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threadedComments/threadedComment5.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codeName="ThisWorkbook" autoCompressPictures="0"/>
  <mc:AlternateContent xmlns:mc="http://schemas.openxmlformats.org/markup-compatibility/2006">
    <mc:Choice Requires="x15">
      <x15ac:absPath xmlns:x15ac="http://schemas.microsoft.com/office/spreadsheetml/2010/11/ac" url="J:\Finance\Operating Budgets - current year\2024-25 OPERATING BUDGET\Received from Colleges\Florida Keys\"/>
    </mc:Choice>
  </mc:AlternateContent>
  <xr:revisionPtr revIDLastSave="0" documentId="8_{0094E8BB-DE29-4AF5-BB40-5C5BBDB1AE30}" xr6:coauthVersionLast="47" xr6:coauthVersionMax="47" xr10:uidLastSave="{00000000-0000-0000-0000-000000000000}"/>
  <bookViews>
    <workbookView xWindow="-120" yWindow="-120" windowWidth="29040" windowHeight="15720" tabRatio="914" firstSheet="4" activeTab="4" xr2:uid="{00000000-000D-0000-FFFF-FFFF00000000}"/>
  </bookViews>
  <sheets>
    <sheet name="SUMMARY OF CHANGES" sheetId="10" state="hidden" r:id="rId1"/>
    <sheet name="OPB WORKBOOK INSTRUCTIONS" sheetId="25" state="hidden" r:id="rId2"/>
    <sheet name="VLOOKUP" sheetId="23" state="hidden" r:id="rId3"/>
    <sheet name="CHECK SHEET" sheetId="3" state="hidden" r:id="rId4"/>
    <sheet name="EXHIBIT A" sheetId="4" r:id="rId5"/>
    <sheet name="EXHIBIT B" sheetId="5" r:id="rId6"/>
    <sheet name="EXHIBIT C" sheetId="6" r:id="rId7"/>
    <sheet name="EXHIBIT C(2)" sheetId="12" r:id="rId8"/>
    <sheet name="EXHIBIT D" sheetId="7" r:id="rId9"/>
    <sheet name="EXHIBIT E" sheetId="8" r:id="rId10"/>
    <sheet name="EXHIBIT F" sheetId="26" state="hidden" r:id="rId11"/>
    <sheet name="EXHIBIT G" sheetId="15" r:id="rId12"/>
    <sheet name="FEE AUDIT - TUITION AND FEES" sheetId="22" state="hidden" r:id="rId13"/>
    <sheet name="DISCRETIONARY FEE PERCENTAGES" sheetId="18" state="hidden"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SHEET'!$A$106</definedName>
    <definedName name="_2.">'CHECK SHEET'!$A$10</definedName>
    <definedName name="_2004_05_APPROPRIATIONS">'CHECK SHEET'!#REF!</definedName>
    <definedName name="_2005_2006_OPERATING_BUDGET_REVIEW_CHECKSHEET">'CHECK SHEET'!$A$7:$H$113</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SHEET'!$A$79</definedName>
    <definedName name="_8.__EXHIBIT_D__verify_that_amounts_budgeted_for_contingencies_does_not_exceed_2__of_total_fund">'CHECK SHEET'!$A$89</definedName>
    <definedName name="_9.___EXHIBIT_E_totals_for_personnel__current_expense__capital_outlay__and_total_equal_totals_in">'CHECK SHEET'!#REF!</definedName>
    <definedName name="_xlnm._FilterDatabase" localSheetId="11" hidden="1">'EXHIBIT G'!$C$117:$C$129</definedName>
    <definedName name="ACCOUNT_TITLE">'EXHIBIT D'!$B$9</definedName>
    <definedName name="ADDITIONAL__REDUCED_BUDGETED_FEE_REVENUES">'EXHIBIT C(2)'!$E$12</definedName>
    <definedName name="ADDITIONAL_2__CALCULATION">'CHECK SHEET'!#REF!</definedName>
    <definedName name="ADULT" localSheetId="12">#REF!</definedName>
    <definedName name="ADULT">#REF!</definedName>
    <definedName name="BEGINNING_FUND_BALANCE___JULY_1__2024">'EXHIBIT A'!$B$11</definedName>
    <definedName name="BROWARD_COLLEGE" localSheetId="2">'CHECK SHEET'!$D$7</definedName>
    <definedName name="BUDGETED_FEE_REVENUES">'EXHIBIT C'!$H$9</definedName>
    <definedName name="CAPITAL_IMPROVEMENT_FEE__1">'EXHIBIT B'!$E$13</definedName>
    <definedName name="CAPITAL_OUTLAY_______GLC_700S">'EXHIBIT E'!$D$9</definedName>
    <definedName name="CHANGE_IN_CHARGE_PER_STUDENT_CREDIT_HOUR">'EXHIBIT C(2)'!$D$12</definedName>
    <definedName name="CHARGE_PER_STUDENT_CREDIT_HOUR">'EXHIBIT C'!$G$9</definedName>
    <definedName name="CKSHEET_C8">'CHECK SHEET'!#REF!</definedName>
    <definedName name="COLLEGE">'EXHIBIT A'!$B$8</definedName>
    <definedName name="College_C">'EXHIBIT C'!$A$5</definedName>
    <definedName name="College_C2">'EXHIBIT C(2)'!$A$7</definedName>
    <definedName name="College_D">'EXHIBIT D'!$A$2</definedName>
    <definedName name="College_E">'EXHIBIT E'!$A$3</definedName>
    <definedName name="College_G">'EXHIBIT G'!$A$1</definedName>
    <definedName name="CR_AD" localSheetId="13">'[1]VOC PREP'!$A$4:$O$54</definedName>
    <definedName name="CREDIT" localSheetId="12">#REF!</definedName>
    <definedName name="CREDIT">#REF!</definedName>
    <definedName name="CURRENT_EXPENSE_______GLC_600S">'EXHIBIT E'!$C$9</definedName>
    <definedName name="CURRENT_FUNDS___UNRESTRICTED_LOWER_AND_UPPER_LEVEL">'EXHIBIT D'!$G$9</definedName>
    <definedName name="DISCIPLINE">'EXHIBIT C'!$B$9</definedName>
    <definedName name="Discipline_C2">'EXHIBIT C(2)'!$B$12</definedName>
    <definedName name="ESTIMATED_FUND_BALANCE___JUNE_30__2024">'EXHIBIT A'!$B$30</definedName>
    <definedName name="FEE_EXEMPT__DUAL_ENROLLMENT____APPRENTICESHIP__ETC.">'EXHIBIT C'!$E$9</definedName>
    <definedName name="FUNCTION">'EXHIBIT E'!$A$9</definedName>
    <definedName name="GENERAL__LEDGER_CODE">'EXHIBIT C'!$C$9</definedName>
    <definedName name="GENERAL_LEDGER_CODE">'EXHIBIT C(2)'!$C$12</definedName>
    <definedName name="GLCode_D">'EXHIBIT D'!$F$9</definedName>
    <definedName name="GLCode_G">'EXHIBIT G'!$C$8</definedName>
    <definedName name="NOTES" localSheetId="13">'DISCRETIONARY FEE PERCENTAGES'!#REF!</definedName>
    <definedName name="NOTES" localSheetId="12">#REF!</definedName>
    <definedName name="NOTES">#REF!</definedName>
    <definedName name="PERSONNEL____GLC_500S">'EXHIBIT E'!$B$9</definedName>
    <definedName name="PERSONNEL_COSTS">'EXHIBIT G'!$A$9</definedName>
    <definedName name="PLANNED_EXPENDITURES">'EXHIBIT G'!$A$8</definedName>
    <definedName name="_xlnm.Print_Area" localSheetId="3">'CHECK SHEET'!$A$1:$I$138</definedName>
    <definedName name="_xlnm.Print_Area" localSheetId="13">'DISCRETIONARY FEE PERCENTAGES'!$A$1:$C$36</definedName>
    <definedName name="_xlnm.Print_Area" localSheetId="4">'EXHIBIT A'!$A$1:$G$52</definedName>
    <definedName name="_xlnm.Print_Area" localSheetId="5">'EXHIBIT B'!$A$1:$I$45</definedName>
    <definedName name="_xlnm.Print_Area" localSheetId="6">'EXHIBIT C'!$A$1:$H$71</definedName>
    <definedName name="_xlnm.Print_Area" localSheetId="7">'EXHIBIT C(2)'!$A$1:$F$38</definedName>
    <definedName name="_xlnm.Print_Area" localSheetId="8">'EXHIBIT D'!$A$1:$G$267</definedName>
    <definedName name="_xlnm.Print_Area" localSheetId="9">'EXHIBIT E'!$A$1:$E$21</definedName>
    <definedName name="_xlnm.Print_Area" localSheetId="10">'EXHIBIT F'!$A$1:$B$50</definedName>
    <definedName name="_xlnm.Print_Area" localSheetId="11">'EXHIBIT G'!$A$1:$F$137</definedName>
    <definedName name="_xlnm.Print_Area" localSheetId="12">'FEE AUDIT - TUITION AND FEES'!$A$1:$E$81</definedName>
    <definedName name="_xlnm.Print_Area" localSheetId="0">'SUMMARY OF CHANGES'!$A$1:$E$20</definedName>
    <definedName name="_xlnm.Print_Area" localSheetId="2">VLOOKUP!$A$1:$AG$142</definedName>
    <definedName name="_xlnm.Print_Area">#REF!</definedName>
    <definedName name="_xlnm.Print_Titles" localSheetId="11">'EXHIBIT G'!$1:$4</definedName>
    <definedName name="PROGRAMS">'EXHIBIT B'!$A$13</definedName>
    <definedName name="PSAV" localSheetId="12">#REF!</definedName>
    <definedName name="PSAV">#REF!</definedName>
    <definedName name="RESTRICTED_SOURCES">'EXHIBIT G'!$E$8</definedName>
    <definedName name="Stud_tuition">'EXHIBIT D'!$A$10</definedName>
    <definedName name="STUDENT_ACTIVITY_FEE__1">'EXHIBIT B'!$D$13</definedName>
    <definedName name="STUDENT_FEES">'EXHIBIT C(2)'!$A$12</definedName>
    <definedName name="STUDENT_FINANCIAL_AID_FEE__1">'EXHIBIT B'!$C$13</definedName>
    <definedName name="STUDENT_TUITION">'EXHIBIT C'!$A$9</definedName>
    <definedName name="TECHNOLOGY_FEE__1">'EXHIBIT B'!$F$13</definedName>
    <definedName name="TOTAL">'EXHIBIT B'!$G$13</definedName>
    <definedName name="TOTAL_DISBURSEMENTS">'EXHIBIT A'!$B$28</definedName>
    <definedName name="Total_E">'EXHIBIT E'!$E$9</definedName>
    <definedName name="TOTAL_ESTIMATED_AVAILABLE">'EXHIBIT A'!$B$23</definedName>
    <definedName name="TOTAL_FEE_PAYING">'EXHIBIT C'!$F$9</definedName>
    <definedName name="TOTAL_PLANNED_CREDIT_HOURS">'EXHIBIT C'!$D$9</definedName>
    <definedName name="TOTAL_UNRESTRICTED_AND_RESTRICTED_SOURCES">'EXHIBIT G'!$F$8</definedName>
    <definedName name="TUITION">'EXHIBIT B'!$B$13</definedName>
    <definedName name="TUITION_AND_FEES_FOR_ACADEMIC_YEAR__30_HOURS">'EXHIBIT B'!$H$13</definedName>
    <definedName name="UNRESTRICTED_SOURCES">'EXHIBIT G'!$D$8</definedName>
    <definedName name="Z_8CA1AA3C_D3A6_493D_93EE_74DE1406A5FE_.wvu.PrintArea" localSheetId="3" hidden="1">'CHECK SHEET'!$A$3:$G$113</definedName>
    <definedName name="Z_8CA1AA3C_D3A6_493D_93EE_74DE1406A5FE_.wvu.PrintArea" localSheetId="4" hidden="1">'EXHIBIT A'!$B$4:$F$52</definedName>
    <definedName name="Z_8CA1AA3C_D3A6_493D_93EE_74DE1406A5FE_.wvu.PrintArea" localSheetId="6" hidden="1">'EXHIBIT C'!$A$5:$I$89</definedName>
    <definedName name="Z_8CA1AA3C_D3A6_493D_93EE_74DE1406A5FE_.wvu.PrintArea" localSheetId="7" hidden="1">'EXHIBIT C(2)'!$A$3:$F$68</definedName>
    <definedName name="Z_8CA1AA3C_D3A6_493D_93EE_74DE1406A5FE_.wvu.PrintArea" localSheetId="8" hidden="1">'EXHIBIT D'!$A$2:$H$271</definedName>
    <definedName name="Z_8CA1AA3C_D3A6_493D_93EE_74DE1406A5FE_.wvu.PrintArea" localSheetId="9" hidden="1">'EXHIBIT E'!$A$1:$F$23</definedName>
    <definedName name="Z_8CA1AA3C_D3A6_493D_93EE_74DE1406A5FE_.wvu.PrintArea" localSheetId="11" hidden="1">'EXHIBIT G'!$A$1:$E$123</definedName>
    <definedName name="Z_8CA1AA3C_D3A6_493D_93EE_74DE1406A5FE_.wvu.PrintArea" localSheetId="0" hidden="1">'SUMMARY OF CHANGES'!#REF!</definedName>
  </definedNames>
  <calcPr calcId="191029"/>
  <customWorkbookViews>
    <customWorkbookView name="sophia.gaines - Personal View" guid="{8CA1AA3C-D3A6-493D-93EE-74DE1406A5FE}" mergeInterval="0" personalView="1" maximized="1" windowWidth="1020" windowHeight="466"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61" i="7" l="1"/>
  <c r="E14" i="4"/>
  <c r="E13" i="4"/>
  <c r="G265" i="7"/>
  <c r="G185" i="7" l="1"/>
  <c r="G152" i="7"/>
  <c r="G191" i="7"/>
  <c r="D124" i="15" l="1"/>
  <c r="D120" i="15"/>
  <c r="G190" i="7" l="1"/>
  <c r="D48" i="15" l="1"/>
  <c r="D54" i="15"/>
  <c r="G224" i="7" l="1"/>
  <c r="G50" i="7" l="1"/>
  <c r="G48" i="7"/>
  <c r="E30" i="12" l="1"/>
  <c r="D27" i="6"/>
  <c r="H32" i="5"/>
  <c r="I32" i="5" s="1"/>
  <c r="D54" i="23"/>
  <c r="E53" i="23"/>
  <c r="E54" i="23" s="1"/>
  <c r="E52" i="23"/>
  <c r="E48" i="23"/>
  <c r="E46" i="23"/>
  <c r="E47" i="23"/>
  <c r="E25" i="6" l="1"/>
  <c r="F25" i="6" s="1"/>
  <c r="G27" i="7" s="1"/>
  <c r="AO111" i="23"/>
  <c r="D109" i="23"/>
  <c r="G109" i="23"/>
  <c r="J109" i="23"/>
  <c r="M109" i="23"/>
  <c r="P109" i="23"/>
  <c r="S109" i="23"/>
  <c r="V109" i="23"/>
  <c r="T109" i="23" l="1"/>
  <c r="A185" i="23" l="1"/>
  <c r="A186" i="23"/>
  <c r="A187" i="23"/>
  <c r="A188" i="23"/>
  <c r="A189" i="23"/>
  <c r="A190" i="23"/>
  <c r="A191" i="23"/>
  <c r="A192" i="23"/>
  <c r="A193" i="23"/>
  <c r="A194" i="23"/>
  <c r="A195" i="23"/>
  <c r="A196" i="23"/>
  <c r="A197" i="23"/>
  <c r="A198" i="23"/>
  <c r="A199" i="23"/>
  <c r="A200" i="23"/>
  <c r="A201" i="23"/>
  <c r="A202" i="23"/>
  <c r="A203" i="23"/>
  <c r="A204" i="23"/>
  <c r="A205" i="23"/>
  <c r="A206" i="23"/>
  <c r="A207" i="23"/>
  <c r="A208" i="23"/>
  <c r="A209" i="23"/>
  <c r="A210" i="23"/>
  <c r="A211" i="23"/>
  <c r="A212" i="23"/>
  <c r="B183" i="23"/>
  <c r="B148" i="23"/>
  <c r="A150" i="23"/>
  <c r="A151" i="23"/>
  <c r="A152" i="23"/>
  <c r="A153" i="23"/>
  <c r="A154" i="23"/>
  <c r="A155" i="23"/>
  <c r="A156" i="23"/>
  <c r="A157" i="23"/>
  <c r="A158" i="23"/>
  <c r="A159" i="23"/>
  <c r="A160" i="23"/>
  <c r="A161" i="23"/>
  <c r="A162" i="23"/>
  <c r="A163" i="23"/>
  <c r="A164" i="23"/>
  <c r="A165" i="23"/>
  <c r="A166" i="23"/>
  <c r="A167" i="23"/>
  <c r="A168" i="23"/>
  <c r="A169" i="23"/>
  <c r="A170" i="23"/>
  <c r="A171" i="23"/>
  <c r="A172" i="23"/>
  <c r="A173" i="23"/>
  <c r="A174" i="23"/>
  <c r="A175" i="23"/>
  <c r="A176" i="23"/>
  <c r="A177" i="23"/>
  <c r="E26" i="4"/>
  <c r="E19" i="4"/>
  <c r="G14" i="5" l="1"/>
  <c r="D16" i="23" l="1"/>
  <c r="D15" i="23"/>
  <c r="D14" i="23"/>
  <c r="D13" i="23"/>
  <c r="D12" i="23"/>
  <c r="D11" i="23"/>
  <c r="D10" i="23"/>
  <c r="D9" i="23"/>
  <c r="D8" i="23"/>
  <c r="D7" i="23"/>
  <c r="D17" i="23"/>
  <c r="D18" i="23"/>
  <c r="D19" i="23"/>
  <c r="D20" i="23"/>
  <c r="D21" i="23"/>
  <c r="D22" i="23"/>
  <c r="D23" i="23"/>
  <c r="D24" i="23"/>
  <c r="D25" i="23"/>
  <c r="D26" i="23"/>
  <c r="D27" i="23"/>
  <c r="D28" i="23"/>
  <c r="D29" i="23"/>
  <c r="D30" i="23"/>
  <c r="D31" i="23"/>
  <c r="D32" i="23"/>
  <c r="D33" i="23"/>
  <c r="D34" i="23"/>
  <c r="E51" i="23" l="1"/>
  <c r="B35" i="23" l="1"/>
  <c r="D87" i="3" l="1"/>
  <c r="B213" i="23"/>
  <c r="D85" i="3"/>
  <c r="B178" i="23" l="1"/>
  <c r="E11" i="8" l="1"/>
  <c r="E87" i="3" l="1"/>
  <c r="F87" i="3" s="1"/>
  <c r="C54" i="23" l="1"/>
  <c r="E44" i="23"/>
  <c r="E45" i="23"/>
  <c r="E49" i="23"/>
  <c r="E50" i="23"/>
  <c r="F106" i="15" l="1"/>
  <c r="F104" i="15"/>
  <c r="F103" i="15"/>
  <c r="F13" i="6" l="1"/>
  <c r="AG109" i="23" l="1"/>
  <c r="AB109" i="23" s="1"/>
  <c r="Z109" i="23" s="1"/>
  <c r="G10" i="6" l="1"/>
  <c r="G11" i="6"/>
  <c r="G12" i="6"/>
  <c r="G13" i="6"/>
  <c r="H13" i="6" s="1"/>
  <c r="G15" i="7" s="1"/>
  <c r="G14" i="6"/>
  <c r="G15" i="6"/>
  <c r="F33" i="6"/>
  <c r="G33" i="6"/>
  <c r="F34" i="6"/>
  <c r="G34" i="6"/>
  <c r="H34" i="6" s="1"/>
  <c r="G32" i="7" s="1"/>
  <c r="F35" i="6"/>
  <c r="G35" i="6"/>
  <c r="F36" i="6"/>
  <c r="G36" i="6"/>
  <c r="E19" i="6"/>
  <c r="F19" i="6" s="1"/>
  <c r="E20" i="6"/>
  <c r="F20" i="6" s="1"/>
  <c r="G22" i="7" s="1"/>
  <c r="E21" i="6"/>
  <c r="F21" i="6" s="1"/>
  <c r="G23" i="7" s="1"/>
  <c r="E22" i="6"/>
  <c r="F22" i="6" s="1"/>
  <c r="G24" i="7" s="1"/>
  <c r="E23" i="6"/>
  <c r="F23" i="6" s="1"/>
  <c r="G25" i="7" s="1"/>
  <c r="E24" i="6"/>
  <c r="F24" i="6" s="1"/>
  <c r="G26" i="7" s="1"/>
  <c r="B35" i="5"/>
  <c r="H35" i="5" s="1"/>
  <c r="I35" i="5" s="1"/>
  <c r="B36" i="5"/>
  <c r="E41" i="6" s="1"/>
  <c r="F41" i="6" s="1"/>
  <c r="G39" i="7" s="1"/>
  <c r="B38" i="5"/>
  <c r="E42" i="6" s="1"/>
  <c r="F42" i="6" s="1"/>
  <c r="G40" i="7" s="1"/>
  <c r="B39" i="5"/>
  <c r="E43" i="6" s="1"/>
  <c r="F43" i="6" s="1"/>
  <c r="G41" i="7" s="1"/>
  <c r="G72" i="7"/>
  <c r="D84" i="3"/>
  <c r="G97" i="7"/>
  <c r="G106" i="7"/>
  <c r="G116" i="7"/>
  <c r="G120" i="7"/>
  <c r="G129" i="7"/>
  <c r="G141" i="7"/>
  <c r="C72" i="23"/>
  <c r="D72" i="23" s="1"/>
  <c r="E72" i="23" s="1"/>
  <c r="F72" i="23" s="1"/>
  <c r="A109" i="23"/>
  <c r="AD109" i="23" s="1"/>
  <c r="A110" i="23"/>
  <c r="A111" i="23"/>
  <c r="AD111" i="23" s="1"/>
  <c r="A112" i="23"/>
  <c r="AD112" i="23" s="1"/>
  <c r="D110" i="23"/>
  <c r="G110" i="23"/>
  <c r="J110" i="23"/>
  <c r="M110" i="23"/>
  <c r="P110" i="23"/>
  <c r="S110" i="23"/>
  <c r="D111" i="23"/>
  <c r="G111" i="23"/>
  <c r="J111" i="23"/>
  <c r="M111" i="23"/>
  <c r="P111" i="23"/>
  <c r="S111" i="23"/>
  <c r="D112" i="23"/>
  <c r="G112" i="23"/>
  <c r="J112" i="23"/>
  <c r="M112" i="23"/>
  <c r="P112" i="23"/>
  <c r="S112" i="23"/>
  <c r="A113" i="23"/>
  <c r="AD113" i="23" s="1"/>
  <c r="D113" i="23"/>
  <c r="G113" i="23"/>
  <c r="J113" i="23"/>
  <c r="M113" i="23"/>
  <c r="P113" i="23"/>
  <c r="S113" i="23"/>
  <c r="A114" i="23"/>
  <c r="AD114" i="23" s="1"/>
  <c r="D114" i="23"/>
  <c r="G114" i="23"/>
  <c r="J114" i="23"/>
  <c r="M114" i="23"/>
  <c r="P114" i="23"/>
  <c r="S114" i="23"/>
  <c r="A115" i="23"/>
  <c r="AD115" i="23" s="1"/>
  <c r="D115" i="23"/>
  <c r="G115" i="23"/>
  <c r="J115" i="23"/>
  <c r="M115" i="23"/>
  <c r="P115" i="23"/>
  <c r="S115" i="23"/>
  <c r="A116" i="23"/>
  <c r="AD116" i="23" s="1"/>
  <c r="D116" i="23"/>
  <c r="G116" i="23"/>
  <c r="J116" i="23"/>
  <c r="M116" i="23"/>
  <c r="P116" i="23"/>
  <c r="S116" i="23"/>
  <c r="A117" i="23"/>
  <c r="AD117" i="23" s="1"/>
  <c r="D117" i="23"/>
  <c r="G117" i="23"/>
  <c r="J117" i="23"/>
  <c r="M117" i="23"/>
  <c r="P117" i="23"/>
  <c r="S117" i="23"/>
  <c r="A118" i="23"/>
  <c r="AD118" i="23" s="1"/>
  <c r="D118" i="23"/>
  <c r="G118" i="23"/>
  <c r="J118" i="23"/>
  <c r="M118" i="23"/>
  <c r="P118" i="23"/>
  <c r="S118" i="23"/>
  <c r="A119" i="23"/>
  <c r="AD119" i="23" s="1"/>
  <c r="D119" i="23"/>
  <c r="G119" i="23"/>
  <c r="J119" i="23"/>
  <c r="M119" i="23"/>
  <c r="P119" i="23"/>
  <c r="S119" i="23"/>
  <c r="A120" i="23"/>
  <c r="AD120" i="23" s="1"/>
  <c r="D120" i="23"/>
  <c r="G120" i="23"/>
  <c r="J120" i="23"/>
  <c r="M120" i="23"/>
  <c r="P120" i="23"/>
  <c r="S120" i="23"/>
  <c r="A121" i="23"/>
  <c r="AD121" i="23" s="1"/>
  <c r="D121" i="23"/>
  <c r="G121" i="23"/>
  <c r="J121" i="23"/>
  <c r="M121" i="23"/>
  <c r="P121" i="23"/>
  <c r="S121" i="23"/>
  <c r="A122" i="23"/>
  <c r="AD122" i="23" s="1"/>
  <c r="D122" i="23"/>
  <c r="G122" i="23"/>
  <c r="J122" i="23"/>
  <c r="M122" i="23"/>
  <c r="P122" i="23"/>
  <c r="S122" i="23"/>
  <c r="A123" i="23"/>
  <c r="AD123" i="23" s="1"/>
  <c r="D123" i="23"/>
  <c r="G123" i="23"/>
  <c r="J123" i="23"/>
  <c r="M123" i="23"/>
  <c r="P123" i="23"/>
  <c r="S123" i="23"/>
  <c r="A124" i="23"/>
  <c r="AD124" i="23" s="1"/>
  <c r="D124" i="23"/>
  <c r="G124" i="23"/>
  <c r="J124" i="23"/>
  <c r="M124" i="23"/>
  <c r="P124" i="23"/>
  <c r="S124" i="23"/>
  <c r="A125" i="23"/>
  <c r="AD125" i="23" s="1"/>
  <c r="D125" i="23"/>
  <c r="G125" i="23"/>
  <c r="J125" i="23"/>
  <c r="M125" i="23"/>
  <c r="P125" i="23"/>
  <c r="S125" i="23"/>
  <c r="A126" i="23"/>
  <c r="AD126" i="23" s="1"/>
  <c r="D126" i="23"/>
  <c r="G126" i="23"/>
  <c r="J126" i="23"/>
  <c r="M126" i="23"/>
  <c r="P126" i="23"/>
  <c r="S126" i="23"/>
  <c r="A127" i="23"/>
  <c r="AD127" i="23" s="1"/>
  <c r="D127" i="23"/>
  <c r="G127" i="23"/>
  <c r="J127" i="23"/>
  <c r="M127" i="23"/>
  <c r="P127" i="23"/>
  <c r="S127" i="23"/>
  <c r="A128" i="23"/>
  <c r="AD128" i="23" s="1"/>
  <c r="D128" i="23"/>
  <c r="G128" i="23"/>
  <c r="J128" i="23"/>
  <c r="M128" i="23"/>
  <c r="P128" i="23"/>
  <c r="S128" i="23"/>
  <c r="A129" i="23"/>
  <c r="AD129" i="23" s="1"/>
  <c r="D129" i="23"/>
  <c r="G129" i="23"/>
  <c r="J129" i="23"/>
  <c r="M129" i="23"/>
  <c r="P129" i="23"/>
  <c r="S129" i="23"/>
  <c r="A130" i="23"/>
  <c r="AD130" i="23" s="1"/>
  <c r="D130" i="23"/>
  <c r="G130" i="23"/>
  <c r="J130" i="23"/>
  <c r="M130" i="23"/>
  <c r="P130" i="23"/>
  <c r="S130" i="23"/>
  <c r="A131" i="23"/>
  <c r="AD131" i="23" s="1"/>
  <c r="D131" i="23"/>
  <c r="G131" i="23"/>
  <c r="J131" i="23"/>
  <c r="M131" i="23"/>
  <c r="P131" i="23"/>
  <c r="S131" i="23"/>
  <c r="A132" i="23"/>
  <c r="AD132" i="23" s="1"/>
  <c r="D132" i="23"/>
  <c r="G132" i="23"/>
  <c r="J132" i="23"/>
  <c r="M132" i="23"/>
  <c r="P132" i="23"/>
  <c r="S132" i="23"/>
  <c r="A133" i="23"/>
  <c r="AD133" i="23" s="1"/>
  <c r="D133" i="23"/>
  <c r="G133" i="23"/>
  <c r="J133" i="23"/>
  <c r="M133" i="23"/>
  <c r="P133" i="23"/>
  <c r="S133" i="23"/>
  <c r="A134" i="23"/>
  <c r="AD134" i="23" s="1"/>
  <c r="D134" i="23"/>
  <c r="G134" i="23"/>
  <c r="J134" i="23"/>
  <c r="M134" i="23"/>
  <c r="P134" i="23"/>
  <c r="S134" i="23"/>
  <c r="A135" i="23"/>
  <c r="AD135" i="23" s="1"/>
  <c r="D135" i="23"/>
  <c r="G135" i="23"/>
  <c r="J135" i="23"/>
  <c r="M135" i="23"/>
  <c r="P135" i="23"/>
  <c r="S135" i="23"/>
  <c r="A136" i="23"/>
  <c r="AD136" i="23" s="1"/>
  <c r="D136" i="23"/>
  <c r="G136" i="23"/>
  <c r="J136" i="23"/>
  <c r="M136" i="23"/>
  <c r="P136" i="23"/>
  <c r="S136" i="23"/>
  <c r="B137" i="23"/>
  <c r="E137" i="23"/>
  <c r="F137" i="23"/>
  <c r="H137" i="23"/>
  <c r="I137" i="23"/>
  <c r="K137" i="23"/>
  <c r="L137" i="23"/>
  <c r="N137" i="23"/>
  <c r="O137" i="23"/>
  <c r="Q137" i="23"/>
  <c r="R137" i="23"/>
  <c r="E43" i="23"/>
  <c r="V110" i="23"/>
  <c r="V111" i="23"/>
  <c r="V112" i="23"/>
  <c r="V113" i="23"/>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C108" i="3"/>
  <c r="C112" i="3"/>
  <c r="E40" i="3"/>
  <c r="E55" i="3" s="1"/>
  <c r="B62" i="23"/>
  <c r="A44" i="23"/>
  <c r="A43" i="23"/>
  <c r="A61" i="23"/>
  <c r="E30" i="5"/>
  <c r="E29" i="5"/>
  <c r="AE137" i="23"/>
  <c r="A74" i="23"/>
  <c r="C61" i="15"/>
  <c r="A67" i="23"/>
  <c r="C76" i="23"/>
  <c r="D76" i="23" s="1"/>
  <c r="E76" i="23" s="1"/>
  <c r="F76" i="23" s="1"/>
  <c r="A94" i="23"/>
  <c r="A93" i="23"/>
  <c r="A92" i="23"/>
  <c r="A91" i="23"/>
  <c r="A90" i="23"/>
  <c r="A89" i="23"/>
  <c r="A88" i="23"/>
  <c r="A87" i="23"/>
  <c r="A86" i="23"/>
  <c r="A85" i="23"/>
  <c r="A84" i="23"/>
  <c r="A83" i="23"/>
  <c r="A82" i="23"/>
  <c r="A81" i="23"/>
  <c r="A80" i="23"/>
  <c r="A79" i="23"/>
  <c r="A78" i="23"/>
  <c r="A77" i="23"/>
  <c r="A76" i="23"/>
  <c r="A75" i="23"/>
  <c r="A73" i="23"/>
  <c r="A72" i="23"/>
  <c r="A71" i="23"/>
  <c r="A70" i="23"/>
  <c r="A69" i="23"/>
  <c r="A68" i="23"/>
  <c r="A39" i="5"/>
  <c r="A38" i="5"/>
  <c r="A36" i="5"/>
  <c r="A35" i="5"/>
  <c r="A31" i="5"/>
  <c r="A30" i="5"/>
  <c r="A29" i="5"/>
  <c r="B3" i="8"/>
  <c r="A28" i="18"/>
  <c r="A25" i="18"/>
  <c r="A22" i="18"/>
  <c r="A19" i="18"/>
  <c r="A16" i="18"/>
  <c r="A13" i="18"/>
  <c r="A10" i="18"/>
  <c r="E77" i="22"/>
  <c r="D77" i="22"/>
  <c r="D55" i="3"/>
  <c r="D86" i="3"/>
  <c r="G82" i="7" s="1"/>
  <c r="E86" i="3" s="1"/>
  <c r="C35" i="23"/>
  <c r="E85" i="3"/>
  <c r="F85" i="3" s="1"/>
  <c r="B95" i="23"/>
  <c r="C67" i="23"/>
  <c r="D67" i="23" s="1"/>
  <c r="C68" i="23"/>
  <c r="D68" i="23" s="1"/>
  <c r="E68" i="23" s="1"/>
  <c r="F68" i="23" s="1"/>
  <c r="C69" i="23"/>
  <c r="D69" i="23" s="1"/>
  <c r="E69" i="23" s="1"/>
  <c r="F69" i="23" s="1"/>
  <c r="C70" i="23"/>
  <c r="D70" i="23" s="1"/>
  <c r="E70" i="23" s="1"/>
  <c r="F70" i="23" s="1"/>
  <c r="C71" i="23"/>
  <c r="D71" i="23" s="1"/>
  <c r="E71" i="23" s="1"/>
  <c r="F71" i="23" s="1"/>
  <c r="C73" i="23"/>
  <c r="D73" i="23" s="1"/>
  <c r="E73" i="23" s="1"/>
  <c r="F73" i="23" s="1"/>
  <c r="C74" i="23"/>
  <c r="D74" i="23" s="1"/>
  <c r="E74" i="23" s="1"/>
  <c r="F74" i="23" s="1"/>
  <c r="C75" i="23"/>
  <c r="D75" i="23" s="1"/>
  <c r="E75" i="23" s="1"/>
  <c r="F75" i="23" s="1"/>
  <c r="C77" i="23"/>
  <c r="D77" i="23" s="1"/>
  <c r="E77" i="23" s="1"/>
  <c r="F77" i="23" s="1"/>
  <c r="C78" i="23"/>
  <c r="C79" i="23"/>
  <c r="D79" i="23" s="1"/>
  <c r="E79" i="23" s="1"/>
  <c r="C80" i="23"/>
  <c r="D80" i="23" s="1"/>
  <c r="E80" i="23" s="1"/>
  <c r="F80" i="23" s="1"/>
  <c r="C81" i="23"/>
  <c r="D81" i="23" s="1"/>
  <c r="E81" i="23" s="1"/>
  <c r="C82" i="23"/>
  <c r="D82" i="23" s="1"/>
  <c r="E82" i="23" s="1"/>
  <c r="F82" i="23" s="1"/>
  <c r="C83" i="23"/>
  <c r="D83" i="23" s="1"/>
  <c r="E83" i="23" s="1"/>
  <c r="C84" i="23"/>
  <c r="D84" i="23" s="1"/>
  <c r="E84" i="23" s="1"/>
  <c r="F84" i="23" s="1"/>
  <c r="C85" i="23"/>
  <c r="D85" i="23" s="1"/>
  <c r="E85" i="23" s="1"/>
  <c r="F85" i="23" s="1"/>
  <c r="C86" i="23"/>
  <c r="D86" i="23" s="1"/>
  <c r="E86" i="23" s="1"/>
  <c r="C87" i="23"/>
  <c r="D87" i="23" s="1"/>
  <c r="E87" i="23" s="1"/>
  <c r="C88" i="23"/>
  <c r="D88" i="23" s="1"/>
  <c r="E88" i="23" s="1"/>
  <c r="F88" i="23" s="1"/>
  <c r="C89" i="23"/>
  <c r="D89" i="23" s="1"/>
  <c r="E89" i="23" s="1"/>
  <c r="F89" i="23" s="1"/>
  <c r="C90" i="23"/>
  <c r="D90" i="23" s="1"/>
  <c r="E90" i="23" s="1"/>
  <c r="F90" i="23" s="1"/>
  <c r="C91" i="23"/>
  <c r="D91" i="23" s="1"/>
  <c r="E91" i="23" s="1"/>
  <c r="C92" i="23"/>
  <c r="D92" i="23" s="1"/>
  <c r="E92" i="23" s="1"/>
  <c r="F92" i="23" s="1"/>
  <c r="C93" i="23"/>
  <c r="D93" i="23" s="1"/>
  <c r="E93" i="23" s="1"/>
  <c r="C94" i="23"/>
  <c r="D94" i="23" s="1"/>
  <c r="E94" i="23" s="1"/>
  <c r="C96" i="15"/>
  <c r="B1" i="15"/>
  <c r="B2" i="7"/>
  <c r="B7" i="12"/>
  <c r="B5" i="6"/>
  <c r="D8" i="5"/>
  <c r="E40" i="4"/>
  <c r="C101" i="3" s="1"/>
  <c r="C8" i="4"/>
  <c r="AF137" i="23"/>
  <c r="AA137" i="23"/>
  <c r="W137" i="23"/>
  <c r="AG136" i="23"/>
  <c r="AB136" i="23" s="1"/>
  <c r="Z136" i="23" s="1"/>
  <c r="AG135" i="23"/>
  <c r="AB135" i="23" s="1"/>
  <c r="Z135" i="23" s="1"/>
  <c r="AG134" i="23"/>
  <c r="AB134" i="23" s="1"/>
  <c r="Z134" i="23" s="1"/>
  <c r="AG133" i="23"/>
  <c r="AB133" i="23" s="1"/>
  <c r="Z133" i="23" s="1"/>
  <c r="AG132" i="23"/>
  <c r="AB132" i="23" s="1"/>
  <c r="Z132" i="23" s="1"/>
  <c r="AG131" i="23"/>
  <c r="AB131" i="23" s="1"/>
  <c r="Z131" i="23" s="1"/>
  <c r="AG130" i="23"/>
  <c r="AB130" i="23" s="1"/>
  <c r="Z130" i="23" s="1"/>
  <c r="AG129" i="23"/>
  <c r="AB129" i="23" s="1"/>
  <c r="Z129" i="23" s="1"/>
  <c r="AG128" i="23"/>
  <c r="AB128" i="23" s="1"/>
  <c r="Z128" i="23" s="1"/>
  <c r="AG127" i="23"/>
  <c r="AB127" i="23" s="1"/>
  <c r="Z127" i="23" s="1"/>
  <c r="AG126" i="23"/>
  <c r="AB126" i="23" s="1"/>
  <c r="Z126" i="23" s="1"/>
  <c r="AG125" i="23"/>
  <c r="AB125" i="23" s="1"/>
  <c r="Z125" i="23" s="1"/>
  <c r="AG124" i="23"/>
  <c r="AB124" i="23" s="1"/>
  <c r="Z124" i="23" s="1"/>
  <c r="AG123" i="23"/>
  <c r="AB123" i="23" s="1"/>
  <c r="Z123" i="23" s="1"/>
  <c r="AG122" i="23"/>
  <c r="AB122" i="23" s="1"/>
  <c r="Z122" i="23" s="1"/>
  <c r="AG121" i="23"/>
  <c r="AB121" i="23" s="1"/>
  <c r="Z121" i="23" s="1"/>
  <c r="AG120" i="23"/>
  <c r="AB120" i="23" s="1"/>
  <c r="Z120" i="23" s="1"/>
  <c r="AG119" i="23"/>
  <c r="AB119" i="23" s="1"/>
  <c r="Z119" i="23" s="1"/>
  <c r="AG118" i="23"/>
  <c r="AB118" i="23" s="1"/>
  <c r="Z118" i="23" s="1"/>
  <c r="AG117" i="23"/>
  <c r="AB117" i="23" s="1"/>
  <c r="Z117" i="23" s="1"/>
  <c r="AG116" i="23"/>
  <c r="AB116" i="23" s="1"/>
  <c r="Z116" i="23" s="1"/>
  <c r="AG115" i="23"/>
  <c r="AB115" i="23" s="1"/>
  <c r="Z115" i="23" s="1"/>
  <c r="AG114" i="23"/>
  <c r="AB114" i="23" s="1"/>
  <c r="Z114" i="23" s="1"/>
  <c r="AG113" i="23"/>
  <c r="AB113" i="23" s="1"/>
  <c r="Z113" i="23" s="1"/>
  <c r="AG112" i="23"/>
  <c r="AB112" i="23" s="1"/>
  <c r="Z112" i="23" s="1"/>
  <c r="AG111" i="23"/>
  <c r="AB111" i="23" s="1"/>
  <c r="Z111" i="23" s="1"/>
  <c r="AG110" i="23"/>
  <c r="AB110" i="23" s="1"/>
  <c r="Z110" i="23"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1" i="15"/>
  <c r="F72" i="15"/>
  <c r="F73" i="15"/>
  <c r="F74" i="15"/>
  <c r="F75" i="15"/>
  <c r="F76" i="15"/>
  <c r="F77" i="15"/>
  <c r="F78" i="15"/>
  <c r="F79" i="15"/>
  <c r="F80" i="15"/>
  <c r="F81" i="15"/>
  <c r="F82" i="15"/>
  <c r="F83" i="15"/>
  <c r="F84" i="15"/>
  <c r="F85" i="15"/>
  <c r="F86" i="15"/>
  <c r="F87" i="15"/>
  <c r="F88" i="15"/>
  <c r="F89" i="15"/>
  <c r="F90" i="15"/>
  <c r="F91" i="15"/>
  <c r="F92" i="15"/>
  <c r="D93" i="15"/>
  <c r="E93" i="15"/>
  <c r="F98" i="15"/>
  <c r="F99" i="15"/>
  <c r="F100" i="15"/>
  <c r="F101" i="15"/>
  <c r="F102" i="15"/>
  <c r="F105" i="15"/>
  <c r="F107" i="15"/>
  <c r="F108" i="15"/>
  <c r="F109" i="15"/>
  <c r="F110" i="15"/>
  <c r="D111" i="15"/>
  <c r="E111" i="15"/>
  <c r="F120" i="15"/>
  <c r="F121" i="15"/>
  <c r="F122" i="15"/>
  <c r="F123" i="15"/>
  <c r="F124" i="15"/>
  <c r="F125" i="15"/>
  <c r="F126" i="15"/>
  <c r="F127" i="15"/>
  <c r="F128" i="15"/>
  <c r="E129" i="15"/>
  <c r="B53" i="22"/>
  <c r="D75" i="22"/>
  <c r="E75" i="22"/>
  <c r="E65" i="22"/>
  <c r="E66" i="22" s="1"/>
  <c r="E70" i="22" s="1"/>
  <c r="D65" i="22"/>
  <c r="D67" i="22" s="1"/>
  <c r="D59" i="22"/>
  <c r="D60" i="22" s="1"/>
  <c r="B52" i="22"/>
  <c r="E33" i="22"/>
  <c r="E34" i="22" s="1"/>
  <c r="D33" i="22"/>
  <c r="D34" i="22" s="1"/>
  <c r="D26" i="22"/>
  <c r="D38" i="22"/>
  <c r="C38" i="22"/>
  <c r="E15" i="22"/>
  <c r="D15" i="22"/>
  <c r="B46" i="22"/>
  <c r="E26" i="22"/>
  <c r="E59" i="22"/>
  <c r="E61" i="22" s="1"/>
  <c r="E38" i="22"/>
  <c r="B29" i="5"/>
  <c r="H14" i="5"/>
  <c r="G247" i="7"/>
  <c r="E15" i="8"/>
  <c r="E37" i="6"/>
  <c r="D37" i="6"/>
  <c r="D44" i="6"/>
  <c r="E17" i="6"/>
  <c r="G20" i="5"/>
  <c r="H20" i="5"/>
  <c r="G19" i="5"/>
  <c r="H19" i="5"/>
  <c r="G22" i="5"/>
  <c r="H22" i="5" s="1"/>
  <c r="G23" i="5"/>
  <c r="H23" i="5" s="1"/>
  <c r="E20" i="12"/>
  <c r="E31" i="12"/>
  <c r="G195" i="7"/>
  <c r="D21" i="8"/>
  <c r="E59" i="3"/>
  <c r="C95" i="12"/>
  <c r="B31" i="5"/>
  <c r="H31" i="5" s="1"/>
  <c r="I31" i="5" s="1"/>
  <c r="B30" i="5"/>
  <c r="G16" i="5"/>
  <c r="H16" i="5" s="1"/>
  <c r="G15" i="5"/>
  <c r="H15" i="5" s="1"/>
  <c r="D96" i="8"/>
  <c r="C96" i="8"/>
  <c r="B70" i="6"/>
  <c r="C75" i="3" s="1"/>
  <c r="E60" i="3"/>
  <c r="E61" i="3"/>
  <c r="E62" i="3"/>
  <c r="E63" i="3"/>
  <c r="E64" i="3"/>
  <c r="B21" i="8"/>
  <c r="C21" i="8"/>
  <c r="E10" i="8"/>
  <c r="E12" i="8"/>
  <c r="E16" i="8"/>
  <c r="E17" i="8"/>
  <c r="E18" i="8"/>
  <c r="E19" i="8"/>
  <c r="E20" i="8"/>
  <c r="E36" i="4"/>
  <c r="C109" i="3" s="1"/>
  <c r="D33" i="4"/>
  <c r="B61" i="6"/>
  <c r="C78" i="3" s="1"/>
  <c r="E16" i="4"/>
  <c r="G263" i="7"/>
  <c r="G267" i="7" s="1"/>
  <c r="C102" i="3" s="1"/>
  <c r="E67" i="22"/>
  <c r="E14" i="8"/>
  <c r="G229" i="7"/>
  <c r="X137" i="23"/>
  <c r="E60" i="22"/>
  <c r="H36" i="6"/>
  <c r="G34" i="7" s="1"/>
  <c r="E62" i="22"/>
  <c r="D17" i="6"/>
  <c r="F12" i="6"/>
  <c r="F11" i="6"/>
  <c r="E45" i="3" s="1"/>
  <c r="F14" i="6"/>
  <c r="F15" i="6"/>
  <c r="E49" i="3"/>
  <c r="F10" i="6"/>
  <c r="E44" i="3" s="1"/>
  <c r="E47" i="3"/>
  <c r="C93" i="3" l="1"/>
  <c r="H11" i="6"/>
  <c r="G13" i="7" s="1"/>
  <c r="H30" i="5"/>
  <c r="I30" i="5" s="1"/>
  <c r="H36" i="5"/>
  <c r="I36" i="5" s="1"/>
  <c r="G21" i="7"/>
  <c r="F27" i="6"/>
  <c r="H38" i="5"/>
  <c r="I38" i="5" s="1"/>
  <c r="H39" i="5"/>
  <c r="I39" i="5" s="1"/>
  <c r="H15" i="6"/>
  <c r="G17" i="7" s="1"/>
  <c r="F37" i="6"/>
  <c r="H14" i="6"/>
  <c r="G16" i="7" s="1"/>
  <c r="C74" i="3"/>
  <c r="H35" i="6"/>
  <c r="G33" i="7" s="1"/>
  <c r="E40" i="6"/>
  <c r="F40" i="6" s="1"/>
  <c r="F44" i="6" s="1"/>
  <c r="H33" i="6"/>
  <c r="G31" i="7" s="1"/>
  <c r="G36" i="7" s="1"/>
  <c r="H12" i="6"/>
  <c r="G14" i="7" s="1"/>
  <c r="E46" i="3"/>
  <c r="D66" i="22"/>
  <c r="C95" i="3"/>
  <c r="E48" i="3"/>
  <c r="E68" i="22"/>
  <c r="D61" i="22"/>
  <c r="H29" i="5"/>
  <c r="I29" i="5" s="1"/>
  <c r="H10" i="6"/>
  <c r="E69" i="22"/>
  <c r="D62" i="22"/>
  <c r="F17" i="6"/>
  <c r="E50" i="3" s="1"/>
  <c r="B71" i="6"/>
  <c r="E21" i="8"/>
  <c r="C77" i="3"/>
  <c r="E65" i="3"/>
  <c r="G76" i="7"/>
  <c r="G86" i="7" s="1"/>
  <c r="D88" i="3"/>
  <c r="F111" i="15"/>
  <c r="G249" i="7"/>
  <c r="C94" i="3"/>
  <c r="C103" i="3"/>
  <c r="G29" i="7"/>
  <c r="D119" i="15"/>
  <c r="C110" i="3"/>
  <c r="C114" i="3" s="1"/>
  <c r="E113" i="15"/>
  <c r="E131" i="15" s="1"/>
  <c r="F93" i="15"/>
  <c r="D113" i="15"/>
  <c r="F57" i="15"/>
  <c r="T133" i="23"/>
  <c r="T118" i="23"/>
  <c r="T111" i="23"/>
  <c r="T135" i="23"/>
  <c r="J137" i="23"/>
  <c r="T129" i="23"/>
  <c r="T128" i="23"/>
  <c r="T134" i="23"/>
  <c r="T124" i="23"/>
  <c r="T122" i="23"/>
  <c r="T117" i="23"/>
  <c r="F86" i="23"/>
  <c r="T121" i="23"/>
  <c r="M137" i="23"/>
  <c r="G137" i="23"/>
  <c r="S137" i="23"/>
  <c r="D59" i="3"/>
  <c r="D44" i="3" s="1"/>
  <c r="T131" i="23"/>
  <c r="AG137" i="23"/>
  <c r="F87" i="23"/>
  <c r="V137" i="23"/>
  <c r="T120" i="23"/>
  <c r="T119" i="23"/>
  <c r="T116" i="23"/>
  <c r="T115" i="23"/>
  <c r="T114" i="23"/>
  <c r="T113" i="23"/>
  <c r="T112" i="23"/>
  <c r="T110" i="23"/>
  <c r="T132" i="23"/>
  <c r="T130" i="23"/>
  <c r="T123" i="23"/>
  <c r="F94" i="23"/>
  <c r="T136" i="23"/>
  <c r="T127" i="23"/>
  <c r="T126" i="23"/>
  <c r="T125" i="23"/>
  <c r="Z137" i="23"/>
  <c r="AB137" i="23"/>
  <c r="F93" i="23"/>
  <c r="D48" i="3"/>
  <c r="F48" i="3" s="1"/>
  <c r="G48" i="3" s="1"/>
  <c r="D64" i="3"/>
  <c r="F64" i="3" s="1"/>
  <c r="G64" i="3" s="1"/>
  <c r="D137" i="23"/>
  <c r="P137" i="23"/>
  <c r="D60" i="3"/>
  <c r="D45" i="3" s="1"/>
  <c r="F45" i="3" s="1"/>
  <c r="G45" i="3" s="1"/>
  <c r="D63" i="3"/>
  <c r="F63" i="3" s="1"/>
  <c r="G63" i="3" s="1"/>
  <c r="D61" i="3"/>
  <c r="F61" i="3" s="1"/>
  <c r="G61" i="3" s="1"/>
  <c r="D78" i="23"/>
  <c r="E78" i="23" s="1"/>
  <c r="F78" i="23" s="1"/>
  <c r="E67" i="23"/>
  <c r="AD110" i="23"/>
  <c r="C95" i="23"/>
  <c r="F81" i="23"/>
  <c r="F79" i="23"/>
  <c r="D62" i="3"/>
  <c r="F62" i="3" s="1"/>
  <c r="G62" i="3" s="1"/>
  <c r="D49" i="3"/>
  <c r="F49" i="3" s="1"/>
  <c r="G49" i="3" s="1"/>
  <c r="F83" i="23"/>
  <c r="F91" i="23"/>
  <c r="D47" i="3"/>
  <c r="F47" i="3" s="1"/>
  <c r="G47" i="3" s="1"/>
  <c r="D46" i="3"/>
  <c r="F86" i="3"/>
  <c r="D35" i="23"/>
  <c r="F46" i="3" l="1"/>
  <c r="G46" i="3" s="1"/>
  <c r="H37" i="6"/>
  <c r="H45" i="6"/>
  <c r="G38" i="7"/>
  <c r="G43" i="7" s="1"/>
  <c r="H17" i="6"/>
  <c r="H28" i="6" s="1"/>
  <c r="H47" i="6" s="1"/>
  <c r="E25" i="4"/>
  <c r="E28" i="4" s="1"/>
  <c r="D68" i="22"/>
  <c r="D69" i="22"/>
  <c r="D70" i="22"/>
  <c r="G12" i="7"/>
  <c r="G19" i="7" s="1"/>
  <c r="G45" i="7" s="1"/>
  <c r="G64" i="7" s="1"/>
  <c r="G143" i="7" s="1"/>
  <c r="D118" i="15"/>
  <c r="D129" i="15" s="1"/>
  <c r="D131" i="15" s="1"/>
  <c r="E84" i="3"/>
  <c r="E88" i="3" s="1"/>
  <c r="F113" i="15"/>
  <c r="C96" i="3"/>
  <c r="C121" i="3"/>
  <c r="F119" i="15"/>
  <c r="C129" i="3"/>
  <c r="D50" i="3"/>
  <c r="F50" i="3" s="1"/>
  <c r="G50" i="3" s="1"/>
  <c r="AO109" i="23"/>
  <c r="AO112" i="23" s="1"/>
  <c r="AO115" i="23" s="1"/>
  <c r="AO116" i="23" s="1"/>
  <c r="AO118" i="23" s="1"/>
  <c r="D65" i="3"/>
  <c r="F65" i="3" s="1"/>
  <c r="G65" i="3" s="1"/>
  <c r="T137" i="23"/>
  <c r="F59" i="3"/>
  <c r="G59" i="3" s="1"/>
  <c r="F44" i="3"/>
  <c r="G44" i="3" s="1"/>
  <c r="F67" i="23"/>
  <c r="E95" i="23"/>
  <c r="F95" i="23" s="1"/>
  <c r="D95" i="23"/>
  <c r="F60" i="3"/>
  <c r="G60" i="3" s="1"/>
  <c r="C126" i="3" l="1"/>
  <c r="F118" i="15"/>
  <c r="F129" i="15" s="1"/>
  <c r="C119" i="3"/>
  <c r="E18" i="4"/>
  <c r="E21" i="4" s="1"/>
  <c r="E23" i="4" s="1"/>
  <c r="E44" i="4" s="1"/>
  <c r="C17" i="3" s="1"/>
  <c r="F84" i="3"/>
  <c r="F88" i="3" s="1"/>
  <c r="C34" i="3"/>
  <c r="F131" i="15" l="1"/>
  <c r="C135" i="3"/>
  <c r="D32" i="4"/>
  <c r="E35" i="4" s="1"/>
  <c r="E38"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tc={36C3EBC9-D425-49C4-88D9-7163D2A68669}</author>
    <author>Nieto, Eve</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tc={36C3EBC9-D425-49C5-88D9-7163D2A68669}</author>
  </authors>
  <commentList>
    <comment ref="B6" authorId="0" shapeId="0" xr:uid="{00000000-0006-0000-0200-000001000000}">
      <text>
        <t xml:space="preserve">[Threaded comment]
Your version of Excel allows you to read this threaded comment; however, any edits to it will get removed if the file is opened in a newer version of Excel. Learn more: https://go.microsoft.com/fwlink/?linkid=870924
Comment:
    Source Data:  J:\Finance\Session\Session 2024\FCS Allocation Worksheet placed in  J:\Finance\Operating Budgets - current year\2024-25 OPERATING BUDGET\Forms and Instructions\Working Documents\. Have also used Copy of 202x-2x Side by Side HB 5001 Conf Report (After Vetos ) 3.16.xx.xlsx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C6" authorId="1" shapeId="0" xr:uid="{00000000-0006-0000-0200-000002000000}">
      <text>
        <r>
          <rPr>
            <b/>
            <sz val="9"/>
            <color indexed="81"/>
            <rFont val="Tahoma"/>
            <family val="2"/>
          </rPr>
          <t>Nieto, Eve:</t>
        </r>
        <r>
          <rPr>
            <sz val="9"/>
            <color indexed="81"/>
            <rFont val="Tahoma"/>
            <family val="2"/>
          </rPr>
          <t xml:space="preserve">
</t>
        </r>
        <r>
          <rPr>
            <sz val="14"/>
            <color indexed="81"/>
            <rFont val="Tahoma"/>
            <family val="2"/>
          </rPr>
          <t>Source: FY 24-25 FCS ALLOCATION WORKSHEET
4.4.23</t>
        </r>
        <r>
          <rPr>
            <sz val="9"/>
            <color indexed="81"/>
            <rFont val="Tahoma"/>
            <family val="2"/>
          </rPr>
          <t xml:space="preserve">
</t>
        </r>
      </text>
    </comment>
    <comment ref="A40" authorId="1" shapeId="0" xr:uid="{00000000-0006-0000-0200-000003000000}">
      <text>
        <r>
          <rPr>
            <b/>
            <sz val="9"/>
            <color indexed="81"/>
            <rFont val="Tahoma"/>
            <family val="2"/>
          </rPr>
          <t>Nieto, Eve:</t>
        </r>
        <r>
          <rPr>
            <sz val="9"/>
            <color indexed="81"/>
            <rFont val="Tahoma"/>
            <family val="2"/>
          </rPr>
          <t xml:space="preserve">
</t>
        </r>
        <r>
          <rPr>
            <sz val="14"/>
            <color indexed="81"/>
            <rFont val="Tahoma"/>
            <family val="2"/>
          </rPr>
          <t>GAA APPROPRIATION 128 RECURRING AND NON RECURRING FUNDS.</t>
        </r>
        <r>
          <rPr>
            <sz val="9"/>
            <color indexed="81"/>
            <rFont val="Tahoma"/>
            <family val="2"/>
          </rPr>
          <t xml:space="preserve">
</t>
        </r>
        <r>
          <rPr>
            <sz val="14"/>
            <color indexed="81"/>
            <rFont val="Tahoma"/>
            <family val="2"/>
          </rPr>
          <t>EN 4.4.24</t>
        </r>
        <r>
          <rPr>
            <sz val="9"/>
            <color indexed="81"/>
            <rFont val="Tahoma"/>
            <family val="2"/>
          </rPr>
          <t xml:space="preserve">
</t>
        </r>
      </text>
    </comment>
    <comment ref="A59" authorId="2" shapeId="0" xr:uid="{00000000-0006-0000-0200-000005000000}">
      <text>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28.
</t>
      </text>
    </comment>
    <comment ref="A61" authorId="1" shapeId="0" xr:uid="{00000000-0006-0000-0200-000006000000}">
      <text>
        <r>
          <rPr>
            <b/>
            <sz val="14"/>
            <color indexed="81"/>
            <rFont val="Tahoma"/>
            <family val="2"/>
          </rPr>
          <t>Nieto, Eve:</t>
        </r>
        <r>
          <rPr>
            <sz val="14"/>
            <color indexed="81"/>
            <rFont val="Tahoma"/>
            <family val="2"/>
          </rPr>
          <t xml:space="preserve">
TCC Adults with Disb Program App#28
4.4.24</t>
        </r>
        <r>
          <rPr>
            <sz val="9"/>
            <color indexed="81"/>
            <rFont val="Tahoma"/>
            <family val="2"/>
          </rPr>
          <t xml:space="preserve">
</t>
        </r>
      </text>
    </comment>
    <comment ref="B66" authorId="3" shapeId="0" xr:uid="{00000000-0006-0000-0200-000007000000}">
      <text>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J:\Finance\Fees\2024-25\Fee Calculator 2023-24 (Using 2023-24 FTE-2A)  FALL 2023 FEES 4.3.24DRS.xlsx
Use the 2023-24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E66" authorId="4" shapeId="0" xr:uid="{00000000-0006-0000-0200-000008000000}">
      <text>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A104" authorId="5" shapeId="0" xr:uid="{00000000-0006-0000-0200-000009000000}">
      <text>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J:\Finance\Fees\2024-25\Fee Calculator 2023-24 (Using 2023-24 FTE-2A)  FALL 2023 FEES 4.3.24DRS.xlsx
Use the 2023-24 Tab to complete this chart.
</t>
      </text>
    </comment>
    <comment ref="T105" authorId="6" shapeId="0" xr:uid="{00000000-0006-0000-0200-00000A000000}">
      <text>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text>
    </comment>
    <comment ref="B108" authorId="7" shapeId="0" xr:uid="{00000000-0006-0000-0200-00000B000000}">
      <text>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text>
    </comment>
    <comment ref="E108" authorId="8" shapeId="0" xr:uid="{00000000-0006-0000-0200-00000C000000}">
      <text>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text>
    </comment>
    <comment ref="F108" authorId="9" shapeId="0" xr:uid="{00000000-0006-0000-0200-00000D000000}">
      <text>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text>
    </comment>
    <comment ref="H108" authorId="10" shapeId="0" xr:uid="{00000000-0006-0000-0200-00000E000000}">
      <text>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text>
    </comment>
    <comment ref="I108" authorId="11" shapeId="0" xr:uid="{00000000-0006-0000-0200-00000F000000}">
      <text>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text>
    </comment>
    <comment ref="K108" authorId="12" shapeId="0" xr:uid="{00000000-0006-0000-0200-000010000000}">
      <text>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text>
    </comment>
    <comment ref="L108" authorId="13" shapeId="0" xr:uid="{00000000-0006-0000-0200-000011000000}">
      <text>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text>
    </comment>
    <comment ref="N108" authorId="14" shapeId="0" xr:uid="{00000000-0006-0000-0200-000012000000}">
      <text>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text>
    </comment>
    <comment ref="O108" authorId="15" shapeId="0" xr:uid="{00000000-0006-0000-0200-000013000000}">
      <text>
        <t>[Threaded comment]
Your version of Excel allows you to read this threaded comment; however, any edits to it will get removed if the file is opened in a newer version of Excel. Learn more: https://go.microsoft.com/fwlink/?linkid=870924
Comment:
    EPI Estimated Non-Florida Resident FTE, Cell W54</t>
      </text>
    </comment>
    <comment ref="Q108" authorId="16" shapeId="0" xr:uid="{00000000-0006-0000-0200-000014000000}">
      <text>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text>
    </comment>
    <comment ref="R108" authorId="17" shapeId="0" xr:uid="{00000000-0006-0000-0200-000015000000}">
      <text>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text>
    </comment>
    <comment ref="W108" authorId="18" shapeId="0" xr:uid="{00000000-0006-0000-0200-000016000000}">
      <text>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text>
    </comment>
    <comment ref="X108" authorId="19" shapeId="0" xr:uid="{00000000-0006-0000-0200-000017000000}">
      <text>
        <t xml:space="preserve">[Threaded comment]
Your version of Excel allows you to read this threaded comment; however, any edits to it will get removed if the file is opened in a newer version of Excel. Learn more: https://go.microsoft.com/fwlink/?linkid=870924
Comment:
    Voc. Prep FTE Total, Cell G54
</t>
      </text>
    </comment>
    <comment ref="Z108" authorId="1" shapeId="0" xr:uid="{00000000-0006-0000-0200-000018000000}">
      <text>
        <r>
          <rPr>
            <b/>
            <sz val="14"/>
            <color indexed="81"/>
            <rFont val="Tahoma"/>
            <family val="2"/>
          </rPr>
          <t>Nieto, Eve:</t>
        </r>
        <r>
          <rPr>
            <sz val="14"/>
            <color indexed="81"/>
            <rFont val="Tahoma"/>
            <family val="2"/>
          </rPr>
          <t xml:space="preserve">
Formulas in place.
 Complete columns AE and AF first. </t>
        </r>
      </text>
    </comment>
    <comment ref="AA108" authorId="20" shapeId="0" xr:uid="{00000000-0006-0000-0200-000019000000}">
      <text>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text>
    </comment>
    <comment ref="AE108" authorId="21" shapeId="0" xr:uid="{00000000-0006-0000-0200-00001A000000}">
      <text>
        <t xml:space="preserve">[Threaded comment]
Your version of Excel allows you to read this threaded comment; however, any edits to it will get removed if the file is opened in a newer version of Excel. Learn more: https://go.microsoft.com/fwlink/?linkid=870924
Comment:
    Adult Basic FTE, Cell H54
 </t>
      </text>
    </comment>
    <comment ref="AF108" authorId="22" shapeId="0" xr:uid="{00000000-0006-0000-0200-00001B000000}">
      <text>
        <t>[Threaded comment]
Your version of Excel allows you to read this threaded comment; however, any edits to it will get removed if the file is opened in a newer version of Excel. Learn more: https://go.microsoft.com/fwlink/?linkid=870924
Comment:
    Adult Second. &amp; GED  FTE, Cell I54</t>
      </text>
    </comment>
    <comment ref="AO110" authorId="23" shapeId="0" xr:uid="{00000000-0006-0000-0200-00001C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text>
    </comment>
    <comment ref="AO111" authorId="24" shapeId="0" xr:uid="{00000000-0006-0000-0200-00001D000000}">
      <text>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text>
    </comment>
    <comment ref="AO114" authorId="25" shapeId="0" xr:uid="{00000000-0006-0000-0200-00001E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FTE-1B Total column, Cell L82.</t>
      </text>
    </comment>
    <comment ref="B149" authorId="26" shapeId="0" xr:uid="{00000000-0006-0000-0200-00001F000000}">
      <text>
        <t xml:space="preserve">[Threaded comment]
Your version of Excel allows you to read this threaded comment; however, any edits to it will get removed if the file is opened in a newer version of Excel. Learn more: https://go.microsoft.com/fwlink/?linkid=870924
Comment:
    Source Data:   J:\Finance\Session\ Session 2024\//Side by Side, Comparison tab.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B184" authorId="1" shapeId="0" xr:uid="{00000000-0006-0000-0200-000020000000}">
      <text>
        <r>
          <rPr>
            <b/>
            <sz val="9"/>
            <color indexed="81"/>
            <rFont val="Tahoma"/>
            <family val="2"/>
          </rPr>
          <t>Nieto, Eve:</t>
        </r>
        <r>
          <rPr>
            <sz val="9"/>
            <color indexed="81"/>
            <rFont val="Tahoma"/>
            <family val="2"/>
          </rPr>
          <t xml:space="preserve">
</t>
        </r>
        <r>
          <rPr>
            <sz val="12"/>
            <color indexed="81"/>
            <rFont val="Tahoma"/>
            <family val="2"/>
          </rPr>
          <t xml:space="preserve">GAA APPROPRIATION 129
EN 4.3.24
Hand enter
</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tc={C59C0FD2-0420-46F8-BA5D-9B1F5B311F31}</author>
    <author>tc={929E1006-F16D-4CDE-BD0D-80B88A081C3F}</author>
    <author>tc={78B00E4D-4A44-48B6-9998-D3F172A541B4}</author>
    <author>tc={B82D3A2A-092B-4169-B2AA-2D42D095B31B}</author>
    <author>tc={E0869CB5-879F-4AF0-AFAA-5ABEF5EA25B0}</author>
  </authors>
  <commentList>
    <comment ref="D43" authorId="0" shapeId="0" xr:uid="{00000000-0006-0000-0300-000002000000}">
      <text>
        <t>[Threaded comment]
Your version of Excel allows you to read this threaded comment; however, any edits to it will get removed if the file is opened in a newer version of Excel. Learn more: https://go.microsoft.com/fwlink/?linkid=870924
Comment:
    VLOOKUP Tab - Cells A108 to S141</t>
      </text>
    </comment>
    <comment ref="G43" authorId="1" shapeId="0" xr:uid="{00000000-0006-0000-0300-000003000000}">
      <text>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text>
    </comment>
    <comment ref="D58" authorId="2" shapeId="0" xr:uid="{00000000-0006-0000-0300-000004000000}">
      <text>
        <t xml:space="preserve">[Threaded comment]
Your version of Excel allows you to read this threaded comment; however, any edits to it will get removed if the file is opened in a newer version of Excel. Learn more: https://go.microsoft.com/fwlink/?linkid=870924
Comment:
    VLOOKUP Tab - Cells 
A108 to S141
</t>
      </text>
    </comment>
    <comment ref="G58" authorId="3" shapeId="0" xr:uid="{00000000-0006-0000-0300-000005000000}">
      <text>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text>
    </comment>
    <comment ref="C103" authorId="4" shapeId="0" xr:uid="{00000000-0006-0000-0300-000006000000}">
      <text>
        <t xml:space="preserve">[Threaded comment]
Your version of Excel allows you to read this threaded comment; however, any edits to it will get removed if the file is opened in a newer version of Excel. Learn more: https://go.microsoft.com/fwlink/?linkid=870924
Comment:
    In accordance with Section 1011.84 (3)(e), F.S., the formula on Exhibit A, cell F54 has been updated to calculate the unencumbered fund balance instead of unallocated fund balance. This procedure was started in the 2013-14 Operating Budget.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tc={F6256170-DDF7-4C98-A790-4C4A90690A5F}</author>
    <author>tc={0046D1FA-1E22-4F20-918B-49D32E7BB5ED}</author>
    <author>tc={61CE53BA-2559-4201-B3F9-7A910C1A273B}</author>
  </authors>
  <commentList>
    <comment ref="G78" authorId="0" shapeId="0" xr:uid="{00000000-0006-0000-0800-000001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text>
    </comment>
    <comment ref="G81" authorId="1" shapeId="0" xr:uid="{00000000-0006-0000-0800-000002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text>
    </comment>
    <comment ref="G265" authorId="2" shapeId="0" xr:uid="{00000000-0006-0000-0800-000003000000}">
      <text>
        <t xml:space="preserve">[Threaded comment]
Your version of Excel allows you to read this threaded comment; however, any edits to it will get removed if the file is opened in a newer version of Excel. Learn more: https://go.microsoft.com/fwlink/?linkid=870924
Comment:
    Reminder:  Enter G.L. 30800 as a negative.
</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tc={BFEB41D0-4FCD-4690-8BF0-03EBD7F8142B}</author>
  </authors>
  <commentList>
    <comment ref="A15" authorId="0" shapeId="0" xr:uid="{00000000-0006-0000-0900-000001000000}">
      <text>
        <t xml:space="preserve">[Threaded comment]
Your version of Excel allows you to read this threaded comment; however, any edits to it will get removed if the file is opened in a newer version of Excel. Learn more: https://go.microsoft.com/fwlink/?linkid=870924
Comment:
    Pursuant to Rule 6A-14.029, FAC.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Nieto, Eve</author>
    <author>tc={C439E12A-A2BD-4B44-9D99-3AC88DA9BEC8}</author>
    <author>tc={4955338F-1120-4255-A902-FC2660602E1E}</author>
  </authors>
  <commentList>
    <comment ref="D3" authorId="0" shapeId="0" xr:uid="{00000000-0006-0000-0B00-000001000000}">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8" authorId="1" shapeId="0" xr:uid="{00000000-0006-0000-0B00-000002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9" authorId="2" shapeId="0" xr:uid="{00000000-0006-0000-0B00-000003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sharedStrings.xml><?xml version="1.0" encoding="utf-8"?>
<sst xmlns="http://schemas.openxmlformats.org/spreadsheetml/2006/main" count="1317" uniqueCount="790">
  <si>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</si>
  <si>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</si>
  <si>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</si>
  <si>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</si>
  <si>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</si>
  <si>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</si>
  <si>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</si>
  <si>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</si>
  <si>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</si>
  <si>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</si>
  <si>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</si>
  <si>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</si>
  <si>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</si>
  <si>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</si>
  <si>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</si>
  <si>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</si>
  <si>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</si>
  <si>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</si>
  <si>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</si>
  <si>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</si>
  <si>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</si>
  <si>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</si>
  <si>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</si>
  <si>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</si>
  <si>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</si>
  <si>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</si>
  <si>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</si>
  <si>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</si>
  <si>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</si>
  <si>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</si>
  <si>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</si>
  <si>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</si>
  <si>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</si>
  <si>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</si>
  <si>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</si>
  <si>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</si>
  <si>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</si>
  <si>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</si>
  <si>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</si>
  <si>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</si>
  <si>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</si>
  <si>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</si>
  <si>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</si>
  <si>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</si>
  <si>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</si>
  <si>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</si>
  <si>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</si>
  <si>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</si>
  <si>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</si>
  <si>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</si>
  <si>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</si>
  <si>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</si>
  <si>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</si>
  <si>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</si>
  <si>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</si>
  <si>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</si>
  <si>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</si>
  <si>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</si>
  <si>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</si>
  <si>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</si>
  <si>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</si>
  <si>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</si>
  <si>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</si>
  <si>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</si>
  <si>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</si>
  <si>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</si>
  <si>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</si>
  <si>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</si>
  <si>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</si>
  <si>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</si>
  <si>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</si>
  <si>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BACCALAUREATE</t>
  </si>
  <si>
    <t>A &amp; P</t>
  </si>
  <si>
    <t>PSV</t>
  </si>
  <si>
    <t>DEV ED</t>
  </si>
  <si>
    <t>EPI</t>
  </si>
  <si>
    <t>CAREER CERTIFICATE AND APPLIED TECHNOLOGY DIPLOMA</t>
  </si>
  <si>
    <t>VOC. PREP FTE/ADULT EDUCATION FTE ARE EXCLUDED</t>
  </si>
  <si>
    <t>VOC PREP</t>
  </si>
  <si>
    <t>ADULT EDUCATION</t>
  </si>
  <si>
    <t>VLOOKUP CHARTS - DO NOT DELETE</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</si>
  <si>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</si>
  <si>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</si>
  <si>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</si>
  <si>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</si>
  <si>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</si>
  <si>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</si>
  <si>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</si>
  <si>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</si>
  <si>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</si>
  <si>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DEV ED - Developmental Education (formerly College Prep).</t>
  </si>
  <si>
    <t>EPI - Educator Preparation Institute.</t>
  </si>
  <si>
    <t>CCATD - Career Certificate and Applied Technology Diploma (formerly Postsecondary Adult Vocational - PSAV)</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</si>
  <si>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</si>
  <si>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</si>
  <si>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</si>
  <si>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</si>
  <si>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</si>
  <si>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</si>
  <si>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</si>
  <si>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</si>
  <si>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</si>
  <si>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</si>
  <si>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</si>
  <si>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</si>
  <si>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</si>
  <si>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</si>
  <si>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</si>
  <si>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</si>
  <si>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</si>
  <si>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</si>
  <si>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</si>
  <si>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</si>
  <si>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</si>
  <si>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</si>
  <si>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</si>
  <si>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</si>
  <si>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</si>
  <si>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</si>
  <si>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</si>
  <si>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</si>
  <si>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</si>
  <si>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</si>
  <si>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</si>
  <si>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</si>
  <si>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</si>
  <si>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</si>
  <si>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</si>
  <si>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</si>
  <si>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</si>
  <si>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</si>
  <si>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</si>
  <si>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</si>
  <si>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</si>
  <si>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</si>
  <si>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</si>
  <si>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</si>
  <si>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</si>
  <si>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</si>
  <si>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</si>
  <si>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</si>
  <si>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</si>
  <si>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</si>
  <si>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</si>
  <si>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</si>
  <si>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</si>
  <si>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</si>
  <si>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</si>
  <si>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</si>
  <si>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</si>
  <si>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</si>
  <si>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</si>
  <si>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</si>
  <si>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</si>
  <si>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</si>
  <si>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</si>
  <si>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</si>
  <si>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</si>
  <si>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</si>
  <si>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11.</t>
  </si>
  <si>
    <t>Difference</t>
  </si>
  <si>
    <t>Amount budgeted in GLC 59300 for the Compensated Absence Expense</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</si>
  <si>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</si>
  <si>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</si>
  <si>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</si>
  <si>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</si>
  <si>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</si>
  <si>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14.</t>
  </si>
  <si>
    <t>Grand Total Expenditures and Total Sources of Funds</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</si>
  <si>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</si>
  <si>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</si>
  <si>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</si>
  <si>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</si>
  <si>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</si>
  <si>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</si>
  <si>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</si>
  <si>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</si>
  <si>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</si>
  <si>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</si>
  <si>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</si>
  <si>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</si>
  <si>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</si>
  <si>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</si>
  <si>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</si>
  <si>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</si>
  <si>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</si>
  <si>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</si>
  <si>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</si>
  <si>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</si>
  <si>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</si>
  <si>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</si>
  <si>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</si>
  <si>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</si>
  <si>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</si>
  <si>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</si>
  <si>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</si>
  <si>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</si>
  <si>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</si>
  <si>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</si>
  <si>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</si>
  <si>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</si>
  <si>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</si>
  <si>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</si>
  <si>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</si>
  <si>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</si>
  <si>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</si>
  <si>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</si>
  <si>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</si>
  <si>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</si>
  <si>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</si>
  <si>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</si>
  <si>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</si>
  <si>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</si>
  <si>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</si>
  <si>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</si>
  <si>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</si>
  <si>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</si>
  <si>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</si>
  <si>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</si>
  <si>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</si>
  <si>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</si>
  <si>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</si>
  <si>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</si>
  <si>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</si>
  <si>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</si>
  <si>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</si>
  <si>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</si>
  <si>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</si>
  <si>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</si>
  <si>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</si>
  <si>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</si>
  <si>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</si>
  <si>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</si>
  <si>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</si>
  <si>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</si>
  <si>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</si>
  <si>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</si>
  <si>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</si>
  <si>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</si>
  <si>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</si>
  <si>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</si>
  <si>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</si>
  <si>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</si>
  <si>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</si>
  <si>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</si>
  <si>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</si>
  <si>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</si>
  <si>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</si>
  <si>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</si>
  <si>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</si>
  <si>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</si>
  <si>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</si>
  <si>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</si>
  <si>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</si>
  <si>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</si>
  <si>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</si>
  <si>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</si>
  <si>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</si>
  <si>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</si>
  <si>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</si>
  <si>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</si>
  <si>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</si>
  <si>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</si>
  <si>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</si>
  <si>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</si>
  <si>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</si>
  <si>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</si>
  <si>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</si>
  <si>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</si>
  <si>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</si>
  <si>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</si>
  <si>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</si>
  <si>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</si>
  <si>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</si>
  <si>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</si>
  <si>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</si>
  <si>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</si>
  <si>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</si>
  <si>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</si>
  <si>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</si>
  <si>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</si>
  <si>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</si>
  <si>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</si>
  <si>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</si>
  <si>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</si>
  <si>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</si>
  <si>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</si>
  <si>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</si>
  <si>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</si>
  <si>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</si>
  <si>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</si>
  <si>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</si>
  <si>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</si>
  <si>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</si>
  <si>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</si>
  <si>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</si>
  <si>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</si>
  <si>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</si>
  <si>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</si>
  <si>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</si>
  <si>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</si>
  <si>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</si>
  <si>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</si>
  <si>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</si>
  <si>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</si>
  <si>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</si>
  <si>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</si>
  <si>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</si>
  <si>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</si>
  <si>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</si>
  <si>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</si>
  <si>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</si>
  <si>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</si>
  <si>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</si>
  <si>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</si>
  <si>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</si>
  <si>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</si>
  <si>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</si>
  <si>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</si>
  <si>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</si>
  <si>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</si>
  <si>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</si>
  <si>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</si>
  <si>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</si>
  <si>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</si>
  <si>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</si>
  <si>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</si>
  <si>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</si>
  <si>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 xml:space="preserve">PERFORMANCE-BASED INCENTIVE FUNDING - FCSPF </t>
  </si>
  <si>
    <t>42150</t>
  </si>
  <si>
    <t>INCENTIVE GRANTS FOR EXPANDED PROGRAMS</t>
  </si>
  <si>
    <t>42160</t>
  </si>
  <si>
    <t>LICENSE TAG FEES APPROPRIATION</t>
  </si>
  <si>
    <t>42210</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</si>
  <si>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</si>
  <si>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</si>
  <si>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</si>
  <si>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</si>
  <si>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</si>
  <si>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</si>
  <si>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</si>
  <si>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</si>
  <si>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</si>
  <si>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</si>
  <si>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</si>
  <si>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</si>
  <si>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</si>
  <si>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</si>
  <si>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</si>
  <si>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</si>
  <si>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</si>
  <si>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</si>
  <si>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</si>
  <si>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</si>
  <si>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</si>
  <si>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</si>
  <si>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</si>
  <si>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</si>
  <si>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</si>
  <si>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</si>
  <si>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</si>
  <si>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</si>
  <si>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</si>
  <si>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</si>
  <si>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</si>
  <si>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</si>
  <si>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</si>
  <si>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</si>
  <si>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</si>
  <si>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</si>
  <si>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</si>
  <si>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</si>
  <si>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</si>
  <si>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</si>
  <si>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</si>
  <si>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</si>
  <si>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</si>
  <si>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</si>
  <si>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</si>
  <si>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</si>
  <si>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</si>
  <si>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</si>
  <si>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</si>
  <si>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</si>
  <si>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</si>
  <si>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</si>
  <si>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</si>
  <si>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</si>
  <si>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</si>
  <si>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</si>
  <si>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</si>
  <si>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</si>
  <si>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</si>
  <si>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</si>
  <si>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</si>
  <si>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</si>
  <si>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</si>
  <si>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</si>
  <si>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</si>
  <si>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</si>
  <si>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</si>
  <si>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</si>
  <si>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</si>
  <si>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</si>
  <si>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</si>
  <si>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</si>
  <si>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</si>
  <si>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</si>
  <si>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</si>
  <si>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</si>
  <si>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</si>
  <si>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</si>
  <si>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</si>
  <si>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</si>
  <si>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</si>
  <si>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</si>
  <si>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</si>
  <si>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</si>
  <si>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</si>
  <si>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</si>
  <si>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</si>
  <si>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</si>
  <si>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</si>
  <si>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</si>
  <si>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</si>
  <si>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</si>
  <si>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</si>
  <si>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</si>
  <si>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</si>
  <si>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</si>
  <si>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</si>
  <si>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</si>
  <si>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</si>
  <si>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</si>
  <si>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</si>
  <si>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</si>
  <si>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</si>
  <si>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</si>
  <si>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</si>
  <si>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</si>
  <si>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</si>
  <si>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</si>
  <si>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</si>
  <si>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</si>
  <si>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</si>
  <si>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</si>
  <si>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</si>
  <si>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</si>
  <si>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</si>
  <si>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</si>
  <si>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</si>
  <si>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</si>
  <si>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</si>
  <si>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</si>
  <si>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</si>
  <si>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</si>
  <si>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</si>
  <si>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</si>
  <si>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</si>
  <si>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</si>
  <si>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</si>
  <si>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</si>
  <si>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</si>
  <si>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</si>
  <si>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</si>
  <si>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</si>
  <si>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</si>
  <si>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</si>
  <si>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</si>
  <si>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</si>
  <si>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</si>
  <si>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</si>
  <si>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</si>
  <si>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</si>
  <si>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</si>
  <si>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</si>
  <si>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</si>
  <si>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</si>
  <si>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</si>
  <si>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</si>
  <si>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</si>
  <si>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</si>
  <si>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</si>
  <si>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</si>
  <si>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</si>
  <si>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</si>
  <si>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</si>
  <si>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</si>
  <si>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</si>
  <si>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</si>
  <si>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</si>
  <si>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</si>
  <si>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</si>
  <si>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</si>
  <si>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</si>
  <si>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</si>
  <si>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</si>
  <si>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</si>
  <si>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</si>
  <si>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</si>
  <si>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</si>
  <si>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</si>
  <si>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</si>
  <si>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</si>
  <si>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</si>
  <si>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</si>
  <si>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</si>
  <si>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</si>
  <si>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</si>
  <si>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</si>
  <si>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</si>
  <si>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</si>
  <si>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</si>
  <si>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</si>
  <si>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</si>
  <si>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</si>
  <si>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</si>
  <si>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</si>
  <si>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</si>
  <si>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</si>
  <si>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</si>
  <si>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</si>
  <si>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</si>
  <si>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</si>
  <si>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</si>
  <si>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</si>
  <si>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</si>
  <si>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</si>
  <si>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</si>
  <si>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</si>
  <si>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</si>
  <si>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</si>
  <si>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</si>
  <si>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</si>
  <si>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</si>
  <si>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</si>
  <si>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</si>
  <si>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</si>
  <si>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</si>
  <si>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</si>
  <si>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</si>
  <si>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</si>
  <si>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</si>
  <si>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</si>
  <si>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</si>
  <si>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</si>
  <si>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</si>
  <si>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</si>
  <si>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</si>
  <si>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</si>
  <si>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</si>
  <si>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</si>
  <si>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</si>
  <si>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</si>
  <si>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</si>
  <si>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</si>
  <si>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</si>
  <si>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</si>
  <si>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</si>
  <si>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</si>
  <si>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</si>
  <si>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</si>
  <si>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</si>
  <si>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</si>
  <si>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</si>
  <si>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</si>
  <si>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</si>
  <si>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</si>
  <si>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</si>
  <si>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</si>
  <si>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</si>
  <si>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</si>
  <si>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</si>
  <si>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</si>
  <si>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</si>
  <si>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</si>
  <si>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</si>
  <si>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</si>
  <si>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</si>
  <si>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</si>
  <si>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</si>
  <si>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</si>
  <si>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</si>
  <si>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</si>
  <si>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</si>
  <si>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</si>
  <si>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</si>
  <si>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</si>
  <si>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</si>
  <si>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</si>
  <si>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</si>
  <si>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</si>
  <si>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</si>
  <si>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</si>
  <si>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</si>
  <si>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</si>
  <si>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</si>
  <si>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</si>
  <si>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</si>
  <si>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</si>
  <si>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</si>
  <si>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</si>
  <si>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</si>
  <si>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</si>
  <si>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</si>
  <si>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</si>
  <si>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</si>
  <si>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</si>
  <si>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</si>
  <si>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</si>
  <si>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</si>
  <si>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</si>
  <si>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</si>
  <si>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</si>
  <si>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</si>
  <si>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</si>
  <si>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</si>
  <si>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</si>
  <si>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</si>
  <si>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</si>
  <si>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</si>
  <si>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</si>
  <si>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</si>
  <si>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</si>
  <si>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</si>
  <si>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</si>
  <si>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</si>
  <si>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</si>
  <si>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</si>
  <si>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</si>
  <si>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</si>
  <si>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</si>
  <si>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</si>
  <si>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</si>
  <si>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</si>
  <si>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</si>
  <si>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</si>
  <si>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</si>
  <si>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</si>
  <si>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</si>
  <si>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</si>
  <si>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</si>
  <si>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</si>
  <si>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</si>
  <si>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</si>
  <si>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</si>
  <si>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</si>
  <si>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</si>
  <si>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</si>
  <si>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</si>
  <si>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</si>
  <si>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</si>
  <si>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</si>
  <si>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</si>
  <si>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</si>
  <si>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</si>
  <si>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</si>
  <si>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</si>
  <si>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</si>
  <si>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</si>
  <si>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</si>
  <si>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</si>
  <si>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</si>
  <si>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</si>
  <si>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</si>
  <si>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</si>
  <si>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</si>
  <si>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</si>
  <si>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</si>
  <si>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</si>
  <si>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</si>
  <si>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</si>
  <si>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</si>
  <si>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</si>
  <si>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</si>
  <si>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</si>
  <si>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</si>
  <si>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</si>
  <si>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</si>
  <si>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</si>
  <si>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</si>
  <si>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</si>
  <si>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</si>
  <si>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WORKFORCE/WAGES/GRANT PARTICIPANT SUPPORT COSTS</t>
  </si>
  <si>
    <t>Current</t>
  </si>
  <si>
    <t>2021-22 COLLEGE OPERATING BUDGET</t>
  </si>
  <si>
    <r>
      <t xml:space="preserve">   4.   OTHER GRANTS OR REVENUES </t>
    </r>
    <r>
      <rPr>
        <b/>
        <sz val="18"/>
        <color theme="1"/>
        <rFont val="Calibri"/>
        <family val="2"/>
        <scheme val="minor"/>
      </rPr>
      <t>(PLEASE PROVIDE A BRIEF EXPLANATION IN THE SPACE BELOW FOR ITEM #4)**</t>
    </r>
  </si>
  <si>
    <t xml:space="preserve">Save the FTE-2A Report at: </t>
  </si>
  <si>
    <t>LEASE PAYMENTS (LONG-TERM/ASSET=&gt;$5,000)</t>
  </si>
  <si>
    <t>LEASE PAYMENTS (LONG-TERM/ASSET&lt;$5,000)</t>
  </si>
  <si>
    <t>UNINSURED LOSS RECOVERY</t>
  </si>
  <si>
    <t>OTHER LICENCES</t>
  </si>
  <si>
    <t>DATA LICENSES - PERPETUAL</t>
  </si>
  <si>
    <t>FEE PAYING</t>
  </si>
  <si>
    <t>DO NOT DELETE (THIS CALCULATION CHECKS THE ACCURACY OF THE DATA EACH EACH YEAR)</t>
  </si>
  <si>
    <t>PIPELINE (GL Code 42130)</t>
  </si>
  <si>
    <t>SPECIAL APPROPRIATION - OTHER (TO INCLUDE PIPELINE)</t>
  </si>
  <si>
    <t>INSTRUCTIONAL - SABBATICAL</t>
  </si>
  <si>
    <t>NON-MANDATORY TRANSFERS IN</t>
  </si>
  <si>
    <t>MANDATORY TRANSFERS-OUT</t>
  </si>
  <si>
    <t>NON-MANDATORY TRANSFERS-OUT</t>
  </si>
  <si>
    <t xml:space="preserve">UTILITIES </t>
  </si>
  <si>
    <r>
      <t xml:space="preserve">* Exhibit G, Grand Total Expenditures (Row 113) should agree with Total Source of Funds (Row 129). There should be adequate sources of funds to cover the cost of the expenditures reported. However, if there is a difference reported in cells D thru F, Row 131,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</si>
  <si>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131, CELLS D THROUGH F.</t>
  </si>
  <si>
    <t>Difference -- The Estimated Unencumbered Fund Balance and the Total Available Fund Balance minus Encumbered Reserves should equal "zero" (0). If not, please verify that the amounts automatically populated in Cells C101 and C102 are reported correctly on Exhibits A and D.</t>
  </si>
  <si>
    <t>Cell C114 should be "zero (0)". If this cell is red, please verify that the amounts automatically populated in Cells C108, C109 and C112 are reported correctly.</t>
  </si>
  <si>
    <t>EXHIBIT G, Upper Level - Resident Student Fee Revenue (Cell D118) should agree with EXHIBIT C, Upper Level - Budgeted Fee Revenues (Cell H10).</t>
  </si>
  <si>
    <t>EXHIBIT G, Upper Level - Nonresident Student Fee Revenue (Cell D119)  should agree with EXHIBIT C, Upper Level - Budgeted Fee Revenues (Cell F19).</t>
  </si>
  <si>
    <r>
      <t>EXHIBIT G, Grand Total Expenditures ( Row 113) should agree with Total Source of Funds (Row 129).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C135 will turn red</t>
    </r>
    <r>
      <rPr>
        <b/>
        <sz val="16"/>
        <color rgb="FFFF0000"/>
        <rFont val="Calibri"/>
        <family val="2"/>
        <scheme val="minor"/>
      </rPr>
      <t xml:space="preserve"> if the Grand Total Expenditures and the Total Source of Funds are not equal. Please provide an explanation in the box provided below. </t>
    </r>
  </si>
  <si>
    <r>
      <t xml:space="preserve">The Beginning and Ending Compensated Absence Reserve Balances should equal "zero (0)" in Cell C108, unless an amount was budgeted for the Compensated Absence Expense (GLC 59300) in Cell C112. </t>
    </r>
    <r>
      <rPr>
        <b/>
        <sz val="16"/>
        <color rgb="FFFF0000"/>
        <rFont val="Calibri"/>
        <family val="2"/>
        <scheme val="minor"/>
      </rPr>
      <t xml:space="preserve">Please note if there is a "Difference" in Cell C110, then the same amount should agree with the budgeted Compensated Absence Expense automatically populated in Cell C112. </t>
    </r>
  </si>
  <si>
    <t>2023-24 MAXIMUM DISCRETIONARY FEE PERCENTAGES</t>
  </si>
  <si>
    <t>THE PURPOSE OF THIS CHECK SHEET WILL ALLOW THE COLLEGE TO VERIFY THE OPERATING BUDGET DATA BEFORE SUBMITTING THE WORKBOOK TO THE BUDGET OFFICE</t>
  </si>
  <si>
    <t>Explanation: Do not press Enter until complete.</t>
  </si>
  <si>
    <t>EXPLANATION: Do not press Enter until complete.</t>
  </si>
  <si>
    <t>PERFORMANCE-BASED INCENTIVE PROGRAM (CATEGORICAL APPROPRIATIONS, INDUSTRY CERTIFICATIONS)</t>
  </si>
  <si>
    <t xml:space="preserve">IF YOU ENTER AN AMOUNT BELOW, YOU MUST ENTER THE APPROPRIATE FUND NUMBER IN THE "FUND TRANSFERRED FROM" COLUMN AND THE "FUND TRANSFERRED TO" COLUMN. PLEASE DO NOT LEAVE BLANK. </t>
  </si>
  <si>
    <t>UPDATE COLUMN HIGHLIGHTED IN YELLOW</t>
  </si>
  <si>
    <t>CAREER CERTIFICATE AND APPLIED TECHNOLOGY DIPLOMA (PSAV)</t>
  </si>
  <si>
    <t>Florida Southwestern State College</t>
  </si>
  <si>
    <t xml:space="preserve">2024-25 BASE BUDGET </t>
  </si>
  <si>
    <t>Tallahassee State College</t>
  </si>
  <si>
    <t>2024-25</t>
  </si>
  <si>
    <t>2024-25 FINANCIAL AID FEES ADDITIONAL 2% CALCULATION</t>
  </si>
  <si>
    <t xml:space="preserve"> FALL 2024-25 COLLEGE OPERATING BUDGET CHECK SHEET</t>
  </si>
  <si>
    <t xml:space="preserve"> FISCAL YEAR 2024-25</t>
  </si>
  <si>
    <t xml:space="preserve">FALL 2024-25 STUDENT TUITION AND FEE RATES AND BLOCK TUITION </t>
  </si>
  <si>
    <t>FALL 2024-25 BUDGET WORKSHEET FOR ESTIMATED STUDENT TUITION AND TRANSFERS</t>
  </si>
  <si>
    <t>FOR THE FISCAL YEAR 2024-25</t>
  </si>
  <si>
    <t>FISCAL YEAR 2024-25</t>
  </si>
  <si>
    <t>BEGINNING FUND BALANCE - JULY 1, 2024:</t>
  </si>
  <si>
    <r>
      <t xml:space="preserve">ESTIMATED AFR FUND BALANCE - </t>
    </r>
    <r>
      <rPr>
        <b/>
        <sz val="16"/>
        <rFont val="Calibri"/>
        <family val="2"/>
        <scheme val="minor"/>
      </rPr>
      <t>JUNE 30, 2024</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</si>
  <si>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2024</t>
    </r>
  </si>
  <si>
    <t>ESTIMATED FUND BALANCE - JUNE 30, 2024:</t>
  </si>
  <si>
    <r>
      <t xml:space="preserve">TOTAL ESTIMATED RESERVE AND UNENCUMBERED FUND BALANCE - </t>
    </r>
    <r>
      <rPr>
        <b/>
        <sz val="16"/>
        <rFont val="Calibri"/>
        <family val="2"/>
        <scheme val="minor"/>
      </rPr>
      <t>JUNE 30, 2025</t>
    </r>
  </si>
  <si>
    <r>
      <t xml:space="preserve">LESS ESTIMATED AMOUNT EXPECTED TO BE FINANCED IN FUTURE YEARS (GLC 30800) - </t>
    </r>
    <r>
      <rPr>
        <b/>
        <sz val="16"/>
        <rFont val="Calibri"/>
        <family val="2"/>
        <scheme val="minor"/>
      </rPr>
      <t>JUNE 30, 2025</t>
    </r>
  </si>
  <si>
    <t>TOTAL ESTIMATED FUND BALANCE - JUNE 30, 2025</t>
  </si>
  <si>
    <r>
      <t>ESTIMATED UNENCUMBERED FUND BALANCE -</t>
    </r>
    <r>
      <rPr>
        <b/>
        <sz val="16"/>
        <rFont val="Calibri"/>
        <family val="2"/>
        <scheme val="minor"/>
      </rPr>
      <t xml:space="preserve"> JUNE 30, 2025</t>
    </r>
  </si>
  <si>
    <t>AS OF JUNE 30, 2025, TO ESTIMATED FUNDS AVAILABLE</t>
  </si>
  <si>
    <r>
      <t xml:space="preserve">The completed board-approved operating budget forms should be submitted electronically to collegereporting@fldoe.org, </t>
    </r>
    <r>
      <rPr>
        <b/>
        <u/>
        <sz val="16"/>
        <rFont val="Calibri"/>
        <family val="2"/>
        <scheme val="minor"/>
      </rPr>
      <t>no later than Friday, June 28, 2024, to receive the scheduled disbursement of funds on or around July 15, 2024</t>
    </r>
    <r>
      <rPr>
        <b/>
        <sz val="16"/>
        <rFont val="Calibri"/>
        <family val="2"/>
        <scheme val="minor"/>
      </rPr>
      <t>. However, if the board-approved operating budget is submitted after June 30,  but before Friday, July 19th, the college will  receive the July disbursement on or around Friday, July 26, 2024.</t>
    </r>
  </si>
  <si>
    <t xml:space="preserve">Estimated Unencumbered Fund Balance as of June 30, 2024 (populated from EXHIBIT A) is equal to Total Available Fund Balance as of June 30, 2024 minus the Encumbered Reserves (populated from EXHIBIT D). </t>
  </si>
  <si>
    <r>
      <t xml:space="preserve">Estimated Unencumbered Fund Balance - </t>
    </r>
    <r>
      <rPr>
        <b/>
        <sz val="16"/>
        <rFont val="Calibri"/>
        <family val="2"/>
        <scheme val="minor"/>
      </rPr>
      <t>As of June 30, 2024</t>
    </r>
  </si>
  <si>
    <r>
      <t xml:space="preserve">Total Available Fund Balance </t>
    </r>
    <r>
      <rPr>
        <b/>
        <sz val="16"/>
        <color indexed="8"/>
        <rFont val="Calibri"/>
        <family val="2"/>
        <scheme val="minor"/>
      </rPr>
      <t xml:space="preserve">June 30, 2024 </t>
    </r>
    <r>
      <rPr>
        <sz val="16"/>
        <color indexed="8"/>
        <rFont val="Calibri"/>
        <family val="2"/>
        <scheme val="minor"/>
      </rPr>
      <t>minus Encumbrances</t>
    </r>
  </si>
  <si>
    <r>
      <t xml:space="preserve">(Beginning Compensated Absence Reserve) - </t>
    </r>
    <r>
      <rPr>
        <b/>
        <sz val="16"/>
        <rFont val="Calibri"/>
        <family val="2"/>
        <scheme val="minor"/>
      </rPr>
      <t>As of July 1, 2024</t>
    </r>
  </si>
  <si>
    <r>
      <t xml:space="preserve">(Ending Compensated Absence Reserve) - </t>
    </r>
    <r>
      <rPr>
        <b/>
        <sz val="16"/>
        <rFont val="Calibri"/>
        <family val="2"/>
        <scheme val="minor"/>
      </rPr>
      <t>Estimated at June 30, 2025</t>
    </r>
  </si>
  <si>
    <t>FALL 2024-25 TUITION INCREASED BY 0%</t>
  </si>
  <si>
    <t xml:space="preserve"> TOTAL 2024-25 PROJECTED TUITION AND OUT-OF-STATE FEE REVENUE</t>
  </si>
  <si>
    <t xml:space="preserve">2The 2024-25 General Revenue appropriations does not include the $30,000,000 appropriated for Performance Based Incentive Funding.  </t>
  </si>
  <si>
    <t>updated 4.3.24 EN</t>
  </si>
  <si>
    <t>UPDATE THE CELLS HIGHLIGHTED IN YELLOW USING THE SOURCE DATA AT:  J:\Finance\Fees\2023-24\Fee Calculator 2023-24 (Using 2023-24 FTE-2A) FALL 2023 FEES 4.3.24.DRS.xlsx</t>
  </si>
  <si>
    <t>DIVISION'S ESTIMATES BASED ON THE 2023-24 FTE-2A REPORT</t>
  </si>
  <si>
    <t>THIS IS THE DIVISION'S ESTIMATES BASED ON THE 2023-24 ESTIMATED FTE-2A  REPORT</t>
  </si>
  <si>
    <t>Total 2023-24 Estimated FTE-2A Report</t>
  </si>
  <si>
    <t>This amount should agree with 2023-24 FTE-2A Report (Cell L82)</t>
  </si>
  <si>
    <t>Date Updated:   04.3.24;    BY:  EN</t>
  </si>
  <si>
    <t>J:\Finance\Operating Budgets - current year\2024-25 OPERATING BUDGET\Forms and Instructions\Working Documents</t>
  </si>
  <si>
    <t>Date Updated: 4.3.24</t>
  </si>
  <si>
    <t>Updated 4.3.24 EN</t>
  </si>
  <si>
    <t>2024-25 SPECIAL PROJECTS</t>
  </si>
  <si>
    <t>Heating, Air Conditioning and Refrigeration Program</t>
  </si>
  <si>
    <t>Auto Service Technology Program Improvements</t>
  </si>
  <si>
    <t>Fire Fighting Training Program Breathing Apparatus</t>
  </si>
  <si>
    <t>Emergency Medical Services Training Center Critical Equipment</t>
  </si>
  <si>
    <t>Institute of Innovation and Emerging Technologies</t>
  </si>
  <si>
    <t>Radiologic Technology Program Enhancement and Emerging Technologies</t>
  </si>
  <si>
    <t>Expanding Teacher Pipeline</t>
  </si>
  <si>
    <t>Victims of Communism Exhibit and Education</t>
  </si>
  <si>
    <t xml:space="preserve"> Pasco-Hernando State College Porter Campus</t>
  </si>
  <si>
    <t>Nursing and Allied Health Advancement Institute</t>
  </si>
  <si>
    <t>Dental Education Clinic</t>
  </si>
  <si>
    <t>Updated: 4.4.24 EN</t>
  </si>
  <si>
    <t>Date Updated 4.4.24</t>
  </si>
  <si>
    <t>ADULTS WITH DISABILITIES APPROPRIATION  (PROVIDED FOR INFORMATION PURPOSES ONLY APPROPRIATION 28 NOT ADDED INTO GR ABOVE)</t>
  </si>
  <si>
    <t>CDL Consortium</t>
  </si>
  <si>
    <t>AMOUNT EXPECTED TO BE FINANCED IN FUTURE YEARS - ESTIMATED AS OF JUNE 30, 2024</t>
  </si>
  <si>
    <t xml:space="preserve">2024-25 INSTRUCTIONS </t>
  </si>
  <si>
    <t>DISTANCE LEARNING</t>
  </si>
  <si>
    <t>XXXXX</t>
  </si>
  <si>
    <t xml:space="preserve">Note:  </t>
  </si>
  <si>
    <t>DISTANCE LEARNING (2)</t>
  </si>
  <si>
    <t>(1) These Fees Are Not Required. The 2024-25 Fee Audit and Discretionary Fee calculations are provided at the end of the Workbook, to assist the college in verifying that the tuition and fee</t>
  </si>
  <si>
    <t xml:space="preserve"> rates are in compliance with sections 1009.22 and 1009.23, Florida Statutes.</t>
  </si>
  <si>
    <r>
      <t xml:space="preserve">(2)HB 1285- Beginning with the 2024-25 academic year, </t>
    </r>
    <r>
      <rPr>
        <b/>
        <sz val="16"/>
        <rFont val="Calibri"/>
        <family val="2"/>
        <scheme val="minor"/>
      </rPr>
      <t>Miami Dade College, Polk State College</t>
    </r>
    <r>
      <rPr>
        <sz val="16"/>
        <rFont val="Calibri"/>
        <family val="2"/>
        <scheme val="minor"/>
      </rPr>
      <t xml:space="preserve">, and </t>
    </r>
    <r>
      <rPr>
        <b/>
        <sz val="16"/>
        <rFont val="Calibri"/>
        <family val="2"/>
        <scheme val="minor"/>
      </rPr>
      <t>Tallahassee State College</t>
    </r>
    <r>
      <rPr>
        <sz val="16"/>
        <rFont val="Calibri"/>
        <family val="2"/>
        <scheme val="minor"/>
      </rPr>
      <t xml:space="preserve"> are authorized to charge an amount not to exceed $290 per </t>
    </r>
  </si>
  <si>
    <t>credit hour for nonresident tuition and fees for distance learning. Such institutions may phase in this nonresident tuition rate by degree program.</t>
  </si>
  <si>
    <t>current 11000</t>
  </si>
  <si>
    <t>restricted 215010</t>
  </si>
  <si>
    <t>unexpended plant 713140</t>
  </si>
  <si>
    <t>unexpended plant 712405</t>
  </si>
  <si>
    <t>auxiliary 311202</t>
  </si>
  <si>
    <t>The College estimates 48 total FTE, or 1,380 credits for in-state, for Advanced and Professional (Baccalaureate) for the 2024-25 academic year of which 96%, or 46 FTE will be from in-state fee paying students. This represents a difference of -29% for A&amp;P (Baccalaureate). Although enrollment in baccalaureate programs has been increasing, the increase is not anticipated to amount to 1,950 credit hours for in-state students. 
Similarly, the College estimates a -7% difference for Career Certificate and Applied Technology Diploma (ATD) and -15% difference for Developmental Education (DE) for in-state credit hours. The total FTE for ATD is estimated to be 41 with 95%, or 1,170 credit hours, being in-state. Additionally, the College estimates a total of eight FTE for DE of which 100% will be in-state representing a 15% difference compared to the budget office's estimates. 
However, the College anticipates growth in A&amp;P (lower level) and Postsecondary Vocational enrollment and therefore proposed higher estimated student credit hours for the 2024-25 academic year. The College estimates 457 FTE total for A&amp;P (lower level) and 250 for Postsecondary Vocational of which 95%, or 13,050 and 7,410 credit hours, respectively, will be in-state representing differences of +12% and +15%, respectively.</t>
  </si>
  <si>
    <t>The College estimates 48 total FTE, or 60 credits for out-of-state, for Advanced and Professional (Baccalaureate) for the 2024-25 academic year of which 4%, or two FTE will be from in-state fee paying students.
Similarly, the total FTE for ATD is estimated to be 41 with 5%, or 60 credit hours, being out-of-state. The College estimates -100% difference for Developmental Education (DE) for out-of-state credit hours. Although the College anticipates enrollment in DE, it is expected to be in-state students. 
The College anticipates growth in A&amp;P (lower level) and Postsecondary Vocational enrollment and therefore proposed higher estimated student credit hours overall for the 2024-25 academic year. However, the College anticipates less out-of-state students in 2024-25. The College estimates 457 FTE total for A&amp;P (lower level) and 250 for Postsecondary Vocational of which 5%, or 660 and 360 credit hours, respectively, will be out-of-state representing differences of -43% and -66%, respectively.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</si>
</sst>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 numFmtId="172" formatCode="0_);\(0\)"/>
  </numFmts>
  <fonts count="18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sz val="14"/>
      <color indexed="8"/>
      <name val="Arial"/>
      <family val="2"/>
    </font>
    <font>
      <u/>
      <sz val="10"/>
      <color theme="10"/>
      <name val="Arial"/>
      <family val="2"/>
    </font>
    <font>
      <u/>
      <sz val="10"/>
      <color theme="11"/>
      <name val="Arial"/>
      <family val="2"/>
    </font>
    <font>
      <sz val="9"/>
      <color indexed="81"/>
      <name val="Tahoma"/>
      <family val="2"/>
    </font>
    <font>
      <b/>
      <sz val="9"/>
      <color indexed="81"/>
      <name val="Tahoma"/>
      <family val="2"/>
    </font>
    <font>
      <b/>
      <sz val="16"/>
      <color theme="3"/>
      <name val="Calibri"/>
      <family val="2"/>
      <scheme val="minor"/>
    </font>
    <font>
      <b/>
      <sz val="14"/>
      <color theme="3"/>
      <name val="Calibri"/>
      <family val="2"/>
      <scheme val="minor"/>
    </font>
    <font>
      <b/>
      <sz val="12"/>
      <color indexed="81"/>
      <name val="Tahoma"/>
      <family val="2"/>
    </font>
    <font>
      <sz val="12"/>
      <color indexed="81"/>
      <name val="Tahoma"/>
      <family val="2"/>
    </font>
    <font>
      <b/>
      <sz val="18"/>
      <color theme="3"/>
      <name val="Calibri"/>
      <family val="2"/>
      <scheme val="minor"/>
    </font>
    <font>
      <b/>
      <sz val="16"/>
      <color rgb="FF002060"/>
      <name val="Calibri"/>
      <family val="2"/>
      <scheme val="minor"/>
    </font>
    <font>
      <sz val="16"/>
      <color rgb="FF002060"/>
      <name val="Calibri"/>
      <family val="2"/>
      <scheme val="minor"/>
    </font>
    <font>
      <b/>
      <sz val="24"/>
      <name val="Calibri"/>
      <family val="2"/>
      <scheme val="minor"/>
    </font>
    <font>
      <b/>
      <sz val="10"/>
      <name val="Calibri"/>
      <family val="2"/>
      <scheme val="minor"/>
    </font>
    <font>
      <b/>
      <sz val="14"/>
      <color indexed="81"/>
      <name val="Tahoma"/>
      <family val="2"/>
    </font>
    <font>
      <sz val="14"/>
      <color indexed="81"/>
      <name val="Tahoma"/>
      <family val="2"/>
    </font>
  </fonts>
  <fills count="8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
      <patternFill patternType="solid">
        <fgColor rgb="FFFF7C80"/>
        <bgColor indexed="64"/>
      </patternFill>
    </fill>
    <fill>
      <patternFill patternType="solid">
        <fgColor theme="9" tint="0.79998168889431442"/>
        <bgColor indexed="64"/>
      </patternFill>
    </fill>
  </fills>
  <borders count="31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
      <left style="thin">
        <color theme="1"/>
      </left>
      <right/>
      <top style="thin">
        <color auto="1"/>
      </top>
      <bottom style="thin">
        <color theme="1"/>
      </bottom>
      <diagonal/>
    </border>
    <border>
      <left/>
      <right/>
      <top style="thin">
        <color auto="1"/>
      </top>
      <bottom style="thin">
        <color theme="1"/>
      </bottom>
      <diagonal/>
    </border>
    <border>
      <left style="thin">
        <color theme="1"/>
      </left>
      <right/>
      <top style="thin">
        <color theme="1"/>
      </top>
      <bottom style="thin">
        <color auto="1"/>
      </bottom>
      <diagonal/>
    </border>
    <border>
      <left/>
      <right/>
      <top style="thin">
        <color theme="1"/>
      </top>
      <bottom style="thin">
        <color auto="1"/>
      </bottom>
      <diagonal/>
    </border>
    <border>
      <left style="thin">
        <color indexed="8"/>
      </left>
      <right style="thin">
        <color indexed="64"/>
      </right>
      <top/>
      <bottom style="thin">
        <color indexed="8"/>
      </bottom>
      <diagonal/>
    </border>
    <border>
      <left style="thin">
        <color indexed="8"/>
      </left>
      <right style="thin">
        <color indexed="8"/>
      </right>
      <top/>
      <bottom style="thin">
        <color indexed="64"/>
      </bottom>
      <diagonal/>
    </border>
    <border>
      <left style="medium">
        <color theme="1"/>
      </left>
      <right/>
      <top style="medium">
        <color theme="1"/>
      </top>
      <bottom style="medium">
        <color indexed="64"/>
      </bottom>
      <diagonal/>
    </border>
    <border>
      <left/>
      <right/>
      <top style="medium">
        <color theme="1"/>
      </top>
      <bottom style="medium">
        <color indexed="64"/>
      </bottom>
      <diagonal/>
    </border>
    <border>
      <left/>
      <right style="medium">
        <color theme="1"/>
      </right>
      <top style="medium">
        <color theme="1"/>
      </top>
      <bottom style="medium">
        <color indexed="64"/>
      </bottom>
      <diagonal/>
    </border>
    <border>
      <left style="medium">
        <color theme="1"/>
      </left>
      <right/>
      <top style="medium">
        <color indexed="8"/>
      </top>
      <bottom style="medium">
        <color indexed="64"/>
      </bottom>
      <diagonal/>
    </border>
    <border>
      <left/>
      <right/>
      <top style="medium">
        <color indexed="8"/>
      </top>
      <bottom style="medium">
        <color indexed="64"/>
      </bottom>
      <diagonal/>
    </border>
    <border>
      <left/>
      <right style="medium">
        <color theme="1"/>
      </right>
      <top style="medium">
        <color indexed="8"/>
      </top>
      <bottom style="medium">
        <color indexed="64"/>
      </bottom>
      <diagonal/>
    </border>
    <border>
      <left style="medium">
        <color indexed="64"/>
      </left>
      <right style="medium">
        <color indexed="64"/>
      </right>
      <top style="thin">
        <color indexed="64"/>
      </top>
      <bottom style="medium">
        <color auto="1"/>
      </bottom>
      <diagonal/>
    </border>
    <border>
      <left style="medium">
        <color auto="1"/>
      </left>
      <right style="medium">
        <color auto="1"/>
      </right>
      <top/>
      <bottom style="thin">
        <color auto="1"/>
      </bottom>
      <diagonal/>
    </border>
    <border>
      <left style="medium">
        <color auto="1"/>
      </left>
      <right style="medium">
        <color auto="1"/>
      </right>
      <top/>
      <bottom style="medium">
        <color auto="1"/>
      </bottom>
      <diagonal/>
    </border>
    <border>
      <left/>
      <right/>
      <top/>
      <bottom style="medium">
        <color indexed="64"/>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43" fillId="20" borderId="77" applyNumberFormat="0" applyAlignment="0" applyProtection="0"/>
    <xf numFmtId="0" fontId="30" fillId="20" borderId="77" applyNumberFormat="0" applyAlignment="0" applyProtection="0"/>
    <xf numFmtId="0" fontId="30" fillId="20" borderId="77" applyNumberFormat="0" applyAlignment="0" applyProtection="0"/>
    <xf numFmtId="0" fontId="43" fillId="20" borderId="69" applyNumberFormat="0" applyAlignment="0" applyProtection="0"/>
    <xf numFmtId="0" fontId="30" fillId="20" borderId="69" applyNumberFormat="0" applyAlignment="0" applyProtection="0"/>
    <xf numFmtId="0" fontId="30" fillId="20" borderId="69"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85" applyNumberFormat="0" applyAlignment="0" applyProtection="0"/>
    <xf numFmtId="0" fontId="28" fillId="7" borderId="73" applyNumberFormat="0" applyAlignment="0" applyProtection="0"/>
    <xf numFmtId="0" fontId="50" fillId="7" borderId="73" applyNumberFormat="0" applyAlignment="0" applyProtection="0"/>
    <xf numFmtId="0" fontId="50" fillId="7" borderId="85" applyNumberFormat="0" applyAlignment="0" applyProtection="0"/>
    <xf numFmtId="44" fontId="13" fillId="0" borderId="0" applyFont="0" applyFill="0" applyBorder="0" applyAlignment="0" applyProtection="0"/>
    <xf numFmtId="0" fontId="50" fillId="7" borderId="77" applyNumberFormat="0" applyAlignment="0" applyProtection="0"/>
    <xf numFmtId="0" fontId="28" fillId="7" borderId="77" applyNumberFormat="0" applyAlignment="0" applyProtection="0"/>
    <xf numFmtId="0" fontId="50" fillId="7" borderId="69" applyNumberFormat="0" applyAlignment="0" applyProtection="0"/>
    <xf numFmtId="0" fontId="28" fillId="7" borderId="69" applyNumberFormat="0" applyAlignment="0" applyProtection="0"/>
    <xf numFmtId="0" fontId="30" fillId="20" borderId="85" applyNumberFormat="0" applyAlignment="0" applyProtection="0"/>
    <xf numFmtId="0" fontId="30" fillId="20" borderId="85" applyNumberFormat="0" applyAlignment="0" applyProtection="0"/>
    <xf numFmtId="0" fontId="30" fillId="20" borderId="73" applyNumberFormat="0" applyAlignment="0" applyProtection="0"/>
    <xf numFmtId="0" fontId="30" fillId="20" borderId="73" applyNumberFormat="0" applyAlignment="0" applyProtection="0"/>
    <xf numFmtId="0" fontId="43" fillId="20" borderId="73" applyNumberFormat="0" applyAlignment="0" applyProtection="0"/>
    <xf numFmtId="0" fontId="43" fillId="20" borderId="85" applyNumberFormat="0" applyAlignment="0" applyProtection="0"/>
    <xf numFmtId="0" fontId="11" fillId="0" borderId="0"/>
    <xf numFmtId="0" fontId="11" fillId="0" borderId="0"/>
    <xf numFmtId="0" fontId="11" fillId="0" borderId="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4"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53" fillId="20" borderId="71" applyNumberFormat="0" applyAlignment="0" applyProtection="0"/>
    <xf numFmtId="0" fontId="29" fillId="20" borderId="71" applyNumberFormat="0" applyAlignment="0" applyProtection="0"/>
    <xf numFmtId="0" fontId="29" fillId="20" borderId="71" applyNumberForma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9" fontId="13"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54" fillId="0" borderId="72" applyNumberFormat="0" applyFill="0" applyAlignment="0" applyProtection="0"/>
    <xf numFmtId="0" fontId="35" fillId="0" borderId="72" applyNumberFormat="0" applyFill="0" applyAlignment="0" applyProtection="0"/>
    <xf numFmtId="0" fontId="35" fillId="0" borderId="72"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4"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53" fillId="20" borderId="75" applyNumberFormat="0" applyAlignment="0" applyProtection="0"/>
    <xf numFmtId="0" fontId="29" fillId="20" borderId="75" applyNumberFormat="0" applyAlignment="0" applyProtection="0"/>
    <xf numFmtId="0" fontId="29" fillId="20" borderId="75" applyNumberForma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4" fillId="0" borderId="76" applyNumberFormat="0" applyFill="0" applyAlignment="0" applyProtection="0"/>
    <xf numFmtId="0" fontId="35" fillId="0" borderId="76" applyNumberFormat="0" applyFill="0" applyAlignment="0" applyProtection="0"/>
    <xf numFmtId="0" fontId="35" fillId="0" borderId="76"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4"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53" fillId="20" borderId="79" applyNumberFormat="0" applyAlignment="0" applyProtection="0"/>
    <xf numFmtId="0" fontId="29" fillId="20" borderId="79" applyNumberFormat="0" applyAlignment="0" applyProtection="0"/>
    <xf numFmtId="0" fontId="29" fillId="20" borderId="79" applyNumberFormat="0" applyAlignment="0" applyProtection="0"/>
    <xf numFmtId="0" fontId="54" fillId="0" borderId="80" applyNumberFormat="0" applyFill="0" applyAlignment="0" applyProtection="0"/>
    <xf numFmtId="0" fontId="35" fillId="0" borderId="80" applyNumberFormat="0" applyFill="0" applyAlignment="0" applyProtection="0"/>
    <xf numFmtId="0" fontId="35" fillId="0" borderId="80"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4"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3" fillId="20" borderId="87" applyNumberFormat="0" applyAlignment="0" applyProtection="0"/>
    <xf numFmtId="0" fontId="29" fillId="20" borderId="87" applyNumberFormat="0" applyAlignment="0" applyProtection="0"/>
    <xf numFmtId="0" fontId="29" fillId="20" borderId="87" applyNumberFormat="0" applyAlignment="0" applyProtection="0"/>
    <xf numFmtId="0" fontId="54" fillId="0" borderId="88" applyNumberFormat="0" applyFill="0" applyAlignment="0" applyProtection="0"/>
    <xf numFmtId="0" fontId="35" fillId="0" borderId="88" applyNumberFormat="0" applyFill="0" applyAlignment="0" applyProtection="0"/>
    <xf numFmtId="0" fontId="35" fillId="0" borderId="88"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2" applyNumberFormat="0" applyAlignment="0" applyProtection="0"/>
    <xf numFmtId="0" fontId="30" fillId="20" borderId="92" applyNumberFormat="0" applyAlignment="0" applyProtection="0"/>
    <xf numFmtId="0" fontId="30" fillId="20" borderId="92" applyNumberFormat="0" applyAlignment="0" applyProtection="0"/>
    <xf numFmtId="0" fontId="50" fillId="7" borderId="92" applyNumberFormat="0" applyAlignment="0" applyProtection="0"/>
    <xf numFmtId="0" fontId="28" fillId="7" borderId="92" applyNumberFormat="0" applyAlignment="0" applyProtection="0"/>
    <xf numFmtId="0" fontId="10" fillId="0" borderId="0"/>
    <xf numFmtId="0" fontId="10" fillId="0" borderId="0"/>
    <xf numFmtId="0" fontId="10"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4"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53" fillId="20" borderId="94" applyNumberFormat="0" applyAlignment="0" applyProtection="0"/>
    <xf numFmtId="0" fontId="29" fillId="20" borderId="94" applyNumberFormat="0" applyAlignment="0" applyProtection="0"/>
    <xf numFmtId="0" fontId="29" fillId="20" borderId="94" applyNumberFormat="0" applyAlignment="0" applyProtection="0"/>
    <xf numFmtId="0" fontId="54" fillId="0" borderId="95" applyNumberFormat="0" applyFill="0" applyAlignment="0" applyProtection="0"/>
    <xf numFmtId="0" fontId="35" fillId="0" borderId="95" applyNumberFormat="0" applyFill="0" applyAlignment="0" applyProtection="0"/>
    <xf numFmtId="0" fontId="35" fillId="0" borderId="95" applyNumberFormat="0" applyFill="0" applyAlignment="0" applyProtection="0"/>
    <xf numFmtId="0" fontId="9" fillId="0" borderId="0"/>
    <xf numFmtId="0" fontId="9" fillId="0" borderId="0"/>
    <xf numFmtId="0" fontId="9"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96" applyNumberFormat="0" applyAlignment="0" applyProtection="0"/>
    <xf numFmtId="0" fontId="30" fillId="20" borderId="96" applyNumberFormat="0" applyAlignment="0" applyProtection="0"/>
    <xf numFmtId="0" fontId="30" fillId="20" borderId="96" applyNumberFormat="0" applyAlignment="0" applyProtection="0"/>
    <xf numFmtId="0" fontId="50" fillId="7" borderId="96" applyNumberFormat="0" applyAlignment="0" applyProtection="0"/>
    <xf numFmtId="0" fontId="28" fillId="7" borderId="96" applyNumberFormat="0" applyAlignment="0" applyProtection="0"/>
    <xf numFmtId="0" fontId="9" fillId="0" borderId="0"/>
    <xf numFmtId="0" fontId="9" fillId="0" borderId="0"/>
    <xf numFmtId="0" fontId="9"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4"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53" fillId="20" borderId="98" applyNumberFormat="0" applyAlignment="0" applyProtection="0"/>
    <xf numFmtId="0" fontId="29" fillId="20" borderId="98" applyNumberFormat="0" applyAlignment="0" applyProtection="0"/>
    <xf numFmtId="0" fontId="29" fillId="20" borderId="98" applyNumberFormat="0" applyAlignment="0" applyProtection="0"/>
    <xf numFmtId="0" fontId="54" fillId="0" borderId="99" applyNumberFormat="0" applyFill="0" applyAlignment="0" applyProtection="0"/>
    <xf numFmtId="0" fontId="35" fillId="0" borderId="99" applyNumberFormat="0" applyFill="0" applyAlignment="0" applyProtection="0"/>
    <xf numFmtId="0" fontId="35" fillId="0" borderId="99"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06" applyNumberFormat="0" applyAlignment="0" applyProtection="0"/>
    <xf numFmtId="0" fontId="30" fillId="20" borderId="106" applyNumberFormat="0" applyAlignment="0" applyProtection="0"/>
    <xf numFmtId="0" fontId="30" fillId="20" borderId="106" applyNumberFormat="0" applyAlignment="0" applyProtection="0"/>
    <xf numFmtId="0" fontId="50" fillId="7" borderId="106" applyNumberFormat="0" applyAlignment="0" applyProtection="0"/>
    <xf numFmtId="0" fontId="28" fillId="7" borderId="106" applyNumberFormat="0" applyAlignment="0" applyProtection="0"/>
    <xf numFmtId="0" fontId="6" fillId="0" borderId="0"/>
    <xf numFmtId="0" fontId="6" fillId="0" borderId="0"/>
    <xf numFmtId="0" fontId="6" fillId="0" borderId="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4"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53" fillId="20" borderId="108" applyNumberFormat="0" applyAlignment="0" applyProtection="0"/>
    <xf numFmtId="0" fontId="29" fillId="20" borderId="108" applyNumberFormat="0" applyAlignment="0" applyProtection="0"/>
    <xf numFmtId="0" fontId="29" fillId="20" borderId="108" applyNumberFormat="0" applyAlignment="0" applyProtection="0"/>
    <xf numFmtId="0" fontId="54" fillId="0" borderId="109" applyNumberFormat="0" applyFill="0" applyAlignment="0" applyProtection="0"/>
    <xf numFmtId="0" fontId="35" fillId="0" borderId="109" applyNumberFormat="0" applyFill="0" applyAlignment="0" applyProtection="0"/>
    <xf numFmtId="0" fontId="35" fillId="0" borderId="109"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28"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43" fillId="20"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81" fillId="0" borderId="0" applyNumberFormat="0" applyFill="0" applyBorder="0" applyAlignment="0" applyProtection="0"/>
    <xf numFmtId="0" fontId="83" fillId="46"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0"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8"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2"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6"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7"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1"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5"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7"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8"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2" borderId="0" applyNumberFormat="0" applyBorder="0" applyAlignment="0" applyProtection="0"/>
    <xf numFmtId="0" fontId="84" fillId="56"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0"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4" borderId="0" applyNumberFormat="0" applyBorder="0" applyAlignment="0" applyProtection="0"/>
    <xf numFmtId="0" fontId="84" fillId="68"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5"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49"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3"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7"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1" borderId="0" applyNumberFormat="0" applyBorder="0" applyAlignment="0" applyProtection="0"/>
    <xf numFmtId="0" fontId="84" fillId="65" borderId="0" applyNumberFormat="0" applyBorder="0" applyAlignment="0" applyProtection="0"/>
    <xf numFmtId="0" fontId="85" fillId="39"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2" borderId="132" applyNumberFormat="0" applyAlignment="0" applyProtection="0"/>
    <xf numFmtId="0" fontId="87" fillId="43" borderId="135"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8" borderId="0" applyNumberFormat="0" applyBorder="0" applyAlignment="0" applyProtection="0"/>
    <xf numFmtId="0" fontId="90" fillId="0" borderId="129"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0"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1"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1" borderId="132" applyNumberFormat="0" applyAlignment="0" applyProtection="0"/>
    <xf numFmtId="0" fontId="94" fillId="0" borderId="134" applyNumberFormat="0" applyFill="0" applyAlignment="0" applyProtection="0"/>
    <xf numFmtId="0" fontId="95" fillId="40"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1"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96" fillId="42" borderId="133"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37"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28"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43" fillId="20"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xf numFmtId="0" fontId="168" fillId="0" borderId="0" applyNumberFormat="0" applyFill="0" applyBorder="0" applyAlignment="0" applyProtection="0"/>
    <xf numFmtId="0" fontId="169" fillId="0" borderId="0" applyNumberFormat="0" applyFill="0" applyBorder="0" applyAlignment="0" applyProtection="0"/>
  </cellStyleXfs>
  <cellXfs count="1167">
    <xf numFmtId="0" fontId="0" fillId="0" borderId="0" xfId="0"/>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xf numFmtId="4" fontId="18" fillId="0" borderId="0" xfId="0" applyNumberFormat="1" applyFont="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Alignment="1">
      <alignment horizontal="center"/>
    </xf>
    <xf numFmtId="37" fontId="66" fillId="31" borderId="0" xfId="0" applyNumberFormat="1" applyFont="1" applyFill="1"/>
    <xf numFmtId="0" fontId="69" fillId="31" borderId="0" xfId="0" applyFont="1" applyFill="1" applyAlignment="1">
      <alignment horizontal="center"/>
    </xf>
    <xf numFmtId="4" fontId="66" fillId="31" borderId="0" xfId="0" applyNumberFormat="1" applyFont="1" applyFill="1"/>
    <xf numFmtId="0" fontId="66" fillId="31" borderId="0" xfId="0" applyFont="1" applyFill="1" applyAlignment="1">
      <alignment horizontal="center"/>
    </xf>
    <xf numFmtId="4" fontId="70" fillId="31" borderId="0" xfId="0" applyNumberFormat="1" applyFont="1" applyFill="1"/>
    <xf numFmtId="0" fontId="70" fillId="31" borderId="0" xfId="0" applyFont="1" applyFill="1" applyAlignment="1">
      <alignment horizontal="center"/>
    </xf>
    <xf numFmtId="0" fontId="71" fillId="0" borderId="0" xfId="0" applyFont="1"/>
    <xf numFmtId="0" fontId="72" fillId="0" borderId="0" xfId="0" applyFont="1"/>
    <xf numFmtId="0" fontId="71" fillId="0" borderId="19" xfId="0" applyFont="1" applyBorder="1"/>
    <xf numFmtId="0" fontId="74" fillId="0" borderId="0" xfId="0" applyFont="1" applyAlignment="1">
      <alignment horizontal="center"/>
    </xf>
    <xf numFmtId="3" fontId="72" fillId="0" borderId="43" xfId="0" applyNumberFormat="1" applyFont="1" applyBorder="1"/>
    <xf numFmtId="0" fontId="74" fillId="0" borderId="0" xfId="0" applyFont="1" applyAlignment="1">
      <alignment horizontal="center" wrapText="1"/>
    </xf>
    <xf numFmtId="0" fontId="71" fillId="0" borderId="0" xfId="0" applyFont="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4" xfId="0" applyFont="1" applyBorder="1" applyAlignment="1">
      <alignment horizontal="center" wrapText="1"/>
    </xf>
    <xf numFmtId="0" fontId="74" fillId="0" borderId="40" xfId="0" applyFont="1" applyBorder="1" applyAlignment="1">
      <alignment horizontal="center" wrapText="1"/>
    </xf>
    <xf numFmtId="3" fontId="72" fillId="0" borderId="42" xfId="0" applyNumberFormat="1" applyFont="1" applyBorder="1"/>
    <xf numFmtId="0" fontId="74" fillId="0" borderId="0" xfId="0" applyFont="1"/>
    <xf numFmtId="0" fontId="75" fillId="0" borderId="0" xfId="0" applyFont="1"/>
    <xf numFmtId="0" fontId="74" fillId="0" borderId="83" xfId="0" applyFont="1" applyBorder="1"/>
    <xf numFmtId="0" fontId="72" fillId="0" borderId="0" xfId="0" applyFont="1" applyAlignment="1">
      <alignment horizontal="center"/>
    </xf>
    <xf numFmtId="0" fontId="74" fillId="0" borderId="0" xfId="0" applyFont="1" applyAlignment="1">
      <alignment wrapText="1"/>
    </xf>
    <xf numFmtId="0" fontId="74" fillId="0" borderId="81" xfId="0" applyFont="1" applyBorder="1" applyAlignment="1">
      <alignment wrapText="1"/>
    </xf>
    <xf numFmtId="0" fontId="74" fillId="0" borderId="83" xfId="0" applyFont="1" applyBorder="1" applyAlignment="1">
      <alignment wrapText="1"/>
    </xf>
    <xf numFmtId="0" fontId="74" fillId="0" borderId="82" xfId="0" applyFont="1" applyBorder="1" applyAlignment="1">
      <alignment wrapText="1"/>
    </xf>
    <xf numFmtId="0" fontId="72" fillId="0" borderId="47" xfId="0" applyFont="1" applyBorder="1" applyAlignment="1">
      <alignment horizontal="center"/>
    </xf>
    <xf numFmtId="0" fontId="74" fillId="0" borderId="102" xfId="0" applyFont="1" applyBorder="1" applyAlignment="1">
      <alignment horizontal="center"/>
    </xf>
    <xf numFmtId="0" fontId="74" fillId="0" borderId="81" xfId="0" applyFont="1" applyBorder="1" applyAlignment="1">
      <alignment horizontal="center" wrapText="1"/>
    </xf>
    <xf numFmtId="0" fontId="74" fillId="0" borderId="82" xfId="0" applyFont="1" applyBorder="1" applyAlignment="1">
      <alignment horizontal="center" wrapText="1"/>
    </xf>
    <xf numFmtId="0" fontId="74" fillId="0" borderId="41" xfId="0" applyFont="1" applyBorder="1"/>
    <xf numFmtId="170" fontId="74" fillId="0" borderId="0" xfId="181" applyNumberFormat="1" applyFont="1" applyFill="1" applyBorder="1"/>
    <xf numFmtId="170" fontId="74" fillId="0" borderId="0" xfId="181" applyNumberFormat="1" applyFont="1" applyFill="1"/>
    <xf numFmtId="0" fontId="80" fillId="31" borderId="0" xfId="0" applyFont="1" applyFill="1"/>
    <xf numFmtId="0" fontId="74" fillId="0" borderId="81" xfId="0" applyFont="1" applyBorder="1" applyAlignment="1">
      <alignment horizontal="center"/>
    </xf>
    <xf numFmtId="0" fontId="73" fillId="0" borderId="19" xfId="0" applyFont="1" applyBorder="1" applyAlignment="1">
      <alignment horizontal="center"/>
    </xf>
    <xf numFmtId="0" fontId="74" fillId="0" borderId="19" xfId="0" applyFont="1" applyBorder="1" applyAlignment="1">
      <alignment horizontal="center"/>
    </xf>
    <xf numFmtId="0" fontId="99" fillId="0" borderId="19" xfId="0" applyFont="1" applyBorder="1" applyAlignment="1">
      <alignment horizontal="left" wrapText="1"/>
    </xf>
    <xf numFmtId="3" fontId="72" fillId="0" borderId="0" xfId="0" applyNumberFormat="1" applyFont="1"/>
    <xf numFmtId="0" fontId="74" fillId="0" borderId="19" xfId="495" applyFont="1" applyBorder="1" applyAlignment="1">
      <alignment horizontal="center" wrapText="1"/>
    </xf>
    <xf numFmtId="3" fontId="75" fillId="0" borderId="19" xfId="495" applyNumberFormat="1" applyFont="1" applyBorder="1" applyAlignment="1">
      <alignment horizontal="center"/>
    </xf>
    <xf numFmtId="10" fontId="75" fillId="0" borderId="82" xfId="495" applyNumberFormat="1" applyFont="1" applyBorder="1" applyAlignment="1">
      <alignment horizontal="center"/>
    </xf>
    <xf numFmtId="0" fontId="73" fillId="0" borderId="29" xfId="0" applyFont="1" applyBorder="1" applyAlignment="1">
      <alignment horizontal="center"/>
    </xf>
    <xf numFmtId="0" fontId="77" fillId="0" borderId="0" xfId="0" applyFont="1" applyAlignment="1">
      <alignment wrapText="1"/>
    </xf>
    <xf numFmtId="166" fontId="72" fillId="36" borderId="34" xfId="0" applyNumberFormat="1" applyFont="1" applyFill="1" applyBorder="1"/>
    <xf numFmtId="0" fontId="103" fillId="0" borderId="19" xfId="0" applyFont="1" applyBorder="1" applyAlignment="1">
      <alignment horizontal="center"/>
    </xf>
    <xf numFmtId="3" fontId="74" fillId="70" borderId="17" xfId="0" applyNumberFormat="1" applyFont="1" applyFill="1" applyBorder="1"/>
    <xf numFmtId="0" fontId="74" fillId="0" borderId="16" xfId="0" applyFont="1" applyBorder="1" applyAlignment="1">
      <alignment horizontal="center"/>
    </xf>
    <xf numFmtId="0" fontId="74" fillId="70" borderId="83" xfId="0" applyFont="1" applyFill="1" applyBorder="1" applyAlignment="1">
      <alignment horizontal="center"/>
    </xf>
    <xf numFmtId="0" fontId="74" fillId="70" borderId="83" xfId="0" applyFont="1" applyFill="1" applyBorder="1" applyAlignment="1">
      <alignment wrapText="1"/>
    </xf>
    <xf numFmtId="3" fontId="77" fillId="0" borderId="0" xfId="0" applyNumberFormat="1" applyFont="1" applyAlignment="1">
      <alignment wrapText="1"/>
    </xf>
    <xf numFmtId="0" fontId="74" fillId="0" borderId="21" xfId="0" applyFont="1" applyBorder="1" applyAlignment="1">
      <alignment horizontal="center" wrapText="1"/>
    </xf>
    <xf numFmtId="0" fontId="73" fillId="0" borderId="81" xfId="0" applyFont="1" applyBorder="1" applyAlignment="1">
      <alignment horizontal="center"/>
    </xf>
    <xf numFmtId="0" fontId="71" fillId="0" borderId="81" xfId="0" applyFont="1" applyBorder="1"/>
    <xf numFmtId="0" fontId="71" fillId="0" borderId="83" xfId="0" applyFont="1" applyBorder="1"/>
    <xf numFmtId="0" fontId="105" fillId="0" borderId="19" xfId="0" applyFont="1" applyBorder="1"/>
    <xf numFmtId="3" fontId="105" fillId="0" borderId="37" xfId="0" applyNumberFormat="1" applyFont="1" applyBorder="1"/>
    <xf numFmtId="166" fontId="105" fillId="69" borderId="14" xfId="0" applyNumberFormat="1" applyFont="1" applyFill="1" applyBorder="1"/>
    <xf numFmtId="166" fontId="105" fillId="36" borderId="23" xfId="0" applyNumberFormat="1" applyFont="1" applyFill="1" applyBorder="1"/>
    <xf numFmtId="0" fontId="106" fillId="0" borderId="0" xfId="0" applyFont="1"/>
    <xf numFmtId="166" fontId="105" fillId="70" borderId="101" xfId="0" applyNumberFormat="1" applyFont="1" applyFill="1" applyBorder="1"/>
    <xf numFmtId="3" fontId="105" fillId="0" borderId="0" xfId="0" applyNumberFormat="1" applyFont="1"/>
    <xf numFmtId="0" fontId="73" fillId="0" borderId="0" xfId="0" applyFont="1" applyAlignment="1">
      <alignment horizontal="center"/>
    </xf>
    <xf numFmtId="0" fontId="71" fillId="0" borderId="82" xfId="0" applyFont="1" applyBorder="1"/>
    <xf numFmtId="3" fontId="72" fillId="36" borderId="150" xfId="0" applyNumberFormat="1" applyFont="1" applyFill="1" applyBorder="1"/>
    <xf numFmtId="3" fontId="72" fillId="36" borderId="151" xfId="0" applyNumberFormat="1" applyFont="1" applyFill="1" applyBorder="1"/>
    <xf numFmtId="0" fontId="74" fillId="0" borderId="22" xfId="0" applyFont="1" applyBorder="1" applyAlignment="1">
      <alignment horizontal="center" wrapText="1"/>
    </xf>
    <xf numFmtId="0" fontId="100" fillId="0" borderId="0" xfId="17654" applyFont="1"/>
    <xf numFmtId="0" fontId="107" fillId="0" borderId="0" xfId="17654" applyFont="1"/>
    <xf numFmtId="169" fontId="109" fillId="70" borderId="0" xfId="17654" applyNumberFormat="1" applyFont="1" applyFill="1"/>
    <xf numFmtId="3" fontId="74" fillId="0" borderId="23" xfId="0" applyNumberFormat="1" applyFont="1" applyBorder="1" applyAlignment="1">
      <alignment horizontal="center"/>
    </xf>
    <xf numFmtId="168" fontId="72" fillId="36" borderId="149" xfId="0" applyNumberFormat="1" applyFont="1" applyFill="1" applyBorder="1"/>
    <xf numFmtId="0" fontId="113" fillId="0" borderId="0" xfId="663" applyFont="1"/>
    <xf numFmtId="0" fontId="112" fillId="0" borderId="15" xfId="0" applyFont="1" applyBorder="1"/>
    <xf numFmtId="0" fontId="112" fillId="0" borderId="0" xfId="0" applyFont="1"/>
    <xf numFmtId="0" fontId="72" fillId="0" borderId="0" xfId="663" applyFont="1"/>
    <xf numFmtId="0" fontId="71" fillId="0" borderId="0" xfId="0" applyFont="1" applyAlignment="1">
      <alignment vertical="center" wrapText="1"/>
    </xf>
    <xf numFmtId="0" fontId="75" fillId="0" borderId="0" xfId="530" applyFont="1" applyAlignment="1">
      <alignment horizontal="right"/>
    </xf>
    <xf numFmtId="0" fontId="78" fillId="0" borderId="0" xfId="0" applyFont="1"/>
    <xf numFmtId="0" fontId="74" fillId="0" borderId="0" xfId="0" applyFont="1" applyAlignment="1">
      <alignment horizontal="left" wrapText="1"/>
    </xf>
    <xf numFmtId="0" fontId="72" fillId="0" borderId="0" xfId="0" applyFont="1" applyAlignment="1">
      <alignment wrapText="1"/>
    </xf>
    <xf numFmtId="49" fontId="75" fillId="0" borderId="0" xfId="0" applyNumberFormat="1" applyFont="1" applyAlignment="1">
      <alignment horizontal="left"/>
    </xf>
    <xf numFmtId="0" fontId="76" fillId="0" borderId="0" xfId="0" applyFont="1"/>
    <xf numFmtId="3" fontId="78" fillId="0" borderId="0" xfId="0" applyNumberFormat="1" applyFont="1"/>
    <xf numFmtId="0" fontId="75" fillId="0" borderId="0" xfId="0" applyFont="1" applyAlignment="1">
      <alignment horizontal="left" vertical="center"/>
    </xf>
    <xf numFmtId="49" fontId="74" fillId="0" borderId="0" xfId="0" applyNumberFormat="1" applyFont="1"/>
    <xf numFmtId="0" fontId="116" fillId="0" borderId="0" xfId="0" applyFont="1"/>
    <xf numFmtId="49" fontId="75" fillId="0" borderId="0" xfId="0" applyNumberFormat="1" applyFont="1"/>
    <xf numFmtId="49" fontId="78" fillId="0" borderId="0" xfId="0" applyNumberFormat="1" applyFont="1"/>
    <xf numFmtId="0" fontId="76" fillId="0" borderId="0" xfId="0" quotePrefix="1" applyFont="1"/>
    <xf numFmtId="165" fontId="78" fillId="0" borderId="0" xfId="0" applyNumberFormat="1" applyFont="1"/>
    <xf numFmtId="43" fontId="78" fillId="0" borderId="0" xfId="0" applyNumberFormat="1" applyFont="1"/>
    <xf numFmtId="0" fontId="72" fillId="0" borderId="116" xfId="0" applyFont="1" applyBorder="1"/>
    <xf numFmtId="0" fontId="74" fillId="0" borderId="117" xfId="0" applyFont="1" applyBorder="1" applyAlignment="1">
      <alignment horizontal="center"/>
    </xf>
    <xf numFmtId="0" fontId="72" fillId="0" borderId="118" xfId="0" applyFont="1" applyBorder="1"/>
    <xf numFmtId="0" fontId="72" fillId="0" borderId="119" xfId="0" applyFont="1" applyBorder="1"/>
    <xf numFmtId="49" fontId="75" fillId="0" borderId="120" xfId="0" applyNumberFormat="1" applyFont="1" applyBorder="1" applyAlignment="1">
      <alignment horizontal="center"/>
    </xf>
    <xf numFmtId="0" fontId="75" fillId="0" borderId="10" xfId="0" applyFont="1" applyBorder="1" applyAlignment="1">
      <alignment horizontal="center"/>
    </xf>
    <xf numFmtId="0" fontId="75" fillId="0" borderId="115" xfId="0" applyFont="1" applyBorder="1" applyAlignment="1">
      <alignment horizontal="center"/>
    </xf>
    <xf numFmtId="0" fontId="75" fillId="0" borderId="44" xfId="0" applyFont="1" applyBorder="1" applyAlignment="1">
      <alignment horizontal="center"/>
    </xf>
    <xf numFmtId="0" fontId="74" fillId="0" borderId="120" xfId="0" applyFont="1" applyBorder="1" applyAlignment="1">
      <alignment horizontal="center"/>
    </xf>
    <xf numFmtId="0" fontId="75" fillId="0" borderId="121" xfId="0" applyFont="1" applyBorder="1" applyAlignment="1">
      <alignment horizontal="center"/>
    </xf>
    <xf numFmtId="37" fontId="72" fillId="0" borderId="122" xfId="0" applyNumberFormat="1" applyFont="1" applyBorder="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3" xfId="3292" applyNumberFormat="1" applyFont="1" applyBorder="1" applyAlignment="1" applyProtection="1">
      <alignment horizontal="right"/>
    </xf>
    <xf numFmtId="0" fontId="72" fillId="0" borderId="120" xfId="0" applyFont="1" applyBorder="1"/>
    <xf numFmtId="3" fontId="78" fillId="0" borderId="115" xfId="181" applyNumberFormat="1" applyFont="1" applyBorder="1" applyProtection="1"/>
    <xf numFmtId="0" fontId="74" fillId="0" borderId="124" xfId="0" applyFont="1" applyBorder="1"/>
    <xf numFmtId="3" fontId="75" fillId="0" borderId="90" xfId="181" applyNumberFormat="1" applyFont="1" applyFill="1" applyBorder="1" applyAlignment="1" applyProtection="1"/>
    <xf numFmtId="3" fontId="75" fillId="0" borderId="91" xfId="181" applyNumberFormat="1" applyFont="1" applyBorder="1" applyProtection="1"/>
    <xf numFmtId="10" fontId="75" fillId="0" borderId="89" xfId="3292" quotePrefix="1" applyNumberFormat="1" applyFont="1" applyFill="1" applyBorder="1" applyAlignment="1" applyProtection="1">
      <alignment horizontal="right"/>
    </xf>
    <xf numFmtId="167" fontId="75" fillId="0" borderId="125" xfId="3292" applyNumberFormat="1" applyFont="1" applyBorder="1" applyAlignment="1" applyProtection="1">
      <alignment horizontal="right"/>
    </xf>
    <xf numFmtId="9" fontId="78" fillId="0" borderId="0" xfId="3292" applyFont="1" applyProtection="1"/>
    <xf numFmtId="4" fontId="78" fillId="0" borderId="0" xfId="3292" quotePrefix="1" applyNumberFormat="1" applyFont="1" applyFill="1" applyBorder="1" applyAlignment="1" applyProtection="1">
      <alignment horizontal="right"/>
    </xf>
    <xf numFmtId="49" fontId="75" fillId="0" borderId="126" xfId="0" applyNumberFormat="1" applyFont="1" applyBorder="1" applyAlignment="1">
      <alignment horizontal="center"/>
    </xf>
    <xf numFmtId="0" fontId="75" fillId="0" borderId="24" xfId="0" applyFont="1" applyBorder="1" applyAlignment="1">
      <alignment horizontal="center"/>
    </xf>
    <xf numFmtId="0" fontId="75" fillId="0" borderId="25" xfId="0" applyFont="1" applyBorder="1" applyAlignment="1">
      <alignment horizontal="center"/>
    </xf>
    <xf numFmtId="0" fontId="75" fillId="0" borderId="127" xfId="0" applyFont="1" applyBorder="1" applyAlignment="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28" xfId="3292" applyNumberFormat="1" applyFont="1" applyBorder="1" applyAlignment="1" applyProtection="1">
      <alignment horizontal="right"/>
    </xf>
    <xf numFmtId="0" fontId="118" fillId="0" borderId="0" xfId="0" applyFont="1"/>
    <xf numFmtId="0" fontId="119" fillId="0" borderId="0" xfId="0" applyFont="1"/>
    <xf numFmtId="0" fontId="120" fillId="0" borderId="0" xfId="0" applyFont="1"/>
    <xf numFmtId="49" fontId="75" fillId="0" borderId="0" xfId="0" applyNumberFormat="1" applyFont="1" applyAlignment="1">
      <alignment vertical="top"/>
    </xf>
    <xf numFmtId="37" fontId="78" fillId="24" borderId="0" xfId="0" quotePrefix="1" applyNumberFormat="1" applyFont="1" applyFill="1" applyAlignment="1">
      <alignment horizontal="right"/>
    </xf>
    <xf numFmtId="0" fontId="75" fillId="0" borderId="103" xfId="0" applyFont="1" applyBorder="1" applyAlignment="1">
      <alignment horizontal="center"/>
    </xf>
    <xf numFmtId="0" fontId="75" fillId="0" borderId="36" xfId="0" applyFont="1" applyBorder="1" applyAlignment="1">
      <alignment horizontal="center" wrapText="1"/>
    </xf>
    <xf numFmtId="37" fontId="78" fillId="0" borderId="104" xfId="0" applyNumberFormat="1" applyFont="1" applyBorder="1"/>
    <xf numFmtId="0" fontId="75" fillId="0" borderId="105" xfId="0" applyFont="1" applyBorder="1"/>
    <xf numFmtId="37" fontId="78" fillId="24" borderId="37" xfId="0" applyNumberFormat="1" applyFont="1" applyFill="1" applyBorder="1" applyAlignment="1">
      <alignment horizontal="right"/>
    </xf>
    <xf numFmtId="164" fontId="72" fillId="0" borderId="0" xfId="0" applyNumberFormat="1" applyFont="1"/>
    <xf numFmtId="0" fontId="121" fillId="0" borderId="0" xfId="0" applyFont="1"/>
    <xf numFmtId="0" fontId="73" fillId="0" borderId="0" xfId="0" applyFont="1"/>
    <xf numFmtId="49" fontId="74" fillId="0" borderId="0" xfId="0" applyNumberFormat="1" applyFont="1" applyAlignment="1">
      <alignment horizontal="left" vertical="top"/>
    </xf>
    <xf numFmtId="49" fontId="74" fillId="0" borderId="0" xfId="0" applyNumberFormat="1" applyFont="1" applyAlignment="1">
      <alignment horizontal="left"/>
    </xf>
    <xf numFmtId="49" fontId="72" fillId="0" borderId="0" xfId="0" applyNumberFormat="1" applyFont="1"/>
    <xf numFmtId="0" fontId="78" fillId="24" borderId="0" xfId="0" applyFont="1" applyFill="1"/>
    <xf numFmtId="49" fontId="74" fillId="0" borderId="0" xfId="0" applyNumberFormat="1" applyFont="1" applyAlignment="1">
      <alignment vertical="top"/>
    </xf>
    <xf numFmtId="37" fontId="72" fillId="0" borderId="0" xfId="0" applyNumberFormat="1" applyFont="1"/>
    <xf numFmtId="0" fontId="74" fillId="0" borderId="0" xfId="0" applyFont="1" applyAlignment="1">
      <alignment vertical="top"/>
    </xf>
    <xf numFmtId="4" fontId="71" fillId="0" borderId="62" xfId="0" quotePrefix="1" applyNumberFormat="1" applyFont="1" applyBorder="1" applyAlignment="1">
      <alignment horizontal="center"/>
    </xf>
    <xf numFmtId="0" fontId="122" fillId="0" borderId="0" xfId="0" applyFont="1"/>
    <xf numFmtId="4" fontId="71" fillId="0" borderId="62" xfId="0" applyNumberFormat="1" applyFont="1" applyBorder="1" applyAlignment="1">
      <alignment horizontal="center"/>
    </xf>
    <xf numFmtId="4" fontId="71" fillId="0" borderId="0" xfId="0" applyNumberFormat="1" applyFont="1" applyAlignment="1">
      <alignment horizontal="center"/>
    </xf>
    <xf numFmtId="0" fontId="72" fillId="0" borderId="0" xfId="0" applyFont="1" applyAlignment="1" applyProtection="1">
      <alignment vertical="top"/>
      <protection locked="0"/>
    </xf>
    <xf numFmtId="168" fontId="72" fillId="0" borderId="0" xfId="0" applyNumberFormat="1" applyFont="1"/>
    <xf numFmtId="37" fontId="72" fillId="0" borderId="0" xfId="181" applyNumberFormat="1" applyFont="1" applyBorder="1" applyProtection="1"/>
    <xf numFmtId="37" fontId="72" fillId="0" borderId="0" xfId="181" applyNumberFormat="1" applyFont="1" applyProtection="1"/>
    <xf numFmtId="3" fontId="72" fillId="0" borderId="0" xfId="181" applyNumberFormat="1" applyFont="1" applyProtection="1"/>
    <xf numFmtId="5" fontId="72" fillId="0" borderId="0" xfId="0" applyNumberFormat="1" applyFont="1" applyAlignment="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xf numFmtId="0" fontId="74" fillId="0" borderId="0" xfId="0" applyFont="1" applyAlignment="1">
      <alignment horizontal="right"/>
    </xf>
    <xf numFmtId="0" fontId="124" fillId="0" borderId="0" xfId="0" applyFont="1"/>
    <xf numFmtId="0" fontId="125" fillId="0" borderId="0" xfId="0" applyFont="1"/>
    <xf numFmtId="0" fontId="108" fillId="0" borderId="0" xfId="0" applyFont="1"/>
    <xf numFmtId="0" fontId="128" fillId="0" borderId="0" xfId="0" applyFont="1" applyAlignment="1">
      <alignment horizontal="left" wrapText="1"/>
    </xf>
    <xf numFmtId="0" fontId="131" fillId="0" borderId="0" xfId="0" applyFont="1"/>
    <xf numFmtId="37" fontId="100" fillId="0" borderId="0" xfId="0" applyNumberFormat="1" applyFont="1"/>
    <xf numFmtId="37" fontId="100" fillId="0" borderId="10" xfId="0" applyNumberFormat="1" applyFont="1" applyBorder="1"/>
    <xf numFmtId="37" fontId="100" fillId="0" borderId="11" xfId="0" applyNumberFormat="1" applyFont="1" applyBorder="1"/>
    <xf numFmtId="49" fontId="100" fillId="0" borderId="10" xfId="0" applyNumberFormat="1" applyFont="1" applyBorder="1" applyAlignment="1">
      <alignment horizontal="right"/>
    </xf>
    <xf numFmtId="168" fontId="100" fillId="24" borderId="11" xfId="0" applyNumberFormat="1" applyFont="1" applyFill="1" applyBorder="1"/>
    <xf numFmtId="37" fontId="100" fillId="0" borderId="10" xfId="0" applyNumberFormat="1" applyFont="1" applyBorder="1" applyAlignment="1">
      <alignment horizontal="right"/>
    </xf>
    <xf numFmtId="0" fontId="100" fillId="0" borderId="0" xfId="0" applyFont="1" applyAlignment="1">
      <alignment vertical="center"/>
    </xf>
    <xf numFmtId="3" fontId="100" fillId="24" borderId="11" xfId="181" applyNumberFormat="1" applyFont="1" applyFill="1" applyBorder="1" applyAlignment="1" applyProtection="1">
      <alignment horizontal="right"/>
    </xf>
    <xf numFmtId="5" fontId="130" fillId="24" borderId="11" xfId="0" applyNumberFormat="1" applyFont="1" applyFill="1" applyBorder="1" applyAlignment="1">
      <alignment horizontal="right"/>
    </xf>
    <xf numFmtId="5" fontId="100" fillId="0" borderId="11" xfId="0" applyNumberFormat="1" applyFont="1" applyBorder="1" applyAlignment="1">
      <alignment horizontal="right"/>
    </xf>
    <xf numFmtId="37" fontId="100" fillId="24" borderId="11" xfId="0" applyNumberFormat="1" applyFont="1" applyFill="1" applyBorder="1" applyAlignment="1">
      <alignment horizontal="right"/>
    </xf>
    <xf numFmtId="37" fontId="129" fillId="24" borderId="11" xfId="0" applyNumberFormat="1" applyFont="1" applyFill="1" applyBorder="1" applyAlignment="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lignment horizontal="right"/>
    </xf>
    <xf numFmtId="37" fontId="132" fillId="0" borderId="0" xfId="0" applyNumberFormat="1" applyFont="1"/>
    <xf numFmtId="37" fontId="100" fillId="0" borderId="10" xfId="0" quotePrefix="1" applyNumberFormat="1" applyFont="1" applyBorder="1" applyAlignment="1">
      <alignment horizontal="right"/>
    </xf>
    <xf numFmtId="164" fontId="100" fillId="0" borderId="10" xfId="0" applyNumberFormat="1" applyFont="1" applyBorder="1" applyAlignment="1">
      <alignment horizontal="right"/>
    </xf>
    <xf numFmtId="37" fontId="100" fillId="24" borderId="10" xfId="0" applyNumberFormat="1" applyFont="1" applyFill="1" applyBorder="1" applyAlignment="1">
      <alignment horizontal="right"/>
    </xf>
    <xf numFmtId="37" fontId="129" fillId="0" borderId="10" xfId="0" applyNumberFormat="1" applyFont="1" applyBorder="1" applyAlignment="1">
      <alignment horizontal="right"/>
    </xf>
    <xf numFmtId="5" fontId="100" fillId="0" borderId="0" xfId="0" applyNumberFormat="1" applyFont="1"/>
    <xf numFmtId="37" fontId="100" fillId="0" borderId="11" xfId="0" applyNumberFormat="1" applyFont="1" applyBorder="1" applyAlignment="1">
      <alignment horizontal="right"/>
    </xf>
    <xf numFmtId="37" fontId="129" fillId="24" borderId="10" xfId="0" applyNumberFormat="1" applyFont="1" applyFill="1" applyBorder="1" applyAlignment="1">
      <alignment horizontal="right"/>
    </xf>
    <xf numFmtId="0" fontId="100" fillId="0" borderId="10" xfId="0" applyFont="1" applyBorder="1" applyAlignment="1">
      <alignment horizontal="right"/>
    </xf>
    <xf numFmtId="37" fontId="133" fillId="24" borderId="10" xfId="0" applyNumberFormat="1" applyFont="1" applyFill="1" applyBorder="1" applyAlignment="1">
      <alignment horizontal="right"/>
    </xf>
    <xf numFmtId="37" fontId="129" fillId="24" borderId="10" xfId="0" applyNumberFormat="1" applyFont="1" applyFill="1" applyBorder="1"/>
    <xf numFmtId="49" fontId="100" fillId="0" borderId="10" xfId="0" quotePrefix="1" applyNumberFormat="1" applyFont="1" applyBorder="1" applyAlignment="1">
      <alignment horizontal="right"/>
    </xf>
    <xf numFmtId="37" fontId="108" fillId="0" borderId="0" xfId="0" applyNumberFormat="1" applyFont="1" applyAlignment="1">
      <alignment horizontal="fill"/>
    </xf>
    <xf numFmtId="37" fontId="130" fillId="24" borderId="10" xfId="0" applyNumberFormat="1" applyFont="1" applyFill="1" applyBorder="1" applyAlignment="1">
      <alignment horizontal="fill"/>
    </xf>
    <xf numFmtId="37" fontId="135" fillId="0" borderId="0" xfId="0" applyNumberFormat="1" applyFont="1"/>
    <xf numFmtId="37" fontId="100" fillId="25" borderId="0" xfId="0" applyNumberFormat="1" applyFont="1" applyFill="1"/>
    <xf numFmtId="37" fontId="135" fillId="25" borderId="0" xfId="0" applyNumberFormat="1" applyFont="1" applyFill="1"/>
    <xf numFmtId="0" fontId="133" fillId="0" borderId="0" xfId="0" applyFont="1"/>
    <xf numFmtId="37" fontId="100" fillId="24" borderId="10" xfId="0" applyNumberFormat="1" applyFont="1" applyFill="1" applyBorder="1"/>
    <xf numFmtId="37" fontId="136" fillId="0" borderId="0" xfId="0" applyNumberFormat="1" applyFont="1"/>
    <xf numFmtId="37" fontId="136" fillId="0" borderId="0" xfId="0" applyNumberFormat="1" applyFont="1" applyAlignment="1">
      <alignment horizontal="right"/>
    </xf>
    <xf numFmtId="37" fontId="136" fillId="24" borderId="0" xfId="0" applyNumberFormat="1" applyFont="1" applyFill="1"/>
    <xf numFmtId="0" fontId="136" fillId="0" borderId="0" xfId="0" applyFont="1"/>
    <xf numFmtId="5" fontId="130" fillId="74" borderId="11" xfId="0" applyNumberFormat="1" applyFont="1" applyFill="1" applyBorder="1" applyAlignment="1">
      <alignment horizontal="right"/>
    </xf>
    <xf numFmtId="5" fontId="130" fillId="74" borderId="10" xfId="0" applyNumberFormat="1" applyFont="1" applyFill="1" applyBorder="1" applyAlignment="1">
      <alignment horizontal="right"/>
    </xf>
    <xf numFmtId="37" fontId="108" fillId="0" borderId="11" xfId="0" applyNumberFormat="1" applyFont="1" applyBorder="1" applyAlignment="1">
      <alignment horizontal="fill"/>
    </xf>
    <xf numFmtId="0" fontId="126" fillId="0" borderId="0" xfId="0" applyFont="1"/>
    <xf numFmtId="0" fontId="109" fillId="0" borderId="0" xfId="0" applyFont="1"/>
    <xf numFmtId="0" fontId="141" fillId="0" borderId="0" xfId="0" applyFont="1"/>
    <xf numFmtId="0" fontId="105" fillId="0" borderId="0" xfId="0" applyFont="1" applyAlignment="1">
      <alignment vertical="center" wrapText="1"/>
    </xf>
    <xf numFmtId="3" fontId="129" fillId="0" borderId="0" xfId="0" applyNumberFormat="1" applyFont="1"/>
    <xf numFmtId="0" fontId="130" fillId="0" borderId="0" xfId="0" applyFont="1" applyAlignment="1">
      <alignment horizontal="left"/>
    </xf>
    <xf numFmtId="0" fontId="129" fillId="0" borderId="0" xfId="0" applyFont="1"/>
    <xf numFmtId="0" fontId="75" fillId="0" borderId="0" xfId="0" applyFont="1" applyAlignment="1">
      <alignment horizontal="center"/>
    </xf>
    <xf numFmtId="0" fontId="140" fillId="30" borderId="19" xfId="0" applyFont="1" applyFill="1" applyBorder="1" applyAlignment="1">
      <alignment horizontal="center" wrapText="1"/>
    </xf>
    <xf numFmtId="0" fontId="140" fillId="30" borderId="20" xfId="0" applyFont="1" applyFill="1" applyBorder="1" applyAlignment="1">
      <alignment horizontal="center" wrapText="1"/>
    </xf>
    <xf numFmtId="0" fontId="106" fillId="0" borderId="35" xfId="0" applyFont="1" applyBorder="1"/>
    <xf numFmtId="168" fontId="106" fillId="0" borderId="34" xfId="0" applyNumberFormat="1" applyFont="1" applyBorder="1"/>
    <xf numFmtId="37" fontId="105" fillId="26" borderId="147" xfId="0" applyNumberFormat="1" applyFont="1" applyFill="1" applyBorder="1" applyAlignment="1">
      <alignment horizontal="fill"/>
    </xf>
    <xf numFmtId="37" fontId="105" fillId="26" borderId="67" xfId="0" applyNumberFormat="1" applyFont="1" applyFill="1" applyBorder="1" applyAlignment="1">
      <alignment horizontal="fill"/>
    </xf>
    <xf numFmtId="37" fontId="105" fillId="0" borderId="0" xfId="0" applyNumberFormat="1" applyFont="1" applyAlignment="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lignment horizontal="right"/>
    </xf>
    <xf numFmtId="165" fontId="106" fillId="35" borderId="19" xfId="181" applyNumberFormat="1" applyFont="1" applyFill="1" applyBorder="1" applyProtection="1"/>
    <xf numFmtId="0" fontId="106" fillId="0" borderId="56" xfId="0" applyFont="1" applyBorder="1"/>
    <xf numFmtId="0" fontId="106" fillId="0" borderId="34" xfId="0" applyFont="1" applyBorder="1" applyAlignment="1">
      <alignment horizontal="center"/>
    </xf>
    <xf numFmtId="37" fontId="75" fillId="25" borderId="0" xfId="0" applyNumberFormat="1" applyFont="1" applyFill="1" applyAlignment="1">
      <alignment horizontal="fill"/>
    </xf>
    <xf numFmtId="165" fontId="75" fillId="25" borderId="0" xfId="181" applyNumberFormat="1" applyFont="1" applyFill="1" applyBorder="1" applyAlignment="1" applyProtection="1">
      <alignment horizontal="fill"/>
    </xf>
    <xf numFmtId="37" fontId="140" fillId="0" borderId="0" xfId="0" applyNumberFormat="1" applyFont="1" applyAlignment="1">
      <alignment horizontal="fill"/>
    </xf>
    <xf numFmtId="0" fontId="72" fillId="0" borderId="0" xfId="0" applyFont="1" applyAlignment="1">
      <alignment horizontal="right"/>
    </xf>
    <xf numFmtId="37" fontId="105" fillId="0" borderId="0" xfId="0" applyNumberFormat="1" applyFont="1" applyAlignment="1">
      <alignment horizontal="left"/>
    </xf>
    <xf numFmtId="37" fontId="106" fillId="0" borderId="0" xfId="0" applyNumberFormat="1" applyFont="1"/>
    <xf numFmtId="168" fontId="105" fillId="0" borderId="0" xfId="378" applyNumberFormat="1" applyFont="1" applyFill="1" applyBorder="1" applyProtection="1"/>
    <xf numFmtId="5" fontId="142" fillId="32" borderId="0" xfId="0" applyNumberFormat="1" applyFont="1" applyFill="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Font="1"/>
    <xf numFmtId="37" fontId="143" fillId="30" borderId="19" xfId="0" applyNumberFormat="1" applyFont="1" applyFill="1" applyBorder="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4" xfId="0" applyFont="1" applyBorder="1"/>
    <xf numFmtId="0" fontId="106" fillId="75" borderId="34" xfId="0" applyFont="1" applyFill="1" applyBorder="1"/>
    <xf numFmtId="37" fontId="104" fillId="30" borderId="29" xfId="0" applyNumberFormat="1" applyFont="1" applyFill="1" applyBorder="1"/>
    <xf numFmtId="37" fontId="143" fillId="30" borderId="29" xfId="0" applyNumberFormat="1" applyFont="1" applyFill="1" applyBorder="1"/>
    <xf numFmtId="168" fontId="104" fillId="30" borderId="19" xfId="378" applyNumberFormat="1" applyFont="1" applyFill="1" applyBorder="1" applyProtection="1"/>
    <xf numFmtId="37" fontId="143" fillId="76" borderId="19" xfId="0" applyNumberFormat="1" applyFont="1" applyFill="1" applyBorder="1" applyAlignment="1">
      <alignment horizontal="right"/>
    </xf>
    <xf numFmtId="37" fontId="104" fillId="30" borderId="47" xfId="0" applyNumberFormat="1" applyFont="1" applyFill="1" applyBorder="1"/>
    <xf numFmtId="37" fontId="143" fillId="30" borderId="47" xfId="0" applyNumberFormat="1" applyFont="1" applyFill="1" applyBorder="1"/>
    <xf numFmtId="168" fontId="104" fillId="30" borderId="47" xfId="378" applyNumberFormat="1" applyFont="1" applyFill="1" applyBorder="1" applyProtection="1"/>
    <xf numFmtId="37" fontId="104" fillId="73" borderId="19" xfId="0" applyNumberFormat="1" applyFont="1" applyFill="1" applyBorder="1" applyAlignment="1">
      <alignment horizontal="fill"/>
    </xf>
    <xf numFmtId="3" fontId="104" fillId="73" borderId="19" xfId="181" applyNumberFormat="1" applyFont="1" applyFill="1" applyBorder="1" applyAlignment="1" applyProtection="1">
      <alignment horizontal="fill"/>
    </xf>
    <xf numFmtId="44" fontId="143" fillId="30" borderId="19" xfId="378" applyFont="1" applyFill="1" applyBorder="1" applyProtection="1"/>
    <xf numFmtId="37" fontId="104" fillId="73" borderId="81" xfId="0" applyNumberFormat="1" applyFont="1" applyFill="1" applyBorder="1" applyAlignment="1">
      <alignment horizontal="fill"/>
    </xf>
    <xf numFmtId="37" fontId="104" fillId="73" borderId="82" xfId="0" applyNumberFormat="1" applyFont="1" applyFill="1" applyBorder="1" applyAlignment="1">
      <alignment horizontal="fill"/>
    </xf>
    <xf numFmtId="0" fontId="74" fillId="0" borderId="0" xfId="663" applyFont="1" applyAlignment="1">
      <alignment horizontal="center"/>
    </xf>
    <xf numFmtId="0" fontId="124" fillId="0" borderId="0" xfId="663" applyFont="1"/>
    <xf numFmtId="0" fontId="109" fillId="0" borderId="0" xfId="663" applyFont="1"/>
    <xf numFmtId="44" fontId="109" fillId="0" borderId="0" xfId="378" applyFont="1" applyFill="1" applyBorder="1" applyAlignment="1" applyProtection="1">
      <alignment horizontal="right"/>
    </xf>
    <xf numFmtId="0" fontId="109" fillId="0" borderId="0" xfId="663" applyFont="1" applyAlignment="1">
      <alignment horizontal="left"/>
    </xf>
    <xf numFmtId="39" fontId="124" fillId="0" borderId="0" xfId="663" applyNumberFormat="1" applyFont="1" applyAlignment="1">
      <alignment wrapText="1"/>
    </xf>
    <xf numFmtId="0" fontId="124" fillId="0" borderId="0" xfId="663" applyFont="1" applyAlignment="1">
      <alignment wrapText="1"/>
    </xf>
    <xf numFmtId="0" fontId="124" fillId="0" borderId="0" xfId="663" applyFont="1" applyAlignment="1">
      <alignment horizontal="left"/>
    </xf>
    <xf numFmtId="44" fontId="109" fillId="0" borderId="0" xfId="378" applyFont="1" applyFill="1" applyBorder="1" applyProtection="1"/>
    <xf numFmtId="0" fontId="104" fillId="0" borderId="0" xfId="0" applyFont="1"/>
    <xf numFmtId="0" fontId="143" fillId="0" borderId="0" xfId="0" applyFont="1"/>
    <xf numFmtId="0" fontId="105" fillId="0" borderId="0" xfId="0" applyFont="1" applyAlignment="1">
      <alignment horizontal="right"/>
    </xf>
    <xf numFmtId="0" fontId="74" fillId="30" borderId="19" xfId="0" applyFont="1" applyFill="1" applyBorder="1" applyAlignment="1">
      <alignment horizontal="center"/>
    </xf>
    <xf numFmtId="0" fontId="74" fillId="72" borderId="19" xfId="0" applyFont="1" applyFill="1" applyBorder="1"/>
    <xf numFmtId="0" fontId="72" fillId="72" borderId="19" xfId="0" applyFont="1" applyFill="1" applyBorder="1"/>
    <xf numFmtId="0" fontId="72" fillId="30" borderId="19" xfId="530" applyFont="1" applyFill="1" applyBorder="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0" xfId="0" applyFont="1" applyFill="1" applyBorder="1" applyAlignment="1">
      <alignment horizontal="center" wrapText="1"/>
    </xf>
    <xf numFmtId="0" fontId="74" fillId="30" borderId="20" xfId="0" applyFont="1" applyFill="1" applyBorder="1" applyAlignment="1">
      <alignment horizontal="center" wrapText="1"/>
    </xf>
    <xf numFmtId="0" fontId="72" fillId="73" borderId="100" xfId="530" applyFont="1" applyFill="1" applyBorder="1"/>
    <xf numFmtId="0" fontId="72" fillId="73" borderId="33" xfId="530" applyFont="1" applyFill="1" applyBorder="1"/>
    <xf numFmtId="4" fontId="72" fillId="73" borderId="100" xfId="530" applyNumberFormat="1" applyFont="1" applyFill="1" applyBorder="1"/>
    <xf numFmtId="3" fontId="72" fillId="73" borderId="100" xfId="530" applyNumberFormat="1" applyFont="1" applyFill="1" applyBorder="1"/>
    <xf numFmtId="0" fontId="72" fillId="0" borderId="100" xfId="0" applyFont="1" applyBorder="1"/>
    <xf numFmtId="0" fontId="74" fillId="0" borderId="100" xfId="0" applyFont="1" applyBorder="1"/>
    <xf numFmtId="3" fontId="74" fillId="0" borderId="100" xfId="0" applyNumberFormat="1" applyFont="1" applyBorder="1"/>
    <xf numFmtId="4" fontId="74" fillId="0" borderId="100" xfId="0" applyNumberFormat="1" applyFont="1" applyBorder="1"/>
    <xf numFmtId="168" fontId="74" fillId="0" borderId="100" xfId="0" applyNumberFormat="1" applyFont="1" applyBorder="1"/>
    <xf numFmtId="0" fontId="74" fillId="30" borderId="19" xfId="0" applyFont="1" applyFill="1" applyBorder="1" applyAlignment="1">
      <alignment horizontal="center" wrapText="1"/>
    </xf>
    <xf numFmtId="3" fontId="72" fillId="0" borderId="0" xfId="181" applyNumberFormat="1" applyFont="1" applyBorder="1" applyProtection="1"/>
    <xf numFmtId="0" fontId="72" fillId="73" borderId="19" xfId="530" applyFont="1" applyFill="1" applyBorder="1"/>
    <xf numFmtId="4" fontId="72" fillId="73" borderId="19" xfId="530" applyNumberFormat="1" applyFont="1" applyFill="1" applyBorder="1"/>
    <xf numFmtId="3" fontId="72" fillId="73" borderId="19" xfId="530" applyNumberFormat="1" applyFont="1" applyFill="1" applyBorder="1"/>
    <xf numFmtId="3" fontId="74" fillId="0" borderId="0" xfId="0" applyNumberFormat="1" applyFont="1"/>
    <xf numFmtId="0" fontId="74" fillId="0" borderId="23" xfId="0" applyFont="1" applyBorder="1"/>
    <xf numFmtId="3" fontId="74" fillId="0" borderId="23" xfId="0" applyNumberFormat="1" applyFont="1" applyBorder="1"/>
    <xf numFmtId="168" fontId="74" fillId="0" borderId="19" xfId="0" applyNumberFormat="1" applyFont="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xf numFmtId="0" fontId="74" fillId="71" borderId="23" xfId="0" applyFont="1" applyFill="1" applyBorder="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47" xfId="0" applyFont="1" applyFill="1" applyBorder="1" applyAlignment="1">
      <alignment horizontal="center" wrapText="1"/>
    </xf>
    <xf numFmtId="0" fontId="72" fillId="0" borderId="23" xfId="0"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2" xfId="0" applyFont="1" applyBorder="1"/>
    <xf numFmtId="0" fontId="72" fillId="0" borderId="0" xfId="0" applyFont="1" applyAlignment="1">
      <alignment vertical="top"/>
    </xf>
    <xf numFmtId="0" fontId="106" fillId="0" borderId="0" xfId="0" applyFont="1" applyAlignment="1">
      <alignment horizontal="centerContinuous"/>
    </xf>
    <xf numFmtId="0" fontId="105" fillId="0" borderId="0" xfId="181" applyNumberFormat="1" applyFont="1" applyBorder="1" applyAlignment="1" applyProtection="1"/>
    <xf numFmtId="10" fontId="106" fillId="0" borderId="0" xfId="0" applyNumberFormat="1" applyFont="1"/>
    <xf numFmtId="5" fontId="106" fillId="0" borderId="0" xfId="0" applyNumberFormat="1" applyFont="1"/>
    <xf numFmtId="0" fontId="104" fillId="0" borderId="0" xfId="0" applyFont="1" applyAlignment="1">
      <alignment horizontal="right"/>
    </xf>
    <xf numFmtId="0" fontId="140" fillId="0" borderId="0" xfId="0" applyFont="1" applyAlignment="1">
      <alignment horizontal="right"/>
    </xf>
    <xf numFmtId="0" fontId="104" fillId="0" borderId="0" xfId="0" applyFont="1" applyAlignment="1">
      <alignment horizontal="left"/>
    </xf>
    <xf numFmtId="0" fontId="74" fillId="0" borderId="22" xfId="0" applyFont="1" applyBorder="1" applyAlignment="1">
      <alignment horizontal="center"/>
    </xf>
    <xf numFmtId="4" fontId="72" fillId="0" borderId="16" xfId="181" applyNumberFormat="1" applyFont="1" applyBorder="1" applyProtection="1"/>
    <xf numFmtId="4" fontId="72" fillId="0" borderId="23" xfId="181" applyNumberFormat="1" applyFont="1" applyBorder="1" applyProtection="1"/>
    <xf numFmtId="4" fontId="72" fillId="30" borderId="82" xfId="181" applyNumberFormat="1" applyFont="1" applyFill="1" applyBorder="1" applyProtection="1"/>
    <xf numFmtId="4" fontId="72" fillId="0" borderId="29" xfId="181" applyNumberFormat="1" applyFont="1" applyBorder="1" applyProtection="1"/>
    <xf numFmtId="0" fontId="74" fillId="30" borderId="81" xfId="0" applyFont="1" applyFill="1" applyBorder="1"/>
    <xf numFmtId="4" fontId="72" fillId="0" borderId="34" xfId="181" applyNumberFormat="1" applyFont="1" applyBorder="1" applyProtection="1"/>
    <xf numFmtId="4" fontId="72" fillId="0" borderId="0" xfId="0" applyNumberFormat="1" applyFont="1"/>
    <xf numFmtId="4" fontId="78" fillId="0" borderId="34" xfId="0" applyNumberFormat="1" applyFont="1" applyBorder="1"/>
    <xf numFmtId="4" fontId="72" fillId="0" borderId="34" xfId="181" applyNumberFormat="1" applyFont="1" applyFill="1" applyBorder="1" applyProtection="1"/>
    <xf numFmtId="0" fontId="74" fillId="30" borderId="82" xfId="0" applyFont="1" applyFill="1" applyBorder="1"/>
    <xf numFmtId="0" fontId="74" fillId="0" borderId="17" xfId="0" applyFont="1" applyBorder="1" applyAlignment="1">
      <alignment horizontal="center"/>
    </xf>
    <xf numFmtId="4" fontId="149" fillId="0" borderId="34" xfId="0" applyNumberFormat="1" applyFont="1" applyBorder="1"/>
    <xf numFmtId="4" fontId="72" fillId="0" borderId="23" xfId="181" applyNumberFormat="1" applyFont="1" applyFill="1" applyBorder="1" applyProtection="1"/>
    <xf numFmtId="4" fontId="74" fillId="0" borderId="0" xfId="0" applyNumberFormat="1" applyFont="1"/>
    <xf numFmtId="10" fontId="72" fillId="0" borderId="0" xfId="0" applyNumberFormat="1" applyFont="1"/>
    <xf numFmtId="168" fontId="74" fillId="30" borderId="83" xfId="0" applyNumberFormat="1" applyFont="1" applyFill="1" applyBorder="1"/>
    <xf numFmtId="0" fontId="74" fillId="30" borderId="82" xfId="0" applyFont="1" applyFill="1" applyBorder="1" applyAlignment="1">
      <alignment horizontal="center"/>
    </xf>
    <xf numFmtId="168" fontId="74" fillId="30" borderId="82" xfId="0" applyNumberFormat="1" applyFont="1" applyFill="1" applyBorder="1"/>
    <xf numFmtId="168" fontId="74" fillId="30" borderId="19" xfId="0" applyNumberFormat="1" applyFont="1" applyFill="1" applyBorder="1"/>
    <xf numFmtId="0" fontId="74" fillId="0" borderId="159" xfId="0" applyFont="1" applyBorder="1"/>
    <xf numFmtId="4" fontId="74" fillId="30" borderId="19" xfId="0" applyNumberFormat="1" applyFont="1" applyFill="1" applyBorder="1"/>
    <xf numFmtId="4" fontId="72" fillId="0" borderId="56"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56"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0" xfId="181" applyNumberFormat="1" applyFont="1" applyBorder="1" applyProtection="1"/>
    <xf numFmtId="0" fontId="74" fillId="71" borderId="29" xfId="0" applyFont="1" applyFill="1" applyBorder="1"/>
    <xf numFmtId="0" fontId="74" fillId="71" borderId="19" xfId="0" applyFont="1" applyFill="1" applyBorder="1"/>
    <xf numFmtId="0" fontId="100" fillId="0" borderId="29" xfId="0" applyFont="1" applyBorder="1"/>
    <xf numFmtId="168" fontId="150" fillId="0" borderId="16" xfId="0" applyNumberFormat="1" applyFont="1" applyBorder="1"/>
    <xf numFmtId="3" fontId="150" fillId="0" borderId="16" xfId="0" applyNumberFormat="1" applyFont="1" applyBorder="1"/>
    <xf numFmtId="0" fontId="100" fillId="30" borderId="81" xfId="0" applyFont="1" applyFill="1" applyBorder="1"/>
    <xf numFmtId="0" fontId="100" fillId="30" borderId="19" xfId="0" applyFont="1" applyFill="1" applyBorder="1"/>
    <xf numFmtId="0" fontId="100" fillId="30" borderId="82" xfId="0" applyFont="1" applyFill="1" applyBorder="1"/>
    <xf numFmtId="0" fontId="105" fillId="0" borderId="0" xfId="0" applyFont="1"/>
    <xf numFmtId="166" fontId="105" fillId="0" borderId="0" xfId="0" applyNumberFormat="1" applyFont="1"/>
    <xf numFmtId="166" fontId="105" fillId="0" borderId="101" xfId="0" applyNumberFormat="1" applyFont="1" applyBorder="1"/>
    <xf numFmtId="3" fontId="72" fillId="77" borderId="43" xfId="0" applyNumberFormat="1" applyFont="1" applyFill="1" applyBorder="1"/>
    <xf numFmtId="0" fontId="72" fillId="0" borderId="155" xfId="0" applyFont="1" applyBorder="1"/>
    <xf numFmtId="0" fontId="105" fillId="0" borderId="23" xfId="0" applyFont="1" applyBorder="1"/>
    <xf numFmtId="166" fontId="105" fillId="32" borderId="81" xfId="0" applyNumberFormat="1" applyFont="1" applyFill="1" applyBorder="1"/>
    <xf numFmtId="166" fontId="105" fillId="32" borderId="14" xfId="0" applyNumberFormat="1" applyFont="1" applyFill="1" applyBorder="1"/>
    <xf numFmtId="0" fontId="74" fillId="70" borderId="14" xfId="0" applyFont="1" applyFill="1" applyBorder="1" applyAlignment="1">
      <alignment horizontal="center" wrapText="1"/>
    </xf>
    <xf numFmtId="0" fontId="72" fillId="0" borderId="29" xfId="0" applyFont="1" applyBorder="1"/>
    <xf numFmtId="0" fontId="152" fillId="0" borderId="0" xfId="0" applyFont="1"/>
    <xf numFmtId="170" fontId="122" fillId="31" borderId="0" xfId="181" applyNumberFormat="1" applyFont="1" applyFill="1" applyBorder="1"/>
    <xf numFmtId="43" fontId="122" fillId="31" borderId="0" xfId="181" applyFont="1" applyFill="1"/>
    <xf numFmtId="0" fontId="151" fillId="0" borderId="162" xfId="0" applyFont="1" applyBorder="1" applyAlignment="1">
      <alignment vertical="center"/>
    </xf>
    <xf numFmtId="0" fontId="151" fillId="0" borderId="161" xfId="0" applyFont="1" applyBorder="1" applyAlignment="1">
      <alignment vertical="center"/>
    </xf>
    <xf numFmtId="0" fontId="105" fillId="0" borderId="38" xfId="0" applyFont="1" applyBorder="1"/>
    <xf numFmtId="10" fontId="75" fillId="36" borderId="67" xfId="495" applyNumberFormat="1" applyFont="1" applyFill="1" applyBorder="1" applyAlignment="1">
      <alignment horizontal="center"/>
    </xf>
    <xf numFmtId="0" fontId="71" fillId="0" borderId="19" xfId="0" applyFont="1" applyBorder="1" applyAlignment="1">
      <alignment wrapText="1"/>
    </xf>
    <xf numFmtId="168" fontId="105" fillId="0" borderId="0" xfId="0" applyNumberFormat="1" applyFont="1"/>
    <xf numFmtId="166" fontId="72" fillId="36" borderId="56" xfId="0" applyNumberFormat="1" applyFont="1" applyFill="1" applyBorder="1"/>
    <xf numFmtId="166" fontId="105" fillId="36" borderId="82"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47"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168" fontId="105" fillId="36" borderId="154" xfId="0" applyNumberFormat="1" applyFont="1" applyFill="1" applyBorder="1"/>
    <xf numFmtId="166" fontId="105" fillId="32" borderId="19" xfId="0" applyNumberFormat="1" applyFont="1" applyFill="1" applyBorder="1"/>
    <xf numFmtId="166" fontId="105" fillId="32" borderId="63" xfId="0" applyNumberFormat="1" applyFont="1" applyFill="1" applyBorder="1"/>
    <xf numFmtId="166" fontId="105" fillId="32" borderId="83" xfId="0" applyNumberFormat="1" applyFont="1" applyFill="1" applyBorder="1"/>
    <xf numFmtId="166" fontId="105" fillId="32" borderId="13" xfId="0" applyNumberFormat="1" applyFont="1" applyFill="1" applyBorder="1"/>
    <xf numFmtId="166" fontId="105" fillId="32" borderId="146" xfId="0" applyNumberFormat="1" applyFont="1" applyFill="1" applyBorder="1"/>
    <xf numFmtId="0" fontId="151" fillId="0" borderId="163" xfId="0" applyFont="1" applyBorder="1" applyAlignment="1">
      <alignment vertical="center"/>
    </xf>
    <xf numFmtId="0" fontId="72" fillId="0" borderId="17" xfId="0" applyFont="1" applyBorder="1"/>
    <xf numFmtId="165" fontId="72" fillId="0" borderId="0" xfId="181" applyNumberFormat="1" applyFont="1"/>
    <xf numFmtId="165" fontId="72" fillId="0" borderId="0" xfId="0" applyNumberFormat="1" applyFont="1"/>
    <xf numFmtId="168" fontId="72" fillId="0" borderId="68" xfId="0" applyNumberFormat="1" applyFont="1" applyBorder="1"/>
    <xf numFmtId="168" fontId="72" fillId="0" borderId="36" xfId="0" applyNumberFormat="1" applyFont="1" applyBorder="1"/>
    <xf numFmtId="168" fontId="105" fillId="0" borderId="37" xfId="0" applyNumberFormat="1" applyFont="1" applyBorder="1"/>
    <xf numFmtId="168" fontId="105" fillId="0" borderId="46" xfId="0" applyNumberFormat="1" applyFont="1" applyBorder="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3" borderId="19" xfId="0" applyFont="1" applyFill="1" applyBorder="1"/>
    <xf numFmtId="0" fontId="100" fillId="0" borderId="15" xfId="0" applyFont="1" applyBorder="1" applyAlignment="1">
      <alignment horizontal="center"/>
    </xf>
    <xf numFmtId="0" fontId="108" fillId="29" borderId="19" xfId="0" applyFont="1" applyFill="1" applyBorder="1"/>
    <xf numFmtId="0" fontId="108" fillId="0" borderId="19" xfId="0" applyFont="1" applyBorder="1"/>
    <xf numFmtId="0" fontId="108" fillId="0" borderId="21" xfId="0" applyFont="1" applyBorder="1"/>
    <xf numFmtId="0" fontId="108" fillId="0" borderId="23" xfId="0" applyFont="1" applyBorder="1"/>
    <xf numFmtId="168" fontId="108" fillId="0" borderId="22" xfId="0" applyNumberFormat="1" applyFont="1" applyBorder="1"/>
    <xf numFmtId="3" fontId="125" fillId="0" borderId="0" xfId="0" applyNumberFormat="1" applyFont="1"/>
    <xf numFmtId="168" fontId="105" fillId="32" borderId="152" xfId="0" applyNumberFormat="1" applyFont="1" applyFill="1" applyBorder="1"/>
    <xf numFmtId="168" fontId="105" fillId="32" borderId="153" xfId="0" applyNumberFormat="1" applyFont="1" applyFill="1" applyBorder="1"/>
    <xf numFmtId="165" fontId="105" fillId="0" borderId="0" xfId="181" applyNumberFormat="1" applyFont="1" applyFill="1" applyBorder="1"/>
    <xf numFmtId="0" fontId="76" fillId="0" borderId="0" xfId="0" applyFont="1" applyAlignment="1">
      <alignment horizontal="left"/>
    </xf>
    <xf numFmtId="165" fontId="71" fillId="0" borderId="0" xfId="181" applyNumberFormat="1" applyFont="1" applyFill="1"/>
    <xf numFmtId="3" fontId="77" fillId="0" borderId="0" xfId="0" applyNumberFormat="1" applyFont="1"/>
    <xf numFmtId="49" fontId="75" fillId="0" borderId="0" xfId="0" applyNumberFormat="1" applyFont="1" applyAlignment="1">
      <alignment horizontal="left" vertical="top"/>
    </xf>
    <xf numFmtId="0" fontId="155" fillId="0" borderId="0" xfId="0" applyFont="1"/>
    <xf numFmtId="4" fontId="156" fillId="32" borderId="34" xfId="0" applyNumberFormat="1" applyFont="1" applyFill="1" applyBorder="1" applyProtection="1">
      <protection locked="0"/>
    </xf>
    <xf numFmtId="0" fontId="72" fillId="30" borderId="19" xfId="0" applyFont="1" applyFill="1" applyBorder="1"/>
    <xf numFmtId="0" fontId="72" fillId="30" borderId="82" xfId="0" applyFont="1" applyFill="1" applyBorder="1"/>
    <xf numFmtId="3" fontId="157" fillId="32" borderId="66" xfId="0" applyNumberFormat="1" applyFont="1" applyFill="1" applyBorder="1" applyProtection="1">
      <protection locked="0"/>
    </xf>
    <xf numFmtId="3" fontId="157" fillId="32" borderId="65" xfId="0" applyNumberFormat="1" applyFont="1" applyFill="1" applyBorder="1" applyProtection="1">
      <protection locked="0"/>
    </xf>
    <xf numFmtId="3" fontId="157" fillId="32" borderId="29" xfId="0" applyNumberFormat="1" applyFont="1" applyFill="1" applyBorder="1" applyProtection="1">
      <protection locked="0"/>
    </xf>
    <xf numFmtId="3" fontId="157" fillId="32" borderId="23" xfId="0" applyNumberFormat="1" applyFont="1" applyFill="1" applyBorder="1" applyProtection="1">
      <protection locked="0"/>
    </xf>
    <xf numFmtId="5" fontId="157" fillId="33" borderId="11" xfId="0" applyNumberFormat="1" applyFont="1" applyFill="1" applyBorder="1" applyAlignment="1" applyProtection="1">
      <alignment horizontal="right"/>
      <protection locked="0"/>
    </xf>
    <xf numFmtId="37" fontId="157" fillId="33" borderId="10" xfId="0" applyNumberFormat="1" applyFont="1" applyFill="1" applyBorder="1" applyAlignment="1" applyProtection="1">
      <alignment horizontal="right"/>
      <protection locked="0"/>
    </xf>
    <xf numFmtId="37" fontId="157" fillId="32" borderId="10" xfId="0" applyNumberFormat="1" applyFont="1" applyFill="1" applyBorder="1" applyAlignment="1" applyProtection="1">
      <alignment horizontal="right"/>
      <protection locked="0"/>
    </xf>
    <xf numFmtId="5" fontId="157" fillId="33" borderId="10" xfId="0" applyNumberFormat="1" applyFont="1" applyFill="1" applyBorder="1" applyAlignment="1" applyProtection="1">
      <alignment horizontal="right"/>
      <protection locked="0"/>
    </xf>
    <xf numFmtId="5" fontId="157" fillId="33" borderId="10" xfId="0" applyNumberFormat="1" applyFont="1" applyFill="1" applyBorder="1" applyProtection="1">
      <protection locked="0"/>
    </xf>
    <xf numFmtId="37" fontId="157" fillId="33" borderId="10" xfId="0" applyNumberFormat="1" applyFont="1" applyFill="1" applyBorder="1" applyProtection="1">
      <protection locked="0"/>
    </xf>
    <xf numFmtId="5" fontId="157" fillId="33" borderId="148" xfId="0" applyNumberFormat="1" applyFont="1" applyFill="1" applyBorder="1" applyProtection="1">
      <protection locked="0"/>
    </xf>
    <xf numFmtId="168" fontId="157" fillId="32" borderId="0" xfId="0" applyNumberFormat="1" applyFont="1" applyFill="1" applyProtection="1">
      <protection locked="0"/>
    </xf>
    <xf numFmtId="168" fontId="157" fillId="32" borderId="29" xfId="0" applyNumberFormat="1" applyFont="1" applyFill="1" applyBorder="1" applyProtection="1">
      <protection locked="0"/>
    </xf>
    <xf numFmtId="3" fontId="157" fillId="32" borderId="0" xfId="0" applyNumberFormat="1" applyFont="1" applyFill="1" applyProtection="1">
      <protection locked="0"/>
    </xf>
    <xf numFmtId="3" fontId="157" fillId="32" borderId="47" xfId="0" applyNumberFormat="1" applyFont="1" applyFill="1" applyBorder="1" applyProtection="1">
      <protection locked="0"/>
    </xf>
    <xf numFmtId="168" fontId="158" fillId="32" borderId="34" xfId="0" applyNumberFormat="1" applyFont="1" applyFill="1" applyBorder="1" applyProtection="1">
      <protection locked="0"/>
    </xf>
    <xf numFmtId="49" fontId="72" fillId="0" borderId="0" xfId="0" applyNumberFormat="1" applyFont="1" applyAlignment="1" applyProtection="1">
      <alignment horizontal="left" vertical="top" wrapText="1"/>
      <protection locked="0"/>
    </xf>
    <xf numFmtId="0" fontId="160" fillId="0" borderId="0" xfId="0" applyFont="1"/>
    <xf numFmtId="0" fontId="74" fillId="0" borderId="159" xfId="0" applyFont="1" applyBorder="1" applyAlignment="1">
      <alignment horizontal="center"/>
    </xf>
    <xf numFmtId="0" fontId="154" fillId="0" borderId="0" xfId="0" applyFont="1"/>
    <xf numFmtId="0" fontId="74" fillId="0" borderId="0" xfId="0" applyFont="1" applyAlignment="1">
      <alignment horizontal="left" vertical="top"/>
    </xf>
    <xf numFmtId="166" fontId="72" fillId="32" borderId="51" xfId="0" applyNumberFormat="1" applyFont="1" applyFill="1" applyBorder="1"/>
    <xf numFmtId="166" fontId="72" fillId="32" borderId="50" xfId="0" applyNumberFormat="1" applyFont="1" applyFill="1" applyBorder="1"/>
    <xf numFmtId="171" fontId="72" fillId="32" borderId="144" xfId="182" applyNumberFormat="1" applyFont="1" applyFill="1" applyBorder="1"/>
    <xf numFmtId="171" fontId="72" fillId="32" borderId="51" xfId="182" applyNumberFormat="1" applyFont="1" applyFill="1" applyBorder="1"/>
    <xf numFmtId="171" fontId="72" fillId="32" borderId="50" xfId="182" applyNumberFormat="1" applyFont="1" applyFill="1" applyBorder="1"/>
    <xf numFmtId="171" fontId="72" fillId="32" borderId="0" xfId="182" applyNumberFormat="1" applyFont="1" applyFill="1"/>
    <xf numFmtId="169" fontId="78" fillId="32" borderId="29" xfId="17654" applyNumberFormat="1" applyFont="1" applyFill="1" applyBorder="1"/>
    <xf numFmtId="166" fontId="72" fillId="32" borderId="34" xfId="182" applyNumberFormat="1" applyFont="1" applyFill="1" applyBorder="1"/>
    <xf numFmtId="166" fontId="78" fillId="32" borderId="34" xfId="17654" applyNumberFormat="1" applyFont="1" applyFill="1" applyBorder="1"/>
    <xf numFmtId="170" fontId="74" fillId="32" borderId="0" xfId="181" applyNumberFormat="1" applyFont="1" applyFill="1" applyBorder="1"/>
    <xf numFmtId="0" fontId="163" fillId="0" borderId="0" xfId="0" applyFont="1"/>
    <xf numFmtId="0" fontId="163" fillId="32" borderId="0" xfId="0" applyFont="1" applyFill="1"/>
    <xf numFmtId="0" fontId="72" fillId="32" borderId="0" xfId="0" applyFont="1" applyFill="1"/>
    <xf numFmtId="3" fontId="72" fillId="32" borderId="23" xfId="0" applyNumberFormat="1" applyFont="1" applyFill="1" applyBorder="1"/>
    <xf numFmtId="168" fontId="105" fillId="32" borderId="23" xfId="0" applyNumberFormat="1" applyFont="1" applyFill="1" applyBorder="1"/>
    <xf numFmtId="0" fontId="74" fillId="0" borderId="0" xfId="17654" applyFont="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0" fontId="154" fillId="37" borderId="0" xfId="49346" applyFont="1" applyFill="1" applyAlignment="1">
      <alignment horizontal="center" wrapText="1"/>
    </xf>
    <xf numFmtId="0" fontId="104" fillId="0" borderId="0" xfId="0" applyFont="1" applyAlignment="1">
      <alignment horizontal="center" wrapText="1"/>
    </xf>
    <xf numFmtId="0" fontId="126" fillId="73" borderId="83" xfId="0" applyFont="1" applyFill="1" applyBorder="1"/>
    <xf numFmtId="0" fontId="126" fillId="73" borderId="81" xfId="0" applyFont="1" applyFill="1" applyBorder="1"/>
    <xf numFmtId="0" fontId="100" fillId="0" borderId="147" xfId="0" applyFont="1" applyBorder="1" applyAlignment="1">
      <alignment horizontal="center"/>
    </xf>
    <xf numFmtId="0" fontId="108" fillId="29" borderId="81" xfId="0" applyFont="1" applyFill="1" applyBorder="1"/>
    <xf numFmtId="0" fontId="108" fillId="29" borderId="83" xfId="0" applyFont="1" applyFill="1" applyBorder="1"/>
    <xf numFmtId="0" fontId="108" fillId="29" borderId="82" xfId="0" applyFont="1" applyFill="1" applyBorder="1"/>
    <xf numFmtId="0" fontId="108" fillId="0" borderId="81" xfId="0" applyFont="1" applyBorder="1"/>
    <xf numFmtId="168" fontId="108" fillId="0" borderId="82" xfId="0" applyNumberFormat="1" applyFont="1" applyBorder="1"/>
    <xf numFmtId="0" fontId="104" fillId="0" borderId="0" xfId="0" applyFont="1" applyAlignment="1">
      <alignment wrapText="1"/>
    </xf>
    <xf numFmtId="0" fontId="104" fillId="0" borderId="0" xfId="0" applyFont="1" applyAlignment="1">
      <alignment horizontal="center"/>
    </xf>
    <xf numFmtId="0" fontId="154" fillId="0" borderId="0" xfId="49346" applyFont="1" applyAlignment="1">
      <alignment wrapText="1"/>
    </xf>
    <xf numFmtId="37" fontId="100" fillId="0" borderId="165" xfId="0" applyNumberFormat="1" applyFont="1" applyBorder="1"/>
    <xf numFmtId="37" fontId="108" fillId="0" borderId="165" xfId="0" applyNumberFormat="1" applyFont="1" applyBorder="1"/>
    <xf numFmtId="37" fontId="129" fillId="0" borderId="165" xfId="0" applyNumberFormat="1" applyFont="1" applyBorder="1"/>
    <xf numFmtId="37" fontId="129" fillId="0" borderId="0" xfId="0" applyNumberFormat="1" applyFont="1"/>
    <xf numFmtId="37" fontId="100" fillId="24" borderId="165" xfId="0" applyNumberFormat="1" applyFont="1" applyFill="1" applyBorder="1"/>
    <xf numFmtId="37" fontId="100" fillId="24" borderId="0" xfId="0" applyNumberFormat="1" applyFont="1" applyFill="1"/>
    <xf numFmtId="37" fontId="100" fillId="0" borderId="0" xfId="0" applyNumberFormat="1" applyFont="1" applyAlignment="1">
      <alignment horizontal="right"/>
    </xf>
    <xf numFmtId="37" fontId="133" fillId="24" borderId="115" xfId="0" applyNumberFormat="1" applyFont="1" applyFill="1" applyBorder="1" applyAlignment="1">
      <alignment horizontal="right"/>
    </xf>
    <xf numFmtId="0" fontId="100" fillId="0" borderId="165" xfId="0" applyFont="1" applyBorder="1"/>
    <xf numFmtId="37" fontId="134" fillId="0" borderId="0" xfId="0" applyNumberFormat="1" applyFont="1"/>
    <xf numFmtId="37" fontId="108" fillId="0" borderId="165" xfId="0" applyNumberFormat="1" applyFont="1" applyBorder="1" applyAlignment="1">
      <alignment horizontal="fill"/>
    </xf>
    <xf numFmtId="37" fontId="100" fillId="25" borderId="165" xfId="0" applyNumberFormat="1" applyFont="1" applyFill="1" applyBorder="1"/>
    <xf numFmtId="0" fontId="108" fillId="0" borderId="165" xfId="0" applyFont="1" applyBorder="1"/>
    <xf numFmtId="37" fontId="108" fillId="0" borderId="166" xfId="0" applyNumberFormat="1" applyFont="1" applyBorder="1"/>
    <xf numFmtId="37" fontId="100" fillId="0" borderId="62" xfId="0" applyNumberFormat="1" applyFont="1" applyBorder="1"/>
    <xf numFmtId="37" fontId="100" fillId="0" borderId="62" xfId="0" applyNumberFormat="1" applyFont="1" applyBorder="1" applyAlignment="1">
      <alignment horizontal="right"/>
    </xf>
    <xf numFmtId="5" fontId="108" fillId="74" borderId="167" xfId="0" applyNumberFormat="1" applyFont="1" applyFill="1" applyBorder="1"/>
    <xf numFmtId="37" fontId="108" fillId="0" borderId="169" xfId="0" applyNumberFormat="1" applyFont="1" applyBorder="1"/>
    <xf numFmtId="37" fontId="108" fillId="0" borderId="168" xfId="0" applyNumberFormat="1" applyFont="1" applyBorder="1"/>
    <xf numFmtId="37" fontId="108" fillId="0" borderId="168" xfId="0" applyNumberFormat="1" applyFont="1" applyBorder="1" applyAlignment="1">
      <alignment horizontal="center" wrapText="1"/>
    </xf>
    <xf numFmtId="37" fontId="108" fillId="0" borderId="164" xfId="0" applyNumberFormat="1" applyFont="1" applyBorder="1" applyAlignment="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Border="1" applyAlignment="1">
      <alignment horizontal="right"/>
    </xf>
    <xf numFmtId="168" fontId="157" fillId="33" borderId="10" xfId="0" applyNumberFormat="1" applyFont="1" applyFill="1" applyBorder="1" applyAlignment="1" applyProtection="1">
      <alignment horizontal="right"/>
      <protection locked="0"/>
    </xf>
    <xf numFmtId="168" fontId="157" fillId="33" borderId="11" xfId="0" applyNumberFormat="1" applyFont="1" applyFill="1" applyBorder="1" applyAlignment="1" applyProtection="1">
      <alignment horizontal="right"/>
      <protection locked="0"/>
    </xf>
    <xf numFmtId="5" fontId="157" fillId="32" borderId="10" xfId="0" applyNumberFormat="1" applyFont="1" applyFill="1" applyBorder="1" applyAlignment="1" applyProtection="1">
      <alignment horizontal="right"/>
      <protection locked="0"/>
    </xf>
    <xf numFmtId="37" fontId="100" fillId="0" borderId="171" xfId="0" applyNumberFormat="1" applyFont="1" applyBorder="1" applyAlignment="1">
      <alignment horizontal="right"/>
    </xf>
    <xf numFmtId="5" fontId="130" fillId="74" borderId="167" xfId="0" applyNumberFormat="1" applyFont="1" applyFill="1" applyBorder="1"/>
    <xf numFmtId="37" fontId="108" fillId="0" borderId="172" xfId="0" applyNumberFormat="1" applyFont="1" applyBorder="1"/>
    <xf numFmtId="37" fontId="100" fillId="0" borderId="173" xfId="0" applyNumberFormat="1" applyFont="1" applyBorder="1"/>
    <xf numFmtId="37" fontId="100" fillId="0" borderId="174" xfId="0" applyNumberFormat="1" applyFont="1" applyBorder="1" applyAlignment="1">
      <alignment horizontal="right"/>
    </xf>
    <xf numFmtId="5" fontId="108" fillId="74" borderId="174" xfId="0" applyNumberFormat="1" applyFont="1" applyFill="1" applyBorder="1"/>
    <xf numFmtId="5" fontId="130" fillId="74" borderId="175" xfId="0" applyNumberFormat="1" applyFont="1" applyFill="1" applyBorder="1" applyAlignment="1">
      <alignment horizontal="right"/>
    </xf>
    <xf numFmtId="0" fontId="135" fillId="0" borderId="0" xfId="0" applyFont="1"/>
    <xf numFmtId="0" fontId="100" fillId="0" borderId="62" xfId="0" applyFont="1" applyBorder="1"/>
    <xf numFmtId="37" fontId="108" fillId="30" borderId="169" xfId="0" applyNumberFormat="1" applyFont="1" applyFill="1" applyBorder="1"/>
    <xf numFmtId="37" fontId="100" fillId="30" borderId="168" xfId="0" applyNumberFormat="1" applyFont="1" applyFill="1" applyBorder="1"/>
    <xf numFmtId="37" fontId="100" fillId="30" borderId="170" xfId="0" applyNumberFormat="1" applyFont="1" applyFill="1" applyBorder="1"/>
    <xf numFmtId="37" fontId="100" fillId="30" borderId="164" xfId="0" applyNumberFormat="1" applyFont="1" applyFill="1" applyBorder="1"/>
    <xf numFmtId="0" fontId="166" fillId="0" borderId="0" xfId="0" applyFont="1" applyAlignment="1">
      <alignment vertical="top" wrapText="1"/>
    </xf>
    <xf numFmtId="0" fontId="74" fillId="0" borderId="47" xfId="0" applyFont="1" applyBorder="1" applyAlignment="1">
      <alignment horizontal="center"/>
    </xf>
    <xf numFmtId="0" fontId="74" fillId="30" borderId="47" xfId="0" applyFont="1" applyFill="1" applyBorder="1"/>
    <xf numFmtId="0" fontId="74" fillId="71" borderId="47" xfId="0" applyFont="1" applyFill="1" applyBorder="1"/>
    <xf numFmtId="4" fontId="149" fillId="0" borderId="47" xfId="0" applyNumberFormat="1" applyFont="1" applyBorder="1"/>
    <xf numFmtId="0" fontId="72" fillId="0" borderId="176" xfId="0" applyFont="1" applyBorder="1"/>
    <xf numFmtId="0" fontId="72" fillId="0" borderId="176" xfId="0" applyFont="1" applyBorder="1" applyAlignment="1">
      <alignment horizontal="center"/>
    </xf>
    <xf numFmtId="3" fontId="156" fillId="32" borderId="176" xfId="17654" applyNumberFormat="1" applyFont="1" applyFill="1" applyBorder="1" applyAlignment="1" applyProtection="1">
      <alignment horizontal="right"/>
      <protection locked="0"/>
    </xf>
    <xf numFmtId="4" fontId="72" fillId="0" borderId="176" xfId="0" applyNumberFormat="1" applyFont="1" applyBorder="1"/>
    <xf numFmtId="168" fontId="72" fillId="0" borderId="176" xfId="0" applyNumberFormat="1" applyFont="1" applyBorder="1"/>
    <xf numFmtId="3" fontId="74" fillId="0" borderId="83" xfId="0" applyNumberFormat="1" applyFont="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67" xfId="0" applyNumberFormat="1" applyFont="1" applyBorder="1"/>
    <xf numFmtId="0" fontId="72" fillId="72" borderId="81" xfId="0" applyFont="1" applyFill="1" applyBorder="1"/>
    <xf numFmtId="0" fontId="72" fillId="72" borderId="82" xfId="0" applyFont="1" applyFill="1" applyBorder="1"/>
    <xf numFmtId="0" fontId="72" fillId="30" borderId="81" xfId="530" applyFont="1" applyFill="1" applyBorder="1"/>
    <xf numFmtId="0" fontId="72" fillId="30" borderId="82" xfId="530" applyFont="1" applyFill="1" applyBorder="1"/>
    <xf numFmtId="0" fontId="74" fillId="29" borderId="81" xfId="0" applyFont="1" applyFill="1" applyBorder="1"/>
    <xf numFmtId="0" fontId="74" fillId="29" borderId="82" xfId="0" applyFont="1" applyFill="1" applyBorder="1"/>
    <xf numFmtId="168" fontId="157" fillId="32" borderId="47" xfId="0" applyNumberFormat="1" applyFont="1" applyFill="1" applyBorder="1" applyProtection="1">
      <protection locked="0"/>
    </xf>
    <xf numFmtId="0" fontId="100" fillId="0" borderId="47" xfId="0" applyFont="1" applyBorder="1"/>
    <xf numFmtId="0" fontId="108" fillId="0" borderId="47" xfId="0" applyFont="1" applyBorder="1"/>
    <xf numFmtId="0" fontId="140" fillId="30" borderId="82" xfId="0" applyFont="1" applyFill="1" applyBorder="1" applyAlignment="1">
      <alignment horizontal="center" wrapText="1"/>
    </xf>
    <xf numFmtId="0" fontId="106" fillId="0" borderId="56" xfId="0" applyFont="1" applyBorder="1" applyAlignment="1">
      <alignment horizontal="center"/>
    </xf>
    <xf numFmtId="37" fontId="143" fillId="76" borderId="47" xfId="0" applyNumberFormat="1" applyFont="1" applyFill="1" applyBorder="1" applyAlignment="1">
      <alignment horizontal="right"/>
    </xf>
    <xf numFmtId="37" fontId="105" fillId="26" borderId="47" xfId="0" applyNumberFormat="1" applyFont="1" applyFill="1" applyBorder="1" applyAlignment="1">
      <alignment horizontal="fill"/>
    </xf>
    <xf numFmtId="165" fontId="105" fillId="26" borderId="47" xfId="181" applyNumberFormat="1" applyFont="1" applyFill="1" applyBorder="1" applyAlignment="1" applyProtection="1">
      <alignment horizontal="fill"/>
    </xf>
    <xf numFmtId="0" fontId="74" fillId="0" borderId="178" xfId="0" applyFont="1" applyBorder="1" applyAlignment="1">
      <alignment horizontal="center"/>
    </xf>
    <xf numFmtId="166" fontId="72" fillId="32" borderId="179" xfId="0" applyNumberFormat="1" applyFont="1" applyFill="1" applyBorder="1"/>
    <xf numFmtId="166" fontId="72" fillId="36" borderId="178" xfId="0" applyNumberFormat="1" applyFont="1" applyFill="1" applyBorder="1"/>
    <xf numFmtId="4" fontId="72" fillId="0" borderId="178" xfId="181" applyNumberFormat="1" applyFont="1" applyBorder="1" applyProtection="1"/>
    <xf numFmtId="37" fontId="100" fillId="0" borderId="180" xfId="0" applyNumberFormat="1" applyFont="1" applyBorder="1"/>
    <xf numFmtId="37" fontId="100" fillId="0" borderId="181" xfId="0" applyNumberFormat="1" applyFont="1" applyBorder="1" applyAlignment="1">
      <alignment horizontal="right"/>
    </xf>
    <xf numFmtId="37" fontId="100" fillId="0" borderId="182" xfId="0" applyNumberFormat="1" applyFont="1" applyBorder="1"/>
    <xf numFmtId="0" fontId="100" fillId="0" borderId="180" xfId="0" applyFont="1" applyBorder="1"/>
    <xf numFmtId="0" fontId="100" fillId="0" borderId="181" xfId="0" applyFont="1" applyBorder="1" applyAlignment="1">
      <alignment horizontal="right"/>
    </xf>
    <xf numFmtId="37" fontId="108" fillId="0" borderId="183" xfId="0" applyNumberFormat="1" applyFont="1" applyBorder="1" applyAlignment="1">
      <alignment horizontal="fill"/>
    </xf>
    <xf numFmtId="37" fontId="108" fillId="24" borderId="183" xfId="0" applyNumberFormat="1" applyFont="1" applyFill="1" applyBorder="1" applyAlignment="1">
      <alignment horizontal="fill"/>
    </xf>
    <xf numFmtId="37" fontId="108" fillId="24" borderId="184" xfId="0" applyNumberFormat="1" applyFont="1" applyFill="1" applyBorder="1" applyAlignment="1">
      <alignment horizontal="fill"/>
    </xf>
    <xf numFmtId="170" fontId="74" fillId="32" borderId="180" xfId="181" applyNumberFormat="1" applyFont="1" applyFill="1" applyBorder="1"/>
    <xf numFmtId="170" fontId="74" fillId="0" borderId="180" xfId="181" applyNumberFormat="1" applyFont="1" applyFill="1" applyBorder="1"/>
    <xf numFmtId="0" fontId="74" fillId="0" borderId="180" xfId="0" applyFont="1" applyBorder="1" applyAlignment="1">
      <alignment horizontal="center" wrapText="1"/>
    </xf>
    <xf numFmtId="5" fontId="72" fillId="0" borderId="180" xfId="181" applyNumberFormat="1" applyFont="1" applyFill="1" applyBorder="1" applyProtection="1"/>
    <xf numFmtId="5" fontId="72" fillId="0" borderId="180" xfId="181" applyNumberFormat="1" applyFont="1" applyBorder="1" applyProtection="1"/>
    <xf numFmtId="5" fontId="72" fillId="0" borderId="180" xfId="181" quotePrefix="1" applyNumberFormat="1" applyFont="1" applyFill="1" applyBorder="1" applyProtection="1"/>
    <xf numFmtId="5" fontId="72" fillId="0" borderId="180" xfId="0" applyNumberFormat="1" applyFont="1" applyBorder="1"/>
    <xf numFmtId="10" fontId="74" fillId="0" borderId="180" xfId="3292" applyNumberFormat="1" applyFont="1" applyBorder="1" applyProtection="1"/>
    <xf numFmtId="0" fontId="74" fillId="0" borderId="180" xfId="0" applyFont="1" applyBorder="1"/>
    <xf numFmtId="165" fontId="72" fillId="0" borderId="180" xfId="192" applyNumberFormat="1" applyFont="1" applyBorder="1" applyProtection="1"/>
    <xf numFmtId="37" fontId="100" fillId="0" borderId="183" xfId="0" applyNumberFormat="1" applyFont="1" applyBorder="1" applyAlignment="1">
      <alignment horizontal="right"/>
    </xf>
    <xf numFmtId="0" fontId="77" fillId="0" borderId="0" xfId="0" applyFont="1"/>
    <xf numFmtId="0" fontId="19" fillId="31" borderId="0" xfId="0" applyFont="1" applyFill="1"/>
    <xf numFmtId="37" fontId="19" fillId="31" borderId="0" xfId="0" applyNumberFormat="1" applyFont="1" applyFill="1"/>
    <xf numFmtId="37" fontId="19" fillId="31" borderId="0" xfId="0" applyNumberFormat="1" applyFont="1" applyFill="1" applyAlignment="1">
      <alignment horizontal="center"/>
    </xf>
    <xf numFmtId="0" fontId="167" fillId="31" borderId="0" xfId="0" applyFont="1" applyFill="1" applyAlignment="1">
      <alignment horizontal="center"/>
    </xf>
    <xf numFmtId="4" fontId="19" fillId="31" borderId="0" xfId="0" applyNumberFormat="1" applyFont="1" applyFill="1"/>
    <xf numFmtId="0" fontId="74" fillId="0" borderId="187" xfId="0" applyFont="1" applyBorder="1" applyAlignment="1">
      <alignment horizontal="center"/>
    </xf>
    <xf numFmtId="166" fontId="72" fillId="69" borderId="185" xfId="0" applyNumberFormat="1" applyFont="1" applyFill="1" applyBorder="1"/>
    <xf numFmtId="166" fontId="72" fillId="32" borderId="185" xfId="0" applyNumberFormat="1" applyFont="1" applyFill="1" applyBorder="1"/>
    <xf numFmtId="166" fontId="78" fillId="32" borderId="187" xfId="17654" applyNumberFormat="1" applyFont="1" applyFill="1" applyBorder="1"/>
    <xf numFmtId="4" fontId="156" fillId="32" borderId="187" xfId="0" applyNumberFormat="1" applyFont="1" applyFill="1" applyBorder="1" applyProtection="1">
      <protection locked="0"/>
    </xf>
    <xf numFmtId="0" fontId="156" fillId="32" borderId="187" xfId="0" applyFont="1" applyFill="1" applyBorder="1" applyProtection="1">
      <protection locked="0"/>
    </xf>
    <xf numFmtId="3" fontId="156" fillId="32" borderId="187" xfId="0" applyNumberFormat="1" applyFont="1" applyFill="1" applyBorder="1" applyAlignment="1" applyProtection="1">
      <alignment horizontal="right"/>
      <protection locked="0"/>
    </xf>
    <xf numFmtId="0" fontId="100" fillId="0" borderId="186" xfId="0" applyFont="1" applyBorder="1"/>
    <xf numFmtId="37" fontId="100" fillId="0" borderId="190" xfId="0" applyNumberFormat="1" applyFont="1" applyBorder="1"/>
    <xf numFmtId="37" fontId="100" fillId="30" borderId="186" xfId="0" applyNumberFormat="1" applyFont="1" applyFill="1" applyBorder="1"/>
    <xf numFmtId="0" fontId="106" fillId="0" borderId="186"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4" fontId="72" fillId="0" borderId="193" xfId="181" applyNumberFormat="1" applyFont="1" applyBorder="1" applyProtection="1"/>
    <xf numFmtId="0" fontId="105" fillId="0" borderId="0" xfId="49346" applyFont="1" applyAlignment="1">
      <alignment wrapText="1"/>
    </xf>
    <xf numFmtId="166" fontId="72" fillId="32" borderId="194" xfId="0" applyNumberFormat="1" applyFont="1" applyFill="1" applyBorder="1"/>
    <xf numFmtId="171" fontId="72" fillId="32" borderId="194" xfId="182" applyNumberFormat="1" applyFont="1" applyFill="1" applyBorder="1"/>
    <xf numFmtId="37" fontId="157" fillId="33" borderId="195" xfId="0" applyNumberFormat="1" applyFont="1" applyFill="1" applyBorder="1" applyProtection="1">
      <protection locked="0"/>
    </xf>
    <xf numFmtId="0" fontId="105" fillId="0" borderId="0" xfId="49346" applyFont="1" applyAlignment="1">
      <alignment horizontal="center" wrapText="1"/>
    </xf>
    <xf numFmtId="0" fontId="127" fillId="37" borderId="0" xfId="49346" applyFont="1" applyFill="1" applyAlignment="1">
      <alignment horizontal="center"/>
    </xf>
    <xf numFmtId="0" fontId="127" fillId="0" borderId="0" xfId="49346" applyFont="1"/>
    <xf numFmtId="166" fontId="72" fillId="69" borderId="203" xfId="0" applyNumberFormat="1" applyFont="1" applyFill="1" applyBorder="1"/>
    <xf numFmtId="166" fontId="72" fillId="36" borderId="196" xfId="0" applyNumberFormat="1" applyFont="1" applyFill="1" applyBorder="1"/>
    <xf numFmtId="166" fontId="72" fillId="32" borderId="203" xfId="0" applyNumberFormat="1" applyFont="1" applyFill="1" applyBorder="1"/>
    <xf numFmtId="171" fontId="72" fillId="32" borderId="203" xfId="182" applyNumberFormat="1" applyFont="1" applyFill="1" applyBorder="1"/>
    <xf numFmtId="166" fontId="72" fillId="36" borderId="204" xfId="0" applyNumberFormat="1" applyFont="1" applyFill="1" applyBorder="1"/>
    <xf numFmtId="0" fontId="100" fillId="0" borderId="204" xfId="0" applyFont="1" applyBorder="1" applyAlignment="1">
      <alignment horizontal="center"/>
    </xf>
    <xf numFmtId="37" fontId="100" fillId="74" borderId="201" xfId="0" applyNumberFormat="1" applyFont="1" applyFill="1" applyBorder="1" applyAlignment="1">
      <alignment horizontal="right"/>
    </xf>
    <xf numFmtId="37" fontId="100" fillId="0" borderId="192" xfId="0" applyNumberFormat="1" applyFont="1" applyBorder="1" applyAlignment="1">
      <alignment horizontal="right"/>
    </xf>
    <xf numFmtId="37" fontId="129" fillId="24" borderId="192" xfId="0" applyNumberFormat="1" applyFont="1" applyFill="1" applyBorder="1"/>
    <xf numFmtId="5" fontId="108" fillId="74" borderId="211" xfId="0" applyNumberFormat="1" applyFont="1" applyFill="1" applyBorder="1"/>
    <xf numFmtId="0" fontId="72" fillId="32" borderId="214" xfId="495" applyFont="1" applyFill="1" applyBorder="1" applyAlignment="1">
      <alignment horizontal="center" wrapText="1"/>
    </xf>
    <xf numFmtId="3" fontId="72" fillId="32" borderId="215" xfId="181" applyNumberFormat="1" applyFont="1" applyFill="1" applyBorder="1"/>
    <xf numFmtId="3" fontId="72" fillId="36" borderId="215" xfId="0" applyNumberFormat="1" applyFont="1" applyFill="1" applyBorder="1" applyAlignment="1">
      <alignment horizontal="right"/>
    </xf>
    <xf numFmtId="0" fontId="72" fillId="32" borderId="215" xfId="495" applyFont="1" applyFill="1" applyBorder="1" applyAlignment="1">
      <alignment horizontal="center" wrapText="1"/>
    </xf>
    <xf numFmtId="0" fontId="72" fillId="0" borderId="218" xfId="0" applyFont="1" applyBorder="1"/>
    <xf numFmtId="0" fontId="72" fillId="0" borderId="219" xfId="0" applyFont="1" applyBorder="1"/>
    <xf numFmtId="0" fontId="72" fillId="77" borderId="219" xfId="0" applyFont="1" applyFill="1" applyBorder="1"/>
    <xf numFmtId="3" fontId="74" fillId="0" borderId="217" xfId="0" applyNumberFormat="1" applyFont="1" applyBorder="1" applyAlignment="1">
      <alignment horizontal="center"/>
    </xf>
    <xf numFmtId="166" fontId="72" fillId="36" borderId="220" xfId="0" applyNumberFormat="1" applyFont="1" applyFill="1" applyBorder="1"/>
    <xf numFmtId="166" fontId="72" fillId="36" borderId="214" xfId="0" applyNumberFormat="1" applyFont="1" applyFill="1" applyBorder="1"/>
    <xf numFmtId="0" fontId="72" fillId="0" borderId="214" xfId="0" applyFont="1" applyBorder="1"/>
    <xf numFmtId="171" fontId="72" fillId="32" borderId="200" xfId="182" applyNumberFormat="1" applyFont="1" applyFill="1" applyBorder="1"/>
    <xf numFmtId="166" fontId="72" fillId="36" borderId="215" xfId="0" applyNumberFormat="1" applyFont="1" applyFill="1" applyBorder="1"/>
    <xf numFmtId="169" fontId="78" fillId="32" borderId="215" xfId="17654" applyNumberFormat="1" applyFont="1" applyFill="1" applyBorder="1"/>
    <xf numFmtId="166" fontId="72" fillId="32" borderId="215" xfId="182" applyNumberFormat="1" applyFont="1" applyFill="1" applyBorder="1"/>
    <xf numFmtId="166" fontId="78" fillId="32" borderId="215" xfId="17654" applyNumberFormat="1" applyFont="1" applyFill="1" applyBorder="1"/>
    <xf numFmtId="0" fontId="72" fillId="0" borderId="215" xfId="0" applyFont="1" applyBorder="1"/>
    <xf numFmtId="0" fontId="72" fillId="0" borderId="217" xfId="0" applyFont="1" applyBorder="1"/>
    <xf numFmtId="166" fontId="72" fillId="36" borderId="222" xfId="0" applyNumberFormat="1" applyFont="1" applyFill="1" applyBorder="1"/>
    <xf numFmtId="171" fontId="72" fillId="32" borderId="223" xfId="182" applyNumberFormat="1" applyFont="1" applyFill="1" applyBorder="1"/>
    <xf numFmtId="171" fontId="72" fillId="32" borderId="224" xfId="182" applyNumberFormat="1" applyFont="1" applyFill="1" applyBorder="1"/>
    <xf numFmtId="166" fontId="72" fillId="36" borderId="217" xfId="0" applyNumberFormat="1" applyFont="1" applyFill="1" applyBorder="1"/>
    <xf numFmtId="171" fontId="72" fillId="32" borderId="221" xfId="182" applyNumberFormat="1" applyFont="1" applyFill="1" applyBorder="1"/>
    <xf numFmtId="166" fontId="72" fillId="36" borderId="225" xfId="0" applyNumberFormat="1" applyFont="1" applyFill="1" applyBorder="1"/>
    <xf numFmtId="166" fontId="72" fillId="32" borderId="217" xfId="182" applyNumberFormat="1" applyFont="1" applyFill="1" applyBorder="1"/>
    <xf numFmtId="3" fontId="78" fillId="0" borderId="227" xfId="181" quotePrefix="1" applyNumberFormat="1" applyFont="1" applyFill="1" applyBorder="1" applyAlignment="1" applyProtection="1"/>
    <xf numFmtId="10" fontId="78" fillId="0" borderId="228" xfId="3292" quotePrefix="1" applyNumberFormat="1" applyFont="1" applyFill="1" applyBorder="1" applyAlignment="1" applyProtection="1">
      <alignment horizontal="right"/>
    </xf>
    <xf numFmtId="167" fontId="78" fillId="0" borderId="229" xfId="3292" applyNumberFormat="1" applyFont="1" applyBorder="1" applyAlignment="1" applyProtection="1">
      <alignment horizontal="right"/>
    </xf>
    <xf numFmtId="0" fontId="72" fillId="0" borderId="230" xfId="0" applyFont="1" applyBorder="1"/>
    <xf numFmtId="3" fontId="78" fillId="0" borderId="231" xfId="181" applyNumberFormat="1" applyFont="1" applyFill="1" applyBorder="1" applyAlignment="1" applyProtection="1"/>
    <xf numFmtId="3" fontId="78" fillId="0" borderId="232" xfId="181" applyNumberFormat="1" applyFont="1" applyBorder="1" applyProtection="1"/>
    <xf numFmtId="0" fontId="72" fillId="0" borderId="233" xfId="0" applyFont="1" applyBorder="1"/>
    <xf numFmtId="3" fontId="78" fillId="0" borderId="234" xfId="181" applyNumberFormat="1" applyFont="1" applyFill="1" applyBorder="1" applyAlignment="1" applyProtection="1"/>
    <xf numFmtId="3" fontId="78" fillId="0" borderId="235" xfId="181" applyNumberFormat="1" applyFont="1" applyBorder="1" applyProtection="1"/>
    <xf numFmtId="10" fontId="78" fillId="0" borderId="236" xfId="3292" quotePrefix="1" applyNumberFormat="1" applyFont="1" applyFill="1" applyBorder="1" applyAlignment="1" applyProtection="1">
      <alignment horizontal="right"/>
    </xf>
    <xf numFmtId="167" fontId="78" fillId="0" borderId="237" xfId="3292" applyNumberFormat="1" applyFont="1" applyBorder="1" applyAlignment="1" applyProtection="1">
      <alignment horizontal="right"/>
    </xf>
    <xf numFmtId="3" fontId="78" fillId="0" borderId="238" xfId="181" applyNumberFormat="1" applyFont="1" applyBorder="1" applyAlignment="1" applyProtection="1"/>
    <xf numFmtId="10" fontId="78" fillId="0" borderId="232" xfId="3292" quotePrefix="1" applyNumberFormat="1" applyFont="1" applyFill="1" applyBorder="1" applyAlignment="1" applyProtection="1">
      <alignment horizontal="right"/>
    </xf>
    <xf numFmtId="167" fontId="78" fillId="0" borderId="239" xfId="3292" applyNumberFormat="1" applyFont="1" applyBorder="1" applyAlignment="1" applyProtection="1">
      <alignment horizontal="right"/>
    </xf>
    <xf numFmtId="3" fontId="78" fillId="0" borderId="240" xfId="181" applyNumberFormat="1" applyFont="1" applyBorder="1" applyAlignment="1" applyProtection="1"/>
    <xf numFmtId="3" fontId="78" fillId="0" borderId="240" xfId="181" applyNumberFormat="1" applyFont="1" applyBorder="1" applyProtection="1"/>
    <xf numFmtId="3" fontId="78" fillId="0" borderId="241" xfId="181" applyNumberFormat="1" applyFont="1" applyBorder="1" applyAlignment="1" applyProtection="1"/>
    <xf numFmtId="3" fontId="78" fillId="0" borderId="241" xfId="181" applyNumberFormat="1" applyFont="1" applyBorder="1" applyProtection="1"/>
    <xf numFmtId="10" fontId="78" fillId="0" borderId="235" xfId="3292" quotePrefix="1" applyNumberFormat="1" applyFont="1" applyFill="1" applyBorder="1" applyAlignment="1" applyProtection="1">
      <alignment horizontal="right"/>
    </xf>
    <xf numFmtId="167" fontId="78" fillId="0" borderId="242" xfId="3292" applyNumberFormat="1" applyFont="1" applyBorder="1" applyAlignment="1" applyProtection="1">
      <alignment horizontal="right"/>
    </xf>
    <xf numFmtId="37" fontId="78" fillId="0" borderId="244" xfId="0" applyNumberFormat="1" applyFont="1" applyBorder="1" applyAlignment="1">
      <alignment horizontal="left"/>
    </xf>
    <xf numFmtId="3" fontId="78" fillId="0" borderId="245" xfId="181" applyNumberFormat="1" applyFont="1" applyBorder="1" applyAlignment="1" applyProtection="1">
      <alignment horizontal="right"/>
    </xf>
    <xf numFmtId="37" fontId="78" fillId="0" borderId="244" xfId="0" applyNumberFormat="1" applyFont="1" applyBorder="1"/>
    <xf numFmtId="0" fontId="74" fillId="0" borderId="226" xfId="0" applyFont="1" applyBorder="1"/>
    <xf numFmtId="37" fontId="78" fillId="0" borderId="226" xfId="0" quotePrefix="1" applyNumberFormat="1" applyFont="1" applyBorder="1"/>
    <xf numFmtId="37" fontId="74" fillId="0" borderId="226" xfId="0" applyNumberFormat="1" applyFont="1" applyBorder="1"/>
    <xf numFmtId="37" fontId="72" fillId="0" borderId="246" xfId="0" applyNumberFormat="1" applyFont="1" applyBorder="1"/>
    <xf numFmtId="37" fontId="74" fillId="0" borderId="243" xfId="0" applyNumberFormat="1" applyFont="1" applyBorder="1"/>
    <xf numFmtId="4" fontId="156" fillId="32" borderId="214" xfId="0" applyNumberFormat="1" applyFont="1" applyFill="1" applyBorder="1" applyProtection="1">
      <protection locked="0"/>
    </xf>
    <xf numFmtId="4" fontId="72" fillId="0" borderId="214" xfId="181" applyNumberFormat="1" applyFont="1" applyBorder="1" applyProtection="1"/>
    <xf numFmtId="4" fontId="72" fillId="0" borderId="222" xfId="181" applyNumberFormat="1" applyFont="1" applyBorder="1" applyProtection="1"/>
    <xf numFmtId="4" fontId="156" fillId="32" borderId="217" xfId="0" applyNumberFormat="1" applyFont="1" applyFill="1" applyBorder="1" applyProtection="1">
      <protection locked="0"/>
    </xf>
    <xf numFmtId="4" fontId="72" fillId="0" borderId="217" xfId="181" applyNumberFormat="1" applyFont="1" applyBorder="1" applyProtection="1"/>
    <xf numFmtId="4" fontId="78" fillId="0" borderId="215" xfId="0" applyNumberFormat="1" applyFont="1" applyBorder="1"/>
    <xf numFmtId="4" fontId="149" fillId="0" borderId="215" xfId="0" applyNumberFormat="1" applyFont="1" applyBorder="1"/>
    <xf numFmtId="4" fontId="72" fillId="0" borderId="214" xfId="181" applyNumberFormat="1" applyFont="1" applyFill="1" applyBorder="1" applyProtection="1"/>
    <xf numFmtId="4" fontId="149" fillId="0" borderId="217" xfId="0" applyNumberFormat="1" applyFont="1" applyBorder="1"/>
    <xf numFmtId="4" fontId="72" fillId="0" borderId="222" xfId="181" applyNumberFormat="1" applyFont="1" applyFill="1" applyBorder="1" applyProtection="1"/>
    <xf numFmtId="4" fontId="72" fillId="0" borderId="217" xfId="181" applyNumberFormat="1" applyFont="1" applyFill="1" applyBorder="1" applyProtection="1"/>
    <xf numFmtId="3" fontId="156" fillId="32" borderId="247" xfId="0" applyNumberFormat="1" applyFont="1" applyFill="1" applyBorder="1" applyAlignment="1" applyProtection="1">
      <alignment horizontal="right"/>
      <protection locked="0"/>
    </xf>
    <xf numFmtId="0" fontId="72" fillId="0" borderId="247" xfId="0" applyFont="1" applyBorder="1"/>
    <xf numFmtId="0" fontId="72" fillId="0" borderId="247" xfId="0" applyFont="1" applyBorder="1" applyAlignment="1">
      <alignment horizontal="center"/>
    </xf>
    <xf numFmtId="4" fontId="72" fillId="0" borderId="247" xfId="0" applyNumberFormat="1" applyFont="1" applyBorder="1"/>
    <xf numFmtId="3" fontId="72" fillId="0" borderId="247" xfId="0" applyNumberFormat="1" applyFont="1" applyBorder="1"/>
    <xf numFmtId="3" fontId="156" fillId="32" borderId="248" xfId="0" applyNumberFormat="1" applyFont="1" applyFill="1" applyBorder="1" applyAlignment="1" applyProtection="1">
      <alignment horizontal="right"/>
      <protection locked="0"/>
    </xf>
    <xf numFmtId="0" fontId="72" fillId="0" borderId="249" xfId="0" applyFont="1" applyBorder="1"/>
    <xf numFmtId="0" fontId="72" fillId="0" borderId="249" xfId="0" applyFont="1" applyBorder="1" applyAlignment="1">
      <alignment horizontal="center"/>
    </xf>
    <xf numFmtId="3" fontId="156" fillId="32" borderId="249" xfId="0" applyNumberFormat="1" applyFont="1" applyFill="1" applyBorder="1" applyAlignment="1" applyProtection="1">
      <alignment horizontal="right"/>
      <protection locked="0"/>
    </xf>
    <xf numFmtId="4" fontId="72" fillId="0" borderId="249" xfId="0" applyNumberFormat="1" applyFont="1" applyBorder="1"/>
    <xf numFmtId="3" fontId="72" fillId="0" borderId="249" xfId="0" applyNumberFormat="1" applyFont="1" applyBorder="1"/>
    <xf numFmtId="0" fontId="72" fillId="0" borderId="214" xfId="0" applyFont="1" applyBorder="1" applyAlignment="1">
      <alignment horizontal="center"/>
    </xf>
    <xf numFmtId="4" fontId="72" fillId="0" borderId="214" xfId="0" applyNumberFormat="1" applyFont="1" applyBorder="1"/>
    <xf numFmtId="168" fontId="72" fillId="0" borderId="214" xfId="0" applyNumberFormat="1" applyFont="1" applyBorder="1"/>
    <xf numFmtId="0" fontId="72" fillId="0" borderId="215" xfId="0" applyFont="1" applyBorder="1" applyAlignment="1">
      <alignment horizontal="center"/>
    </xf>
    <xf numFmtId="4" fontId="72" fillId="0" borderId="215" xfId="0" applyNumberFormat="1" applyFont="1" applyBorder="1"/>
    <xf numFmtId="3" fontId="72" fillId="0" borderId="215" xfId="0" applyNumberFormat="1" applyFont="1" applyBorder="1"/>
    <xf numFmtId="0" fontId="74" fillId="0" borderId="217" xfId="0" applyFont="1" applyBorder="1"/>
    <xf numFmtId="3" fontId="74" fillId="0" borderId="217" xfId="0" applyNumberFormat="1" applyFont="1" applyBorder="1"/>
    <xf numFmtId="4" fontId="74" fillId="0" borderId="217" xfId="0" applyNumberFormat="1" applyFont="1" applyBorder="1"/>
    <xf numFmtId="168" fontId="74" fillId="0" borderId="217" xfId="0" applyNumberFormat="1" applyFont="1" applyBorder="1"/>
    <xf numFmtId="3" fontId="156" fillId="32" borderId="215" xfId="0" applyNumberFormat="1" applyFont="1" applyFill="1" applyBorder="1" applyAlignment="1" applyProtection="1">
      <alignment horizontal="right"/>
      <protection locked="0"/>
    </xf>
    <xf numFmtId="0" fontId="72" fillId="0" borderId="217" xfId="0" applyFont="1" applyBorder="1" applyAlignment="1">
      <alignment horizontal="center"/>
    </xf>
    <xf numFmtId="3" fontId="156" fillId="32" borderId="217" xfId="0" applyNumberFormat="1" applyFont="1" applyFill="1" applyBorder="1" applyAlignment="1" applyProtection="1">
      <alignment horizontal="right"/>
      <protection locked="0"/>
    </xf>
    <xf numFmtId="4" fontId="72" fillId="0" borderId="217" xfId="0" applyNumberFormat="1" applyFont="1" applyBorder="1"/>
    <xf numFmtId="3" fontId="72" fillId="0" borderId="217" xfId="0" applyNumberFormat="1" applyFont="1" applyBorder="1"/>
    <xf numFmtId="0" fontId="156" fillId="32" borderId="214" xfId="0" applyFont="1" applyFill="1" applyBorder="1" applyProtection="1">
      <protection locked="0"/>
    </xf>
    <xf numFmtId="0" fontId="156" fillId="32" borderId="215" xfId="0" applyFont="1" applyFill="1" applyBorder="1" applyProtection="1">
      <protection locked="0"/>
    </xf>
    <xf numFmtId="0" fontId="100" fillId="0" borderId="215" xfId="0" applyFont="1" applyBorder="1"/>
    <xf numFmtId="0" fontId="100" fillId="0" borderId="215" xfId="0" applyFont="1" applyBorder="1" applyAlignment="1">
      <alignment horizontal="center"/>
    </xf>
    <xf numFmtId="0" fontId="108" fillId="0" borderId="217" xfId="0" applyFont="1" applyBorder="1"/>
    <xf numFmtId="168" fontId="108" fillId="0" borderId="217" xfId="0" applyNumberFormat="1" applyFont="1" applyBorder="1"/>
    <xf numFmtId="3" fontId="157" fillId="32" borderId="215" xfId="0" applyNumberFormat="1" applyFont="1" applyFill="1" applyBorder="1" applyProtection="1">
      <protection locked="0"/>
    </xf>
    <xf numFmtId="168" fontId="130" fillId="74" borderId="250" xfId="0" applyNumberFormat="1" applyFont="1" applyFill="1" applyBorder="1" applyAlignment="1">
      <alignment horizontal="right"/>
    </xf>
    <xf numFmtId="5" fontId="130" fillId="74" borderId="250" xfId="0" applyNumberFormat="1" applyFont="1" applyFill="1" applyBorder="1" applyAlignment="1">
      <alignment horizontal="right"/>
    </xf>
    <xf numFmtId="5" fontId="130" fillId="30" borderId="251" xfId="0" quotePrefix="1" applyNumberFormat="1" applyFont="1" applyFill="1" applyBorder="1" applyAlignment="1">
      <alignment horizontal="right"/>
    </xf>
    <xf numFmtId="37" fontId="100" fillId="24" borderId="252" xfId="0" applyNumberFormat="1" applyFont="1" applyFill="1" applyBorder="1" applyAlignment="1">
      <alignment horizontal="right"/>
    </xf>
    <xf numFmtId="5" fontId="130" fillId="74" borderId="251" xfId="0" applyNumberFormat="1" applyFont="1" applyFill="1" applyBorder="1" applyAlignment="1">
      <alignment horizontal="right"/>
    </xf>
    <xf numFmtId="37" fontId="100" fillId="30" borderId="200" xfId="0" applyNumberFormat="1" applyFont="1" applyFill="1" applyBorder="1" applyAlignment="1">
      <alignment horizontal="right"/>
    </xf>
    <xf numFmtId="37" fontId="100" fillId="0" borderId="253" xfId="0" applyNumberFormat="1" applyFont="1" applyBorder="1"/>
    <xf numFmtId="37" fontId="100" fillId="24" borderId="200" xfId="0" applyNumberFormat="1" applyFont="1" applyFill="1" applyBorder="1" applyAlignment="1">
      <alignment horizontal="right"/>
    </xf>
    <xf numFmtId="37" fontId="100" fillId="24" borderId="254" xfId="0" applyNumberFormat="1" applyFont="1" applyFill="1" applyBorder="1" applyAlignment="1">
      <alignment horizontal="right"/>
    </xf>
    <xf numFmtId="5" fontId="130" fillId="74" borderId="238" xfId="0" applyNumberFormat="1" applyFont="1" applyFill="1" applyBorder="1" applyAlignment="1">
      <alignment horizontal="right"/>
    </xf>
    <xf numFmtId="37" fontId="129" fillId="74" borderId="200" xfId="0" applyNumberFormat="1" applyFont="1" applyFill="1" applyBorder="1" applyAlignment="1">
      <alignment horizontal="right"/>
    </xf>
    <xf numFmtId="37" fontId="129" fillId="24" borderId="254" xfId="0" applyNumberFormat="1" applyFont="1" applyFill="1" applyBorder="1" applyAlignment="1">
      <alignment horizontal="right"/>
    </xf>
    <xf numFmtId="37" fontId="129" fillId="74" borderId="258" xfId="0" applyNumberFormat="1" applyFont="1" applyFill="1" applyBorder="1" applyAlignment="1">
      <alignment horizontal="right"/>
    </xf>
    <xf numFmtId="37" fontId="108" fillId="0" borderId="259" xfId="0" applyNumberFormat="1" applyFont="1" applyBorder="1"/>
    <xf numFmtId="37" fontId="100" fillId="0" borderId="226" xfId="0" applyNumberFormat="1" applyFont="1" applyBorder="1"/>
    <xf numFmtId="37" fontId="100" fillId="0" borderId="238" xfId="0" applyNumberFormat="1" applyFont="1" applyBorder="1" applyAlignment="1">
      <alignment horizontal="right"/>
    </xf>
    <xf numFmtId="37" fontId="108" fillId="0" borderId="253" xfId="0" applyNumberFormat="1" applyFont="1" applyBorder="1"/>
    <xf numFmtId="5" fontId="157" fillId="33" borderId="238" xfId="0" applyNumberFormat="1" applyFont="1" applyFill="1" applyBorder="1" applyAlignment="1" applyProtection="1">
      <alignment horizontal="right"/>
      <protection locked="0"/>
    </xf>
    <xf numFmtId="37" fontId="129" fillId="74" borderId="212" xfId="0" applyNumberFormat="1" applyFont="1" applyFill="1" applyBorder="1"/>
    <xf numFmtId="37" fontId="129" fillId="24" borderId="254" xfId="0" applyNumberFormat="1" applyFont="1" applyFill="1" applyBorder="1"/>
    <xf numFmtId="37" fontId="108" fillId="30" borderId="260" xfId="0" applyNumberFormat="1" applyFont="1" applyFill="1" applyBorder="1"/>
    <xf numFmtId="37" fontId="129" fillId="74" borderId="258" xfId="0" applyNumberFormat="1" applyFont="1" applyFill="1" applyBorder="1"/>
    <xf numFmtId="37" fontId="100" fillId="74" borderId="258" xfId="0" applyNumberFormat="1" applyFont="1" applyFill="1" applyBorder="1"/>
    <xf numFmtId="37" fontId="100" fillId="0" borderId="254" xfId="0" applyNumberFormat="1" applyFont="1" applyBorder="1"/>
    <xf numFmtId="0" fontId="100" fillId="0" borderId="209" xfId="0" applyFont="1" applyBorder="1"/>
    <xf numFmtId="0" fontId="100" fillId="0" borderId="210" xfId="0" applyFont="1" applyBorder="1"/>
    <xf numFmtId="0" fontId="100" fillId="0" borderId="206" xfId="0" applyFont="1" applyBorder="1" applyAlignment="1">
      <alignment horizontal="right"/>
    </xf>
    <xf numFmtId="37" fontId="100" fillId="24" borderId="208" xfId="0" applyNumberFormat="1" applyFont="1" applyFill="1" applyBorder="1"/>
    <xf numFmtId="37" fontId="100" fillId="74" borderId="264" xfId="0" applyNumberFormat="1" applyFont="1" applyFill="1" applyBorder="1"/>
    <xf numFmtId="37" fontId="100" fillId="24" borderId="254" xfId="0" applyNumberFormat="1" applyFont="1" applyFill="1" applyBorder="1"/>
    <xf numFmtId="5" fontId="108" fillId="74" borderId="208" xfId="0" applyNumberFormat="1" applyFont="1" applyFill="1" applyBorder="1"/>
    <xf numFmtId="0" fontId="106" fillId="0" borderId="265" xfId="0" applyFont="1" applyBorder="1"/>
    <xf numFmtId="0" fontId="106" fillId="0" borderId="266" xfId="0" applyFont="1" applyBorder="1"/>
    <xf numFmtId="0" fontId="106" fillId="0" borderId="266" xfId="0" applyFont="1" applyBorder="1" applyAlignment="1">
      <alignment horizontal="center"/>
    </xf>
    <xf numFmtId="3" fontId="158" fillId="32" borderId="267" xfId="0" applyNumberFormat="1" applyFont="1" applyFill="1" applyBorder="1" applyProtection="1">
      <protection locked="0"/>
    </xf>
    <xf numFmtId="3" fontId="106" fillId="0" borderId="267" xfId="0" applyNumberFormat="1" applyFont="1" applyBorder="1"/>
    <xf numFmtId="0" fontId="106" fillId="0" borderId="268" xfId="0" applyFont="1" applyBorder="1"/>
    <xf numFmtId="0" fontId="106" fillId="0" borderId="269" xfId="0" applyFont="1" applyBorder="1"/>
    <xf numFmtId="0" fontId="106" fillId="0" borderId="269" xfId="0" applyFont="1" applyBorder="1" applyAlignment="1">
      <alignment horizontal="center"/>
    </xf>
    <xf numFmtId="3" fontId="158" fillId="32" borderId="270" xfId="0" applyNumberFormat="1" applyFont="1" applyFill="1" applyBorder="1" applyProtection="1">
      <protection locked="0"/>
    </xf>
    <xf numFmtId="3" fontId="106" fillId="0" borderId="270" xfId="0" applyNumberFormat="1" applyFont="1" applyBorder="1"/>
    <xf numFmtId="0" fontId="106" fillId="0" borderId="267" xfId="0" applyFont="1" applyBorder="1" applyAlignment="1">
      <alignment horizontal="center"/>
    </xf>
    <xf numFmtId="0" fontId="106" fillId="0" borderId="270" xfId="0" applyFont="1" applyBorder="1" applyAlignment="1">
      <alignment horizontal="center"/>
    </xf>
    <xf numFmtId="0" fontId="106" fillId="75" borderId="267" xfId="0" applyFont="1" applyFill="1" applyBorder="1"/>
    <xf numFmtId="0" fontId="106" fillId="0" borderId="271" xfId="0" applyFont="1" applyBorder="1"/>
    <xf numFmtId="0" fontId="106" fillId="75" borderId="270" xfId="0" applyFont="1" applyFill="1" applyBorder="1"/>
    <xf numFmtId="0" fontId="145" fillId="0" borderId="258" xfId="663" applyFont="1" applyBorder="1" applyAlignment="1">
      <alignment horizontal="center" wrapText="1"/>
    </xf>
    <xf numFmtId="0" fontId="145" fillId="0" borderId="272" xfId="663" applyFont="1" applyBorder="1" applyAlignment="1">
      <alignment horizontal="center" wrapText="1"/>
    </xf>
    <xf numFmtId="9" fontId="126" fillId="0" borderId="258" xfId="663" applyNumberFormat="1" applyFont="1" applyBorder="1" applyAlignment="1">
      <alignment horizontal="center" wrapText="1"/>
    </xf>
    <xf numFmtId="9" fontId="145" fillId="0" borderId="272" xfId="663" applyNumberFormat="1" applyFont="1" applyBorder="1" applyAlignment="1">
      <alignment horizontal="center" wrapText="1"/>
    </xf>
    <xf numFmtId="0" fontId="124" fillId="0" borderId="274" xfId="663" applyFont="1" applyBorder="1"/>
    <xf numFmtId="44" fontId="109" fillId="0" borderId="273" xfId="378" applyFont="1" applyFill="1" applyBorder="1" applyProtection="1"/>
    <xf numFmtId="44" fontId="109" fillId="0" borderId="275" xfId="378" applyFont="1" applyFill="1" applyBorder="1" applyProtection="1"/>
    <xf numFmtId="0" fontId="109" fillId="0" borderId="274" xfId="663" applyFont="1" applyBorder="1"/>
    <xf numFmtId="44" fontId="109" fillId="0" borderId="258" xfId="378" applyFont="1" applyFill="1" applyBorder="1" applyProtection="1"/>
    <xf numFmtId="44" fontId="109" fillId="0" borderId="272" xfId="378" applyFont="1" applyFill="1" applyBorder="1" applyProtection="1"/>
    <xf numFmtId="0" fontId="109" fillId="0" borderId="274" xfId="663" applyFont="1" applyBorder="1" applyAlignment="1">
      <alignment horizontal="left"/>
    </xf>
    <xf numFmtId="0" fontId="109" fillId="0" borderId="276" xfId="663" applyFont="1" applyBorder="1"/>
    <xf numFmtId="0" fontId="124" fillId="0" borderId="258" xfId="663" applyFont="1" applyBorder="1"/>
    <xf numFmtId="0" fontId="124" fillId="0" borderId="272" xfId="663" applyFont="1" applyBorder="1"/>
    <xf numFmtId="0" fontId="145" fillId="0" borderId="273" xfId="663" applyFont="1" applyBorder="1" applyAlignment="1">
      <alignment horizontal="center" wrapText="1"/>
    </xf>
    <xf numFmtId="0" fontId="145" fillId="0" borderId="275" xfId="663" applyFont="1" applyBorder="1" applyAlignment="1">
      <alignment horizontal="center" wrapText="1"/>
    </xf>
    <xf numFmtId="0" fontId="124" fillId="0" borderId="276" xfId="663" applyFont="1" applyBorder="1"/>
    <xf numFmtId="0" fontId="109" fillId="0" borderId="276" xfId="663" applyFont="1" applyBorder="1" applyAlignment="1">
      <alignment horizontal="left"/>
    </xf>
    <xf numFmtId="0" fontId="109" fillId="0" borderId="277" xfId="663" applyFont="1" applyBorder="1"/>
    <xf numFmtId="44" fontId="109" fillId="0" borderId="278" xfId="378" applyFont="1" applyFill="1" applyBorder="1" applyProtection="1"/>
    <xf numFmtId="44" fontId="109" fillId="0" borderId="279" xfId="378" applyFont="1" applyFill="1" applyBorder="1" applyProtection="1"/>
    <xf numFmtId="0" fontId="145" fillId="0" borderId="280" xfId="663" applyFont="1" applyBorder="1" applyAlignment="1">
      <alignment horizontal="center" wrapText="1"/>
    </xf>
    <xf numFmtId="9" fontId="145" fillId="0" borderId="280" xfId="663" applyNumberFormat="1" applyFont="1" applyBorder="1" applyAlignment="1">
      <alignment horizontal="center" wrapText="1"/>
    </xf>
    <xf numFmtId="0" fontId="124" fillId="0" borderId="281" xfId="663" applyFont="1" applyBorder="1"/>
    <xf numFmtId="44" fontId="109" fillId="0" borderId="280" xfId="378" applyFont="1" applyFill="1" applyBorder="1" applyProtection="1"/>
    <xf numFmtId="0" fontId="109" fillId="0" borderId="281" xfId="663" applyFont="1" applyBorder="1"/>
    <xf numFmtId="0" fontId="109" fillId="0" borderId="281" xfId="663" applyFont="1" applyBorder="1" applyAlignment="1">
      <alignment horizontal="left"/>
    </xf>
    <xf numFmtId="0" fontId="124" fillId="0" borderId="280" xfId="663" applyFont="1" applyBorder="1"/>
    <xf numFmtId="44" fontId="109" fillId="0" borderId="258" xfId="378" applyFont="1" applyFill="1" applyBorder="1" applyAlignment="1" applyProtection="1">
      <alignment horizontal="right"/>
    </xf>
    <xf numFmtId="44" fontId="109" fillId="0" borderId="280" xfId="378" applyFont="1" applyFill="1" applyBorder="1" applyAlignment="1" applyProtection="1">
      <alignment horizontal="right"/>
    </xf>
    <xf numFmtId="0" fontId="109" fillId="0" borderId="282" xfId="663" applyFont="1" applyBorder="1"/>
    <xf numFmtId="44" fontId="109" fillId="0" borderId="283" xfId="378" applyFont="1" applyFill="1" applyBorder="1" applyAlignment="1" applyProtection="1">
      <alignment horizontal="right"/>
    </xf>
    <xf numFmtId="44" fontId="109" fillId="0" borderId="284" xfId="378" applyFont="1" applyFill="1" applyBorder="1" applyAlignment="1" applyProtection="1">
      <alignment horizontal="right"/>
    </xf>
    <xf numFmtId="44" fontId="109" fillId="0" borderId="258" xfId="378" quotePrefix="1" applyFont="1" applyFill="1" applyBorder="1" applyProtection="1"/>
    <xf numFmtId="44" fontId="109" fillId="0" borderId="283" xfId="378" applyFont="1" applyFill="1" applyBorder="1" applyProtection="1"/>
    <xf numFmtId="44" fontId="109" fillId="0" borderId="283" xfId="378" quotePrefix="1" applyFont="1" applyFill="1" applyBorder="1" applyProtection="1"/>
    <xf numFmtId="44" fontId="109" fillId="0" borderId="284" xfId="378" applyFont="1" applyFill="1" applyBorder="1" applyProtection="1"/>
    <xf numFmtId="44" fontId="109" fillId="0" borderId="280" xfId="378" quotePrefix="1" applyFont="1" applyFill="1" applyBorder="1" applyProtection="1"/>
    <xf numFmtId="0" fontId="78" fillId="27" borderId="285" xfId="663" applyFont="1" applyFill="1" applyBorder="1" applyAlignment="1">
      <alignment wrapText="1"/>
    </xf>
    <xf numFmtId="9" fontId="72" fillId="27" borderId="286" xfId="663" applyNumberFormat="1" applyFont="1" applyFill="1" applyBorder="1" applyAlignment="1">
      <alignment horizontal="center"/>
    </xf>
    <xf numFmtId="0" fontId="72" fillId="27" borderId="287" xfId="663" applyFont="1" applyFill="1" applyBorder="1"/>
    <xf numFmtId="0" fontId="78" fillId="28" borderId="285" xfId="663" applyFont="1" applyFill="1" applyBorder="1" applyAlignment="1">
      <alignment wrapText="1"/>
    </xf>
    <xf numFmtId="9" fontId="72" fillId="28" borderId="286" xfId="663" applyNumberFormat="1" applyFont="1" applyFill="1" applyBorder="1" applyAlignment="1">
      <alignment horizontal="center"/>
    </xf>
    <xf numFmtId="0" fontId="72" fillId="28" borderId="287" xfId="663" applyFont="1" applyFill="1" applyBorder="1"/>
    <xf numFmtId="0" fontId="78" fillId="27" borderId="285" xfId="663" applyFont="1" applyFill="1" applyBorder="1"/>
    <xf numFmtId="0" fontId="72" fillId="27" borderId="287" xfId="663" applyFont="1" applyFill="1" applyBorder="1" applyAlignment="1">
      <alignment wrapText="1"/>
    </xf>
    <xf numFmtId="0" fontId="72" fillId="28" borderId="287" xfId="663" applyFont="1" applyFill="1" applyBorder="1" applyAlignment="1">
      <alignment horizontal="left"/>
    </xf>
    <xf numFmtId="0" fontId="78" fillId="28" borderId="290" xfId="663" applyFont="1" applyFill="1" applyBorder="1" applyAlignment="1">
      <alignment wrapText="1"/>
    </xf>
    <xf numFmtId="9" fontId="72" fillId="28" borderId="291" xfId="663" applyNumberFormat="1" applyFont="1" applyFill="1" applyBorder="1" applyAlignment="1">
      <alignment horizontal="center"/>
    </xf>
    <xf numFmtId="0" fontId="72" fillId="28" borderId="292" xfId="663" applyFont="1" applyFill="1" applyBorder="1"/>
    <xf numFmtId="0" fontId="19" fillId="31" borderId="0" xfId="0" applyFont="1" applyFill="1" applyAlignment="1">
      <alignment horizontal="left"/>
    </xf>
    <xf numFmtId="0" fontId="72" fillId="0" borderId="0" xfId="0" applyFont="1" applyAlignment="1">
      <alignment horizontal="left"/>
    </xf>
    <xf numFmtId="0" fontId="74" fillId="0" borderId="0" xfId="0" applyFont="1" applyAlignment="1">
      <alignment horizontal="left" vertical="top" wrapText="1"/>
    </xf>
    <xf numFmtId="0" fontId="78" fillId="0" borderId="0" xfId="0" applyFont="1" applyAlignment="1">
      <alignment horizontal="left"/>
    </xf>
    <xf numFmtId="0" fontId="71" fillId="32" borderId="45" xfId="530" applyFont="1" applyFill="1" applyBorder="1" applyAlignment="1" applyProtection="1">
      <alignment horizontal="center"/>
      <protection locked="0"/>
    </xf>
    <xf numFmtId="49" fontId="75" fillId="0" borderId="0" xfId="0" applyNumberFormat="1" applyFont="1" applyAlignment="1">
      <alignment horizontal="left" vertical="top" wrapText="1"/>
    </xf>
    <xf numFmtId="0" fontId="75" fillId="0" borderId="0" xfId="0" applyFont="1" applyAlignment="1">
      <alignment horizontal="left"/>
    </xf>
    <xf numFmtId="0" fontId="74" fillId="30" borderId="156" xfId="0" applyFont="1" applyFill="1" applyBorder="1" applyAlignment="1">
      <alignment horizontal="left"/>
    </xf>
    <xf numFmtId="0" fontId="74" fillId="30" borderId="157" xfId="0" applyFont="1" applyFill="1" applyBorder="1" applyAlignment="1">
      <alignment horizontal="left"/>
    </xf>
    <xf numFmtId="0" fontId="74" fillId="30" borderId="158" xfId="0" applyFont="1" applyFill="1" applyBorder="1" applyAlignment="1">
      <alignment horizontal="left"/>
    </xf>
    <xf numFmtId="0" fontId="74" fillId="30" borderId="38" xfId="0" applyFont="1" applyFill="1" applyBorder="1" applyAlignment="1">
      <alignment horizontal="left"/>
    </xf>
    <xf numFmtId="0" fontId="74" fillId="30" borderId="52" xfId="0" applyFont="1" applyFill="1" applyBorder="1" applyAlignment="1">
      <alignment horizontal="left"/>
    </xf>
    <xf numFmtId="0" fontId="74" fillId="30" borderId="61" xfId="0" applyFont="1" applyFill="1" applyBorder="1" applyAlignment="1">
      <alignment horizontal="left"/>
    </xf>
    <xf numFmtId="10" fontId="73" fillId="32" borderId="0" xfId="0" quotePrefix="1" applyNumberFormat="1" applyFont="1" applyFill="1" applyAlignment="1">
      <alignment horizontal="center"/>
    </xf>
    <xf numFmtId="0" fontId="75" fillId="0" borderId="0" xfId="0" applyFont="1" applyAlignment="1">
      <alignment horizontal="left" vertical="top" wrapText="1"/>
    </xf>
    <xf numFmtId="0" fontId="72" fillId="0" borderId="0" xfId="0" applyFont="1" applyAlignment="1">
      <alignment horizontal="left" wrapText="1"/>
    </xf>
    <xf numFmtId="10" fontId="74" fillId="0" borderId="0" xfId="0" quotePrefix="1" applyNumberFormat="1" applyFont="1" applyAlignment="1">
      <alignment horizontal="center"/>
    </xf>
    <xf numFmtId="10" fontId="74" fillId="0" borderId="0" xfId="0" applyNumberFormat="1" applyFont="1" applyAlignment="1">
      <alignment horizontal="center"/>
    </xf>
    <xf numFmtId="0" fontId="104" fillId="0" borderId="180" xfId="0" applyFont="1" applyBorder="1" applyAlignment="1">
      <alignment horizontal="center"/>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Border="1" applyAlignment="1">
      <alignment horizontal="center"/>
    </xf>
    <xf numFmtId="0" fontId="105" fillId="0" borderId="0" xfId="0" applyFont="1" applyAlignment="1">
      <alignment horizontal="center"/>
    </xf>
    <xf numFmtId="0" fontId="74" fillId="30" borderId="81" xfId="0" applyFont="1" applyFill="1" applyBorder="1" applyAlignment="1">
      <alignment horizontal="center" wrapText="1"/>
    </xf>
    <xf numFmtId="0" fontId="74" fillId="30" borderId="82" xfId="0" applyFont="1" applyFill="1" applyBorder="1" applyAlignment="1">
      <alignment horizontal="center" wrapText="1"/>
    </xf>
    <xf numFmtId="0" fontId="149" fillId="0" borderId="0" xfId="0" applyFont="1" applyAlignment="1">
      <alignment horizontal="left" vertical="top" wrapText="1"/>
    </xf>
    <xf numFmtId="0" fontId="124" fillId="0" borderId="147" xfId="0" applyFont="1" applyBorder="1" applyAlignment="1" applyProtection="1">
      <alignment horizontal="left" vertical="top" wrapText="1"/>
      <protection locked="0"/>
    </xf>
    <xf numFmtId="0" fontId="124" fillId="0" borderId="101" xfId="0" applyFont="1" applyBorder="1" applyAlignment="1" applyProtection="1">
      <alignment horizontal="left" vertical="top" wrapText="1"/>
      <protection locked="0"/>
    </xf>
    <xf numFmtId="0" fontId="124" fillId="0" borderId="67"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37" fontId="100" fillId="0" borderId="0" xfId="0" applyNumberFormat="1" applyFont="1" applyAlignment="1">
      <alignment horizontal="left"/>
    </xf>
    <xf numFmtId="0" fontId="100" fillId="0" borderId="0" xfId="0" applyFont="1" applyAlignment="1">
      <alignment horizontal="left" vertical="top"/>
    </xf>
    <xf numFmtId="37" fontId="108" fillId="30" borderId="207" xfId="0" applyNumberFormat="1" applyFont="1" applyFill="1" applyBorder="1" applyAlignment="1">
      <alignment horizontal="left"/>
    </xf>
    <xf numFmtId="37" fontId="108" fillId="30" borderId="186" xfId="0" applyNumberFormat="1" applyFont="1" applyFill="1" applyBorder="1" applyAlignment="1">
      <alignment horizontal="left"/>
    </xf>
    <xf numFmtId="37" fontId="108" fillId="30" borderId="200" xfId="0" applyNumberFormat="1" applyFont="1" applyFill="1" applyBorder="1" applyAlignment="1">
      <alignment horizontal="left"/>
    </xf>
    <xf numFmtId="37" fontId="108" fillId="30" borderId="255" xfId="0" applyNumberFormat="1" applyFont="1" applyFill="1" applyBorder="1" applyAlignment="1">
      <alignment horizontal="left"/>
    </xf>
    <xf numFmtId="37" fontId="108" fillId="30" borderId="256" xfId="0" applyNumberFormat="1" applyFont="1" applyFill="1" applyBorder="1" applyAlignment="1">
      <alignment horizontal="left"/>
    </xf>
    <xf numFmtId="37" fontId="108" fillId="30" borderId="257" xfId="0" applyNumberFormat="1" applyFont="1" applyFill="1" applyBorder="1" applyAlignment="1">
      <alignment horizontal="left"/>
    </xf>
    <xf numFmtId="37" fontId="108" fillId="30" borderId="169" xfId="0" applyNumberFormat="1" applyFont="1" applyFill="1" applyBorder="1" applyAlignment="1">
      <alignment horizontal="left"/>
    </xf>
    <xf numFmtId="37" fontId="108" fillId="30" borderId="168" xfId="0" applyNumberFormat="1" applyFont="1" applyFill="1" applyBorder="1" applyAlignment="1">
      <alignment horizontal="left"/>
    </xf>
    <xf numFmtId="37" fontId="108" fillId="30" borderId="170" xfId="0" applyNumberFormat="1" applyFont="1" applyFill="1" applyBorder="1" applyAlignment="1">
      <alignment horizontal="left"/>
    </xf>
    <xf numFmtId="37" fontId="108" fillId="30" borderId="261" xfId="0" applyNumberFormat="1" applyFont="1" applyFill="1" applyBorder="1" applyAlignment="1">
      <alignment horizontal="left"/>
    </xf>
    <xf numFmtId="37" fontId="108" fillId="30" borderId="262" xfId="0" applyNumberFormat="1" applyFont="1" applyFill="1" applyBorder="1" applyAlignment="1">
      <alignment horizontal="left"/>
    </xf>
    <xf numFmtId="37" fontId="108" fillId="30" borderId="263" xfId="0" applyNumberFormat="1" applyFont="1" applyFill="1" applyBorder="1" applyAlignment="1">
      <alignment horizontal="left"/>
    </xf>
    <xf numFmtId="0" fontId="137" fillId="32" borderId="17" xfId="0" applyFont="1" applyFill="1" applyBorder="1" applyAlignment="1">
      <alignment horizontal="left"/>
    </xf>
    <xf numFmtId="37" fontId="104" fillId="30" borderId="81" xfId="0" applyNumberFormat="1" applyFont="1" applyFill="1" applyBorder="1" applyAlignment="1">
      <alignment horizontal="left"/>
    </xf>
    <xf numFmtId="37" fontId="104" fillId="30" borderId="83" xfId="0" applyNumberFormat="1" applyFont="1" applyFill="1" applyBorder="1" applyAlignment="1">
      <alignment horizontal="left"/>
    </xf>
    <xf numFmtId="0" fontId="104" fillId="0" borderId="81" xfId="0" applyFont="1" applyBorder="1" applyAlignment="1">
      <alignment horizontal="center"/>
    </xf>
    <xf numFmtId="0" fontId="104" fillId="0" borderId="83" xfId="0" applyFont="1" applyBorder="1" applyAlignment="1">
      <alignment horizontal="center"/>
    </xf>
    <xf numFmtId="0" fontId="104" fillId="0" borderId="82" xfId="0" applyFont="1" applyBorder="1" applyAlignment="1">
      <alignment horizontal="center"/>
    </xf>
    <xf numFmtId="37" fontId="104" fillId="30" borderId="82" xfId="0" applyNumberFormat="1" applyFont="1" applyFill="1" applyBorder="1" applyAlignment="1">
      <alignment horizontal="left"/>
    </xf>
    <xf numFmtId="37" fontId="141" fillId="30" borderId="81" xfId="0" applyNumberFormat="1" applyFont="1" applyFill="1" applyBorder="1" applyAlignment="1">
      <alignment horizontal="left"/>
    </xf>
    <xf numFmtId="37" fontId="141" fillId="30" borderId="82" xfId="0" applyNumberFormat="1" applyFont="1" applyFill="1" applyBorder="1" applyAlignment="1">
      <alignment horizontal="left"/>
    </xf>
    <xf numFmtId="0" fontId="148" fillId="32" borderId="81" xfId="0" applyFont="1" applyFill="1" applyBorder="1" applyAlignment="1">
      <alignment horizontal="left" vertical="top"/>
    </xf>
    <xf numFmtId="0" fontId="148" fillId="32" borderId="82" xfId="0" applyFont="1" applyFill="1" applyBorder="1" applyAlignment="1">
      <alignment horizontal="left" vertical="top"/>
    </xf>
    <xf numFmtId="0" fontId="140" fillId="0" borderId="0" xfId="0" applyFont="1" applyAlignment="1">
      <alignment horizontal="center"/>
    </xf>
    <xf numFmtId="0" fontId="126" fillId="0" borderId="58" xfId="0" applyFont="1" applyBorder="1" applyAlignment="1">
      <alignment wrapText="1"/>
    </xf>
    <xf numFmtId="0" fontId="126" fillId="0" borderId="57" xfId="0" applyFont="1" applyBorder="1" applyAlignment="1">
      <alignment wrapText="1"/>
    </xf>
    <xf numFmtId="0" fontId="126" fillId="0" borderId="202" xfId="0" applyFont="1" applyBorder="1" applyAlignment="1">
      <alignment wrapText="1"/>
    </xf>
    <xf numFmtId="0" fontId="126" fillId="0" borderId="177" xfId="0" applyFont="1" applyBorder="1" applyAlignment="1">
      <alignment horizontal="center"/>
    </xf>
    <xf numFmtId="0" fontId="126" fillId="0" borderId="273" xfId="0" applyFont="1" applyBorder="1" applyAlignment="1">
      <alignment horizontal="center"/>
    </xf>
    <xf numFmtId="0" fontId="126" fillId="0" borderId="147" xfId="0" applyFont="1" applyBorder="1" applyAlignment="1">
      <alignment wrapText="1"/>
    </xf>
    <xf numFmtId="0" fontId="126" fillId="0" borderId="15" xfId="0" applyFont="1" applyBorder="1" applyAlignment="1">
      <alignment wrapText="1"/>
    </xf>
    <xf numFmtId="0" fontId="126" fillId="0" borderId="205" xfId="0" applyFont="1" applyBorder="1" applyAlignment="1">
      <alignment wrapText="1"/>
    </xf>
    <xf numFmtId="0" fontId="126" fillId="0" borderId="188" xfId="0" applyFont="1" applyBorder="1" applyAlignment="1">
      <alignment wrapText="1"/>
    </xf>
    <xf numFmtId="0" fontId="124" fillId="0" borderId="0" xfId="663" applyFont="1" applyAlignment="1">
      <alignment horizontal="left" wrapText="1"/>
    </xf>
    <xf numFmtId="0" fontId="125" fillId="0" borderId="189" xfId="0" applyFont="1" applyBorder="1" applyAlignment="1">
      <alignment wrapText="1"/>
    </xf>
    <xf numFmtId="0" fontId="125" fillId="0" borderId="57" xfId="0" applyFont="1" applyBorder="1" applyAlignment="1">
      <alignment wrapText="1"/>
    </xf>
    <xf numFmtId="0" fontId="125" fillId="0" borderId="202" xfId="0" applyFont="1" applyBorder="1" applyAlignment="1">
      <alignment wrapText="1"/>
    </xf>
    <xf numFmtId="0" fontId="124" fillId="0" borderId="0" xfId="0" applyFont="1" applyAlignment="1">
      <alignment wrapText="1"/>
    </xf>
    <xf numFmtId="0" fontId="147" fillId="0" borderId="0" xfId="0" applyFont="1" applyAlignment="1">
      <alignment horizontal="left" wrapText="1"/>
    </xf>
    <xf numFmtId="0" fontId="126" fillId="0" borderId="39" xfId="0" applyFont="1" applyBorder="1" applyAlignment="1">
      <alignment wrapText="1"/>
    </xf>
    <xf numFmtId="0" fontId="126" fillId="0" borderId="40" xfId="0" applyFont="1" applyBorder="1" applyAlignment="1">
      <alignment wrapText="1"/>
    </xf>
    <xf numFmtId="0" fontId="126" fillId="0" borderId="197" xfId="0" applyFont="1" applyBorder="1" applyAlignment="1">
      <alignment wrapText="1"/>
    </xf>
    <xf numFmtId="0" fontId="126" fillId="0" borderId="191" xfId="0" applyFont="1" applyBorder="1" applyAlignment="1">
      <alignment wrapText="1"/>
    </xf>
    <xf numFmtId="0" fontId="124" fillId="0" borderId="58" xfId="0" applyFont="1" applyBorder="1" applyAlignment="1">
      <alignment wrapText="1"/>
    </xf>
    <xf numFmtId="0" fontId="124" fillId="0" borderId="57" xfId="0" applyFont="1" applyBorder="1" applyAlignment="1">
      <alignment wrapText="1"/>
    </xf>
    <xf numFmtId="0" fontId="124" fillId="0" borderId="202" xfId="0" applyFont="1" applyBorder="1" applyAlignment="1">
      <alignment wrapText="1"/>
    </xf>
    <xf numFmtId="0" fontId="74" fillId="0" borderId="0" xfId="0" applyFont="1" applyAlignment="1">
      <alignment horizontal="centerContinuous"/>
    </xf>
    <xf numFmtId="0" fontId="74" fillId="0" borderId="0" xfId="0" applyFont="1" applyAlignment="1">
      <alignment horizontal="centerContinuous" vertical="top" wrapText="1"/>
    </xf>
    <xf numFmtId="0" fontId="71" fillId="0" borderId="0" xfId="0" applyFont="1" applyAlignment="1">
      <alignment horizontal="centerContinuous"/>
    </xf>
    <xf numFmtId="0" fontId="74" fillId="0" borderId="41" xfId="0" applyFont="1" applyBorder="1" applyAlignment="1">
      <alignment horizontal="centerContinuous" wrapText="1"/>
    </xf>
    <xf numFmtId="0" fontId="74" fillId="0" borderId="45" xfId="0" applyFont="1" applyBorder="1" applyAlignment="1">
      <alignment horizontal="centerContinuous" wrapText="1"/>
    </xf>
    <xf numFmtId="0" fontId="74" fillId="0" borderId="46" xfId="0" applyFont="1" applyBorder="1" applyAlignment="1">
      <alignment horizontal="centerContinuous" wrapText="1"/>
    </xf>
    <xf numFmtId="49" fontId="75" fillId="0" borderId="0" xfId="0" applyNumberFormat="1" applyFont="1" applyAlignment="1">
      <alignment horizontal="centerContinuous" vertical="top" wrapText="1"/>
    </xf>
    <xf numFmtId="0" fontId="75" fillId="0" borderId="0" xfId="0" applyFont="1" applyAlignment="1">
      <alignment horizontal="centerContinuous" vertical="top" wrapText="1"/>
    </xf>
    <xf numFmtId="0" fontId="71" fillId="0" borderId="0" xfId="0" applyFont="1" applyAlignment="1">
      <alignment horizontal="centerContinuous" wrapText="1"/>
    </xf>
    <xf numFmtId="0" fontId="72" fillId="0" borderId="0" xfId="0" applyFont="1" applyAlignment="1">
      <alignment horizontal="centerContinuous" wrapText="1"/>
    </xf>
    <xf numFmtId="0" fontId="104" fillId="0" borderId="0" xfId="0" applyFont="1" applyAlignment="1">
      <alignment horizontal="centerContinuous"/>
    </xf>
    <xf numFmtId="37" fontId="74" fillId="0" borderId="0" xfId="0" applyNumberFormat="1" applyFont="1" applyAlignment="1">
      <alignment horizontal="center"/>
    </xf>
    <xf numFmtId="0" fontId="143" fillId="0" borderId="0" xfId="0" applyFont="1" applyAlignment="1">
      <alignment horizontal="centerContinuous"/>
    </xf>
    <xf numFmtId="0" fontId="104" fillId="0" borderId="17" xfId="0" applyFont="1" applyBorder="1" applyAlignment="1">
      <alignment horizontal="centerContinuous"/>
    </xf>
    <xf numFmtId="4" fontId="100" fillId="0" borderId="0" xfId="0" applyNumberFormat="1" applyFont="1" applyAlignment="1">
      <alignment horizontal="centerContinuous" wrapText="1"/>
    </xf>
    <xf numFmtId="0" fontId="106" fillId="0" borderId="0" xfId="0" applyFont="1" applyAlignment="1">
      <alignment horizontal="center"/>
    </xf>
    <xf numFmtId="0" fontId="105" fillId="0" borderId="0" xfId="0" applyFont="1" applyAlignment="1">
      <alignment horizontal="centerContinuous"/>
    </xf>
    <xf numFmtId="0" fontId="105" fillId="0" borderId="17" xfId="0" applyFont="1" applyBorder="1" applyAlignment="1">
      <alignment horizontal="centerContinuous"/>
    </xf>
    <xf numFmtId="0" fontId="74" fillId="30" borderId="81" xfId="0" applyFont="1" applyFill="1" applyBorder="1" applyAlignment="1">
      <alignment horizontal="centerContinuous" wrapText="1"/>
    </xf>
    <xf numFmtId="0" fontId="74" fillId="30" borderId="82" xfId="0" applyFont="1" applyFill="1" applyBorder="1" applyAlignment="1">
      <alignment horizontal="centerContinuous" wrapText="1"/>
    </xf>
    <xf numFmtId="0" fontId="108" fillId="0" borderId="0" xfId="0" applyFont="1" applyAlignment="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0" fontId="100" fillId="0" borderId="0" xfId="0" applyFont="1" applyAlignment="1">
      <alignment horizontal="centerContinuous"/>
    </xf>
    <xf numFmtId="37" fontId="104" fillId="0" borderId="0" xfId="0" applyNumberFormat="1" applyFont="1" applyAlignment="1">
      <alignment horizontal="centerContinuous"/>
    </xf>
    <xf numFmtId="49" fontId="104" fillId="0" borderId="0" xfId="0" applyNumberFormat="1" applyFont="1" applyAlignment="1">
      <alignment horizontal="centerContinuous"/>
    </xf>
    <xf numFmtId="37" fontId="130" fillId="0" borderId="0" xfId="0" applyNumberFormat="1" applyFont="1" applyAlignment="1">
      <alignment horizontal="centerContinuous"/>
    </xf>
    <xf numFmtId="0" fontId="137" fillId="32" borderId="0" xfId="0" applyFont="1" applyFill="1" applyAlignment="1">
      <alignment horizontal="centerContinuous" wrapText="1"/>
    </xf>
    <xf numFmtId="0" fontId="104" fillId="0" borderId="17" xfId="0" applyFont="1" applyBorder="1" applyAlignment="1">
      <alignment horizontal="centerContinuous" vertical="center"/>
    </xf>
    <xf numFmtId="0" fontId="140" fillId="0" borderId="0" xfId="0" applyFont="1" applyAlignment="1">
      <alignment horizontal="centerContinuous"/>
    </xf>
    <xf numFmtId="37" fontId="105" fillId="32" borderId="0" xfId="0" applyNumberFormat="1" applyFont="1" applyFill="1" applyAlignment="1">
      <alignment horizontal="centerContinuous" wrapText="1"/>
    </xf>
    <xf numFmtId="37" fontId="127" fillId="32" borderId="0" xfId="0" applyNumberFormat="1" applyFont="1" applyFill="1" applyAlignment="1">
      <alignment horizontal="centerContinuous"/>
    </xf>
    <xf numFmtId="0" fontId="124" fillId="0" borderId="0" xfId="663" applyFont="1" applyAlignment="1">
      <alignment horizontal="center"/>
    </xf>
    <xf numFmtId="44" fontId="124" fillId="0" borderId="0" xfId="663" applyNumberFormat="1" applyFont="1" applyAlignment="1">
      <alignment horizontal="center"/>
    </xf>
    <xf numFmtId="39" fontId="124" fillId="0" borderId="0" xfId="663" applyNumberFormat="1" applyFont="1" applyAlignment="1">
      <alignment horizontal="center" wrapText="1"/>
    </xf>
    <xf numFmtId="0" fontId="71" fillId="0" borderId="81" xfId="0" applyFont="1" applyBorder="1" applyAlignment="1">
      <alignment horizontal="left" vertical="top" wrapText="1"/>
    </xf>
    <xf numFmtId="0" fontId="71" fillId="0" borderId="83" xfId="0" applyFont="1" applyBorder="1" applyAlignment="1">
      <alignment horizontal="left" vertical="top" wrapText="1"/>
    </xf>
    <xf numFmtId="0" fontId="71" fillId="0" borderId="82" xfId="0" applyFont="1" applyBorder="1" applyAlignment="1">
      <alignment horizontal="left" vertical="top" wrapText="1"/>
    </xf>
    <xf numFmtId="0" fontId="71" fillId="0" borderId="0" xfId="530" applyFont="1" applyAlignment="1" applyProtection="1">
      <alignment horizontal="center"/>
      <protection locked="0"/>
    </xf>
    <xf numFmtId="5" fontId="72" fillId="32" borderId="296" xfId="181" applyNumberFormat="1" applyFont="1" applyFill="1" applyBorder="1" applyAlignment="1">
      <alignment horizontal="right"/>
    </xf>
    <xf numFmtId="165" fontId="72" fillId="32" borderId="281" xfId="181" applyNumberFormat="1" applyFont="1" applyFill="1" applyBorder="1" applyAlignment="1">
      <alignment horizontal="right"/>
    </xf>
    <xf numFmtId="0" fontId="72" fillId="78" borderId="43" xfId="0" applyFont="1" applyFill="1" applyBorder="1"/>
    <xf numFmtId="0" fontId="72" fillId="78" borderId="213" xfId="0" applyFont="1" applyFill="1" applyBorder="1"/>
    <xf numFmtId="0" fontId="72" fillId="78" borderId="216" xfId="0" applyFont="1" applyFill="1" applyBorder="1"/>
    <xf numFmtId="166" fontId="72" fillId="36" borderId="84" xfId="0" applyNumberFormat="1" applyFont="1" applyFill="1" applyBorder="1"/>
    <xf numFmtId="166" fontId="72" fillId="36" borderId="186" xfId="0" applyNumberFormat="1" applyFont="1" applyFill="1" applyBorder="1"/>
    <xf numFmtId="166" fontId="72" fillId="36" borderId="182" xfId="0" applyNumberFormat="1" applyFont="1" applyFill="1" applyBorder="1"/>
    <xf numFmtId="166" fontId="105" fillId="32" borderId="21" xfId="0" applyNumberFormat="1" applyFont="1" applyFill="1" applyBorder="1"/>
    <xf numFmtId="0" fontId="74" fillId="35" borderId="14" xfId="0" applyFont="1" applyFill="1" applyBorder="1" applyAlignment="1">
      <alignment horizontal="center" wrapText="1"/>
    </xf>
    <xf numFmtId="0" fontId="74" fillId="35" borderId="12" xfId="0" applyFont="1" applyFill="1" applyBorder="1" applyAlignment="1">
      <alignment horizontal="center"/>
    </xf>
    <xf numFmtId="0" fontId="74" fillId="35" borderId="188" xfId="0" applyFont="1" applyFill="1" applyBorder="1" applyAlignment="1">
      <alignment horizontal="center"/>
    </xf>
    <xf numFmtId="0" fontId="74" fillId="35" borderId="57" xfId="0" applyFont="1" applyFill="1" applyBorder="1" applyAlignment="1">
      <alignment horizontal="center"/>
    </xf>
    <xf numFmtId="0" fontId="74" fillId="35" borderId="145" xfId="0" applyFont="1" applyFill="1" applyBorder="1" applyAlignment="1">
      <alignment horizontal="center" wrapText="1"/>
    </xf>
    <xf numFmtId="0" fontId="74" fillId="35" borderId="189" xfId="0" applyFont="1" applyFill="1" applyBorder="1" applyAlignment="1">
      <alignment horizontal="center"/>
    </xf>
    <xf numFmtId="0" fontId="74" fillId="35" borderId="142" xfId="0" applyFont="1" applyFill="1" applyBorder="1" applyAlignment="1">
      <alignment horizontal="center" wrapText="1"/>
    </xf>
    <xf numFmtId="0" fontId="74" fillId="35" borderId="11" xfId="0" applyFont="1" applyFill="1" applyBorder="1" applyAlignment="1">
      <alignment horizontal="center"/>
    </xf>
    <xf numFmtId="0" fontId="74" fillId="35" borderId="102" xfId="0" applyFont="1" applyFill="1" applyBorder="1" applyAlignment="1">
      <alignment horizontal="center"/>
    </xf>
    <xf numFmtId="0" fontId="74" fillId="35" borderId="143" xfId="0" applyFont="1" applyFill="1" applyBorder="1" applyAlignment="1">
      <alignment horizontal="center" wrapText="1"/>
    </xf>
    <xf numFmtId="0" fontId="74" fillId="35" borderId="64" xfId="0" applyFont="1" applyFill="1" applyBorder="1" applyAlignment="1">
      <alignment horizontal="center" wrapText="1"/>
    </xf>
    <xf numFmtId="0" fontId="74" fillId="35" borderId="81" xfId="0" applyFont="1" applyFill="1" applyBorder="1" applyAlignment="1">
      <alignment horizontal="center" wrapText="1"/>
    </xf>
    <xf numFmtId="0" fontId="74" fillId="35" borderId="19" xfId="0" applyFont="1" applyFill="1" applyBorder="1" applyAlignment="1">
      <alignment horizontal="center" wrapText="1"/>
    </xf>
    <xf numFmtId="4" fontId="160" fillId="32" borderId="293" xfId="0" applyNumberFormat="1" applyFont="1" applyFill="1" applyBorder="1" applyProtection="1">
      <protection locked="0"/>
    </xf>
    <xf numFmtId="4" fontId="160" fillId="32" borderId="294" xfId="0" applyNumberFormat="1" applyFont="1" applyFill="1" applyBorder="1" applyProtection="1">
      <protection locked="0"/>
    </xf>
    <xf numFmtId="4" fontId="160" fillId="32" borderId="295" xfId="0" applyNumberFormat="1" applyFont="1" applyFill="1" applyBorder="1" applyProtection="1">
      <protection locked="0"/>
    </xf>
    <xf numFmtId="0" fontId="172" fillId="71" borderId="23" xfId="0" applyFont="1" applyFill="1" applyBorder="1"/>
    <xf numFmtId="4" fontId="160" fillId="32" borderId="188" xfId="0" applyNumberFormat="1" applyFont="1" applyFill="1" applyBorder="1" applyProtection="1">
      <protection locked="0"/>
    </xf>
    <xf numFmtId="3" fontId="156" fillId="32" borderId="29" xfId="0" applyNumberFormat="1" applyFont="1" applyFill="1" applyBorder="1" applyAlignment="1" applyProtection="1">
      <alignment horizontal="right"/>
      <protection locked="0"/>
    </xf>
    <xf numFmtId="168" fontId="156" fillId="32" borderId="215" xfId="0" applyNumberFormat="1" applyFont="1" applyFill="1" applyBorder="1" applyAlignment="1" applyProtection="1">
      <alignment horizontal="right"/>
      <protection locked="0"/>
    </xf>
    <xf numFmtId="168" fontId="156" fillId="32" borderId="214" xfId="0" applyNumberFormat="1" applyFont="1" applyFill="1" applyBorder="1" applyAlignment="1" applyProtection="1">
      <alignment horizontal="right"/>
      <protection locked="0"/>
    </xf>
    <xf numFmtId="0" fontId="161" fillId="32" borderId="35" xfId="0" applyFont="1" applyFill="1" applyBorder="1" applyAlignment="1" applyProtection="1">
      <alignment horizontal="center"/>
      <protection locked="0"/>
    </xf>
    <xf numFmtId="0" fontId="161" fillId="32" borderId="56" xfId="0" applyFont="1" applyFill="1" applyBorder="1" applyAlignment="1" applyProtection="1">
      <alignment horizontal="center"/>
      <protection locked="0"/>
    </xf>
    <xf numFmtId="0" fontId="161" fillId="32" borderId="265" xfId="0" applyFont="1" applyFill="1" applyBorder="1" applyAlignment="1" applyProtection="1">
      <alignment horizontal="center"/>
      <protection locked="0"/>
    </xf>
    <xf numFmtId="0" fontId="161" fillId="32" borderId="266" xfId="0" applyFont="1" applyFill="1" applyBorder="1" applyAlignment="1" applyProtection="1">
      <alignment horizontal="center"/>
      <protection locked="0"/>
    </xf>
    <xf numFmtId="0" fontId="161" fillId="32" borderId="268" xfId="0" applyFont="1" applyFill="1" applyBorder="1" applyAlignment="1" applyProtection="1">
      <alignment horizontal="center"/>
      <protection locked="0"/>
    </xf>
    <xf numFmtId="0" fontId="161" fillId="32" borderId="269" xfId="0" applyFont="1" applyFill="1" applyBorder="1" applyAlignment="1" applyProtection="1">
      <alignment horizontal="center"/>
      <protection locked="0"/>
    </xf>
    <xf numFmtId="0" fontId="161" fillId="32" borderId="188" xfId="0" applyFont="1" applyFill="1" applyBorder="1" applyAlignment="1" applyProtection="1">
      <alignment horizontal="center"/>
      <protection locked="0"/>
    </xf>
    <xf numFmtId="0" fontId="161" fillId="32" borderId="178" xfId="0" applyFont="1" applyFill="1" applyBorder="1" applyAlignment="1" applyProtection="1">
      <alignment horizontal="center"/>
      <protection locked="0"/>
    </xf>
    <xf numFmtId="0" fontId="72" fillId="29" borderId="81" xfId="0" applyFont="1" applyFill="1" applyBorder="1"/>
    <xf numFmtId="0" fontId="72" fillId="29" borderId="82" xfId="0" applyFont="1" applyFill="1" applyBorder="1"/>
    <xf numFmtId="0" fontId="72" fillId="34" borderId="81" xfId="0" applyFont="1" applyFill="1" applyBorder="1"/>
    <xf numFmtId="0" fontId="72" fillId="34" borderId="82" xfId="0" applyFont="1" applyFill="1" applyBorder="1"/>
    <xf numFmtId="0" fontId="72" fillId="34" borderId="81" xfId="0" applyFont="1" applyFill="1" applyBorder="1" applyAlignment="1">
      <alignment horizontal="center"/>
    </xf>
    <xf numFmtId="0" fontId="72" fillId="34" borderId="82" xfId="0" applyFont="1" applyFill="1" applyBorder="1" applyAlignment="1">
      <alignment horizontal="center"/>
    </xf>
    <xf numFmtId="0" fontId="108" fillId="73" borderId="19" xfId="0" applyFont="1" applyFill="1" applyBorder="1"/>
    <xf numFmtId="0" fontId="108" fillId="73" borderId="82" xfId="0" applyFont="1" applyFill="1" applyBorder="1"/>
    <xf numFmtId="0" fontId="104" fillId="30" borderId="81" xfId="0" applyFont="1" applyFill="1" applyBorder="1" applyAlignment="1">
      <alignment horizontal="centerContinuous"/>
    </xf>
    <xf numFmtId="0" fontId="104" fillId="30" borderId="82" xfId="0" applyFont="1" applyFill="1" applyBorder="1" applyAlignment="1">
      <alignment horizontal="centerContinuous"/>
    </xf>
    <xf numFmtId="37" fontId="104" fillId="30" borderId="81" xfId="0" applyNumberFormat="1" applyFont="1" applyFill="1" applyBorder="1" applyAlignment="1">
      <alignment horizontal="centerContinuous"/>
    </xf>
    <xf numFmtId="37" fontId="104" fillId="30" borderId="82" xfId="0" applyNumberFormat="1" applyFont="1" applyFill="1" applyBorder="1" applyAlignment="1">
      <alignment horizontal="centerContinuous"/>
    </xf>
    <xf numFmtId="0" fontId="162" fillId="0" borderId="265" xfId="0" applyFont="1" applyBorder="1"/>
    <xf numFmtId="0" fontId="126" fillId="0" borderId="198" xfId="0" applyFont="1" applyBorder="1" applyAlignment="1">
      <alignment horizontal="centerContinuous" wrapText="1"/>
    </xf>
    <xf numFmtId="0" fontId="126" fillId="0" borderId="180" xfId="0" applyFont="1" applyBorder="1" applyAlignment="1">
      <alignment horizontal="centerContinuous" wrapText="1"/>
    </xf>
    <xf numFmtId="0" fontId="126" fillId="0" borderId="199" xfId="0" applyFont="1" applyBorder="1" applyAlignment="1">
      <alignment horizontal="centerContinuous" wrapText="1"/>
    </xf>
    <xf numFmtId="0" fontId="126" fillId="0" borderId="53" xfId="0" applyFont="1" applyBorder="1" applyAlignment="1">
      <alignment horizontal="centerContinuous" wrapText="1"/>
    </xf>
    <xf numFmtId="0" fontId="126" fillId="0" borderId="54" xfId="0" applyFont="1" applyBorder="1" applyAlignment="1">
      <alignment horizontal="centerContinuous" wrapText="1"/>
    </xf>
    <xf numFmtId="0" fontId="126" fillId="0" borderId="55" xfId="0" applyFont="1" applyBorder="1" applyAlignment="1">
      <alignment horizontal="centerContinuous" wrapText="1"/>
    </xf>
    <xf numFmtId="0" fontId="126" fillId="0" borderId="51" xfId="0" applyFont="1" applyBorder="1" applyAlignment="1">
      <alignment horizontal="centerContinuous" wrapText="1"/>
    </xf>
    <xf numFmtId="0" fontId="126" fillId="0" borderId="84" xfId="0" applyFont="1" applyBorder="1" applyAlignment="1">
      <alignment horizontal="centerContinuous" wrapText="1"/>
    </xf>
    <xf numFmtId="0" fontId="126" fillId="0" borderId="56" xfId="0" applyFont="1" applyBorder="1" applyAlignment="1">
      <alignment horizontal="centerContinuous" wrapText="1"/>
    </xf>
    <xf numFmtId="0" fontId="126" fillId="0" borderId="193" xfId="0" applyFont="1" applyBorder="1" applyAlignment="1">
      <alignment horizontal="centerContinuous" wrapText="1"/>
    </xf>
    <xf numFmtId="0" fontId="140" fillId="0" borderId="59" xfId="663" applyFont="1" applyBorder="1" applyAlignment="1">
      <alignment horizontal="centerContinuous"/>
    </xf>
    <xf numFmtId="0" fontId="140" fillId="0" borderId="60" xfId="663" applyFont="1" applyBorder="1" applyAlignment="1">
      <alignment horizontal="centerContinuous"/>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1" fontId="100" fillId="0" borderId="10" xfId="0" applyNumberFormat="1" applyFont="1" applyBorder="1" applyAlignment="1">
      <alignment horizontal="right"/>
    </xf>
    <xf numFmtId="0" fontId="75" fillId="0" borderId="288" xfId="663" applyFont="1" applyBorder="1" applyAlignment="1">
      <alignment horizontal="centerContinuous"/>
    </xf>
    <xf numFmtId="0" fontId="75" fillId="0" borderId="262" xfId="663" applyFont="1" applyBorder="1" applyAlignment="1">
      <alignment horizontal="centerContinuous"/>
    </xf>
    <xf numFmtId="0" fontId="75" fillId="0" borderId="289" xfId="663" applyFont="1" applyBorder="1" applyAlignment="1">
      <alignment horizontal="centerContinuous"/>
    </xf>
    <xf numFmtId="0" fontId="75" fillId="0" borderId="40" xfId="663" applyFont="1" applyBorder="1" applyAlignment="1">
      <alignment horizontal="centerContinuous"/>
    </xf>
    <xf numFmtId="9" fontId="72" fillId="0" borderId="262" xfId="663" applyNumberFormat="1" applyFont="1" applyBorder="1" applyAlignment="1">
      <alignment horizontal="centerContinuous"/>
    </xf>
    <xf numFmtId="0" fontId="72" fillId="0" borderId="289" xfId="663" applyFont="1" applyBorder="1" applyAlignment="1">
      <alignment horizontal="centerContinuous"/>
    </xf>
    <xf numFmtId="0" fontId="75" fillId="0" borderId="114" xfId="663" applyFont="1" applyBorder="1" applyAlignment="1">
      <alignment horizontal="centerContinuous"/>
    </xf>
    <xf numFmtId="0" fontId="125" fillId="0" borderId="0" xfId="0" applyFont="1" applyAlignment="1">
      <alignment horizontal="centerContinuous"/>
    </xf>
    <xf numFmtId="0" fontId="106" fillId="0" borderId="294" xfId="0" applyFont="1" applyBorder="1" applyAlignment="1">
      <alignment horizontal="center"/>
    </xf>
    <xf numFmtId="3" fontId="158" fillId="32" borderId="294" xfId="0" applyNumberFormat="1" applyFont="1" applyFill="1" applyBorder="1" applyProtection="1">
      <protection locked="0"/>
    </xf>
    <xf numFmtId="3" fontId="106" fillId="0" borderId="294" xfId="0" applyNumberFormat="1" applyFont="1" applyBorder="1"/>
    <xf numFmtId="37" fontId="106" fillId="0" borderId="165" xfId="0" applyNumberFormat="1" applyFont="1" applyBorder="1"/>
    <xf numFmtId="0" fontId="72" fillId="32" borderId="294" xfId="495" applyFont="1" applyFill="1" applyBorder="1" applyAlignment="1">
      <alignment horizontal="center" wrapText="1"/>
    </xf>
    <xf numFmtId="3" fontId="72" fillId="32" borderId="294" xfId="181" applyNumberFormat="1" applyFont="1" applyFill="1" applyBorder="1"/>
    <xf numFmtId="0" fontId="129" fillId="78" borderId="0" xfId="526" applyFont="1" applyFill="1" applyAlignment="1">
      <alignment horizontal="left" wrapText="1"/>
    </xf>
    <xf numFmtId="0" fontId="79" fillId="31" borderId="0" xfId="0" applyFont="1" applyFill="1" applyAlignment="1">
      <alignment horizontal="left"/>
    </xf>
    <xf numFmtId="49" fontId="71" fillId="0" borderId="81" xfId="0" applyNumberFormat="1" applyFont="1" applyBorder="1" applyAlignment="1">
      <alignment horizontal="left"/>
    </xf>
    <xf numFmtId="49" fontId="71" fillId="0" borderId="83" xfId="0" applyNumberFormat="1" applyFont="1" applyBorder="1" applyAlignment="1">
      <alignment horizontal="left"/>
    </xf>
    <xf numFmtId="49" fontId="71" fillId="0" borderId="82" xfId="0" applyNumberFormat="1" applyFont="1" applyBorder="1" applyAlignment="1">
      <alignment horizontal="left"/>
    </xf>
    <xf numFmtId="0" fontId="74" fillId="0" borderId="83" xfId="0" applyFont="1" applyBorder="1" applyAlignment="1">
      <alignment horizontal="center"/>
    </xf>
    <xf numFmtId="0" fontId="74" fillId="0" borderId="82" xfId="0" applyFont="1" applyBorder="1" applyAlignment="1">
      <alignment horizontal="center"/>
    </xf>
    <xf numFmtId="0" fontId="74" fillId="0" borderId="0" xfId="17654" applyFont="1" applyAlignment="1">
      <alignment horizontal="left"/>
    </xf>
    <xf numFmtId="0" fontId="163" fillId="32" borderId="17" xfId="0" applyFont="1" applyFill="1" applyBorder="1" applyAlignment="1">
      <alignment horizontal="left"/>
    </xf>
    <xf numFmtId="0" fontId="154" fillId="32" borderId="0" xfId="17654" applyFont="1" applyFill="1" applyAlignment="1">
      <alignment horizontal="left"/>
    </xf>
    <xf numFmtId="0" fontId="74" fillId="0" borderId="48" xfId="0" applyFont="1" applyBorder="1" applyAlignment="1">
      <alignment horizontal="center"/>
    </xf>
    <xf numFmtId="0" fontId="74" fillId="0" borderId="49" xfId="0" applyFont="1" applyBorder="1" applyAlignment="1">
      <alignment horizontal="center"/>
    </xf>
    <xf numFmtId="0" fontId="74" fillId="0" borderId="50" xfId="0" applyFont="1" applyBorder="1" applyAlignment="1">
      <alignment horizontal="center"/>
    </xf>
    <xf numFmtId="0" fontId="74" fillId="0" borderId="84" xfId="0" applyFont="1" applyBorder="1" applyAlignment="1">
      <alignment horizontal="center" wrapText="1"/>
    </xf>
    <xf numFmtId="0" fontId="74" fillId="0" borderId="83" xfId="0" applyFont="1" applyBorder="1" applyAlignment="1">
      <alignment horizontal="center" wrapText="1"/>
    </xf>
    <xf numFmtId="0" fontId="74" fillId="0" borderId="51" xfId="0" applyFont="1" applyBorder="1" applyAlignment="1">
      <alignment horizontal="center"/>
    </xf>
    <xf numFmtId="0" fontId="73" fillId="0" borderId="81" xfId="0" applyFont="1" applyBorder="1" applyAlignment="1">
      <alignment horizontal="center" wrapText="1"/>
    </xf>
    <xf numFmtId="0" fontId="73" fillId="0" borderId="82" xfId="0" applyFont="1" applyBorder="1" applyAlignment="1">
      <alignment horizontal="center" wrapText="1"/>
    </xf>
    <xf numFmtId="0" fontId="71" fillId="0" borderId="81" xfId="0" applyFont="1" applyBorder="1" applyAlignment="1">
      <alignment horizontal="left"/>
    </xf>
    <xf numFmtId="0" fontId="71" fillId="0" borderId="83" xfId="0" applyFont="1" applyBorder="1" applyAlignment="1">
      <alignment horizontal="left"/>
    </xf>
    <xf numFmtId="0" fontId="71" fillId="0" borderId="82" xfId="0" applyFont="1" applyBorder="1" applyAlignment="1">
      <alignment horizontal="left"/>
    </xf>
    <xf numFmtId="0" fontId="100" fillId="0" borderId="0" xfId="0" applyFont="1" applyAlignment="1">
      <alignment horizontal="left" vertical="top" wrapText="1"/>
    </xf>
    <xf numFmtId="0" fontId="73" fillId="0" borderId="0" xfId="0" applyFont="1" applyAlignment="1">
      <alignment horizontal="left"/>
    </xf>
    <xf numFmtId="0" fontId="108" fillId="0" borderId="0" xfId="0" applyFont="1" applyAlignment="1">
      <alignment horizontal="left"/>
    </xf>
    <xf numFmtId="0" fontId="103" fillId="0" borderId="83" xfId="0" applyFont="1" applyBorder="1" applyAlignment="1">
      <alignment horizontal="center"/>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169" fontId="72" fillId="32" borderId="273" xfId="0" applyNumberFormat="1" applyFont="1" applyFill="1" applyBorder="1"/>
    <xf numFmtId="169" fontId="72" fillId="32" borderId="258" xfId="0" applyNumberFormat="1" applyFont="1" applyFill="1" applyBorder="1"/>
    <xf numFmtId="169" fontId="72" fillId="32" borderId="283" xfId="0" applyNumberFormat="1" applyFont="1" applyFill="1" applyBorder="1"/>
    <xf numFmtId="172" fontId="100" fillId="0" borderId="10" xfId="0" applyNumberFormat="1" applyFont="1" applyBorder="1" applyAlignment="1">
      <alignment horizontal="right"/>
    </xf>
    <xf numFmtId="0" fontId="106" fillId="0" borderId="293" xfId="0" applyFont="1" applyBorder="1" applyAlignment="1">
      <alignment horizontal="center"/>
    </xf>
    <xf numFmtId="3" fontId="158" fillId="32" borderId="293" xfId="0" applyNumberFormat="1" applyFont="1" applyFill="1" applyBorder="1" applyProtection="1">
      <protection locked="0"/>
    </xf>
    <xf numFmtId="3" fontId="106" fillId="0" borderId="293" xfId="0" applyNumberFormat="1" applyFont="1" applyBorder="1"/>
    <xf numFmtId="0" fontId="72" fillId="0" borderId="293" xfId="0" applyFont="1" applyBorder="1"/>
    <xf numFmtId="0" fontId="72" fillId="0" borderId="294" xfId="0" applyFont="1" applyBorder="1"/>
    <xf numFmtId="0" fontId="103" fillId="0" borderId="81" xfId="0" applyFont="1" applyBorder="1" applyAlignment="1">
      <alignment horizontal="centerContinuous" wrapText="1"/>
    </xf>
    <xf numFmtId="0" fontId="103" fillId="0" borderId="83" xfId="0" applyFont="1" applyBorder="1" applyAlignment="1">
      <alignment horizontal="centerContinuous" wrapText="1"/>
    </xf>
    <xf numFmtId="0" fontId="103" fillId="0" borderId="82" xfId="0" applyFont="1" applyBorder="1" applyAlignment="1">
      <alignment horizontal="centerContinuous" wrapText="1"/>
    </xf>
    <xf numFmtId="0" fontId="74" fillId="0" borderId="81" xfId="0" applyFont="1" applyBorder="1" applyAlignment="1">
      <alignment horizontal="centerContinuous" wrapText="1"/>
    </xf>
    <xf numFmtId="0" fontId="74" fillId="0" borderId="83" xfId="0" applyFont="1" applyBorder="1" applyAlignment="1">
      <alignment horizontal="centerContinuous" wrapText="1"/>
    </xf>
    <xf numFmtId="0" fontId="74" fillId="0" borderId="82" xfId="0" applyFont="1" applyBorder="1" applyAlignment="1">
      <alignment horizontal="centerContinuous" wrapText="1"/>
    </xf>
    <xf numFmtId="0" fontId="104" fillId="0" borderId="47" xfId="0" applyFont="1" applyBorder="1" applyAlignment="1">
      <alignment horizontal="center" wrapText="1"/>
    </xf>
    <xf numFmtId="0" fontId="104" fillId="0" borderId="29" xfId="0" applyFont="1" applyBorder="1" applyAlignment="1">
      <alignment horizontal="center" wrapText="1"/>
    </xf>
    <xf numFmtId="0" fontId="74" fillId="0" borderId="84" xfId="0" applyFont="1" applyBorder="1" applyAlignment="1">
      <alignment horizontal="center"/>
    </xf>
    <xf numFmtId="0" fontId="79" fillId="31" borderId="0" xfId="0" applyFont="1" applyFill="1" applyAlignment="1">
      <alignment horizontal="centerContinuous" wrapText="1"/>
    </xf>
    <xf numFmtId="0" fontId="104" fillId="0" borderId="81" xfId="0" applyFont="1" applyBorder="1" applyAlignment="1">
      <alignment horizontal="centerContinuous"/>
    </xf>
    <xf numFmtId="0" fontId="104" fillId="0" borderId="83" xfId="0" applyFont="1" applyBorder="1" applyAlignment="1">
      <alignment horizontal="centerContinuous"/>
    </xf>
    <xf numFmtId="0" fontId="104" fillId="0" borderId="82" xfId="0" applyFont="1" applyBorder="1" applyAlignment="1">
      <alignment horizontal="centerContinuous"/>
    </xf>
    <xf numFmtId="0" fontId="100" fillId="0" borderId="0" xfId="0" applyFont="1" applyAlignment="1">
      <alignment horizontal="centerContinuous" wrapText="1"/>
    </xf>
    <xf numFmtId="0" fontId="100" fillId="0" borderId="0" xfId="0" applyFont="1" applyAlignment="1">
      <alignment horizontal="centerContinuous" vertical="top" wrapText="1"/>
    </xf>
    <xf numFmtId="0" fontId="103" fillId="0" borderId="81" xfId="0" applyFont="1" applyBorder="1" applyAlignment="1">
      <alignment horizontal="centerContinuous"/>
    </xf>
    <xf numFmtId="0" fontId="103" fillId="0" borderId="83" xfId="0" applyFont="1" applyBorder="1" applyAlignment="1">
      <alignment horizontal="centerContinuous"/>
    </xf>
    <xf numFmtId="0" fontId="103" fillId="0" borderId="82" xfId="0" applyFont="1" applyBorder="1" applyAlignment="1">
      <alignment horizontal="centerContinuous"/>
    </xf>
    <xf numFmtId="166" fontId="72" fillId="70" borderId="50" xfId="0" applyNumberFormat="1" applyFont="1" applyFill="1" applyBorder="1"/>
    <xf numFmtId="3" fontId="72" fillId="0" borderId="36" xfId="0" applyNumberFormat="1" applyFont="1" applyBorder="1"/>
    <xf numFmtId="37" fontId="173" fillId="32" borderId="301" xfId="0" applyNumberFormat="1" applyFont="1" applyFill="1" applyBorder="1" applyProtection="1">
      <protection locked="0"/>
    </xf>
    <xf numFmtId="37" fontId="157" fillId="33" borderId="302" xfId="0" applyNumberFormat="1" applyFont="1" applyFill="1" applyBorder="1" applyProtection="1">
      <protection locked="0"/>
    </xf>
    <xf numFmtId="3" fontId="159" fillId="0" borderId="267" xfId="0" applyNumberFormat="1" applyFont="1" applyBorder="1"/>
    <xf numFmtId="0" fontId="106" fillId="0" borderId="265" xfId="0" applyFont="1" applyBorder="1" applyAlignment="1">
      <alignment horizontal="centerContinuous" wrapText="1"/>
    </xf>
    <xf numFmtId="0" fontId="106" fillId="0" borderId="266" xfId="0" applyFont="1" applyBorder="1" applyAlignment="1">
      <alignment horizontal="centerContinuous"/>
    </xf>
    <xf numFmtId="49" fontId="106" fillId="32" borderId="81" xfId="0" applyNumberFormat="1" applyFont="1" applyFill="1" applyBorder="1" applyAlignment="1" applyProtection="1">
      <alignment horizontal="centerContinuous" vertical="top" wrapText="1"/>
      <protection locked="0"/>
    </xf>
    <xf numFmtId="49" fontId="106" fillId="32" borderId="83" xfId="0" applyNumberFormat="1" applyFont="1" applyFill="1" applyBorder="1" applyAlignment="1" applyProtection="1">
      <alignment horizontal="centerContinuous" vertical="top" wrapText="1"/>
      <protection locked="0"/>
    </xf>
    <xf numFmtId="49" fontId="106" fillId="32" borderId="82" xfId="0" applyNumberFormat="1" applyFont="1" applyFill="1" applyBorder="1" applyAlignment="1" applyProtection="1">
      <alignment horizontal="centerContinuous" vertical="top" wrapText="1"/>
      <protection locked="0"/>
    </xf>
    <xf numFmtId="49" fontId="72" fillId="32" borderId="303" xfId="0" applyNumberFormat="1" applyFont="1" applyFill="1" applyBorder="1" applyAlignment="1" applyProtection="1">
      <alignment horizontal="centerContinuous" vertical="top" wrapText="1"/>
      <protection locked="0"/>
    </xf>
    <xf numFmtId="49" fontId="72" fillId="32" borderId="304" xfId="0" applyNumberFormat="1" applyFont="1" applyFill="1" applyBorder="1" applyAlignment="1" applyProtection="1">
      <alignment horizontal="centerContinuous" vertical="top" wrapText="1"/>
      <protection locked="0"/>
    </xf>
    <xf numFmtId="49" fontId="72" fillId="32" borderId="305" xfId="0" applyNumberFormat="1" applyFont="1" applyFill="1" applyBorder="1" applyAlignment="1" applyProtection="1">
      <alignment horizontal="centerContinuous" vertical="top" wrapText="1"/>
      <protection locked="0"/>
    </xf>
    <xf numFmtId="0" fontId="72" fillId="32" borderId="306" xfId="0" applyFont="1" applyFill="1" applyBorder="1" applyAlignment="1" applyProtection="1">
      <alignment horizontal="centerContinuous" vertical="top" wrapText="1"/>
      <protection locked="0"/>
    </xf>
    <xf numFmtId="0" fontId="72" fillId="32" borderId="307" xfId="0" applyFont="1" applyFill="1" applyBorder="1" applyAlignment="1" applyProtection="1">
      <alignment horizontal="centerContinuous" vertical="top" wrapText="1"/>
      <protection locked="0"/>
    </xf>
    <xf numFmtId="0" fontId="72" fillId="32" borderId="308" xfId="0" applyFont="1" applyFill="1" applyBorder="1" applyAlignment="1" applyProtection="1">
      <alignment horizontal="centerContinuous" vertical="top" wrapText="1"/>
      <protection locked="0"/>
    </xf>
    <xf numFmtId="49" fontId="106" fillId="32" borderId="38" xfId="0" applyNumberFormat="1" applyFont="1" applyFill="1" applyBorder="1" applyAlignment="1" applyProtection="1">
      <alignment horizontal="centerContinuous" vertical="top" wrapText="1"/>
      <protection locked="0"/>
    </xf>
    <xf numFmtId="49" fontId="106" fillId="32" borderId="52" xfId="0" applyNumberFormat="1" applyFont="1" applyFill="1" applyBorder="1" applyAlignment="1" applyProtection="1">
      <alignment horizontal="centerContinuous" vertical="top" wrapText="1"/>
      <protection locked="0"/>
    </xf>
    <xf numFmtId="49" fontId="106" fillId="32" borderId="61" xfId="0" applyNumberFormat="1" applyFont="1" applyFill="1" applyBorder="1" applyAlignment="1" applyProtection="1">
      <alignment horizontal="centerContinuous" vertical="top" wrapText="1"/>
      <protection locked="0"/>
    </xf>
    <xf numFmtId="172" fontId="129" fillId="0" borderId="10" xfId="0" applyNumberFormat="1" applyFont="1" applyBorder="1" applyAlignment="1">
      <alignment horizontal="right"/>
    </xf>
    <xf numFmtId="0" fontId="100" fillId="25" borderId="10" xfId="0" quotePrefix="1" applyFont="1" applyFill="1" applyBorder="1" applyAlignment="1">
      <alignment horizontal="right"/>
    </xf>
    <xf numFmtId="0" fontId="100" fillId="0" borderId="10" xfId="0" quotePrefix="1" applyFont="1" applyBorder="1" applyAlignment="1">
      <alignment horizontal="right"/>
    </xf>
    <xf numFmtId="37" fontId="106" fillId="0" borderId="297" xfId="0" applyNumberFormat="1" applyFont="1" applyBorder="1"/>
    <xf numFmtId="37" fontId="106" fillId="0" borderId="298" xfId="0" applyNumberFormat="1" applyFont="1" applyBorder="1"/>
    <xf numFmtId="172" fontId="106" fillId="0" borderId="293" xfId="0" applyNumberFormat="1" applyFont="1" applyBorder="1" applyAlignment="1">
      <alignment horizontal="center"/>
    </xf>
    <xf numFmtId="37" fontId="106" fillId="0" borderId="299" xfId="0" applyNumberFormat="1" applyFont="1" applyBorder="1"/>
    <xf numFmtId="37" fontId="106" fillId="0" borderId="300" xfId="0" applyNumberFormat="1" applyFont="1" applyBorder="1"/>
    <xf numFmtId="172" fontId="106" fillId="0" borderId="294" xfId="0" applyNumberFormat="1" applyFont="1" applyBorder="1" applyAlignment="1">
      <alignment horizontal="center"/>
    </xf>
    <xf numFmtId="0" fontId="177" fillId="79" borderId="17" xfId="0" applyFont="1" applyFill="1" applyBorder="1" applyAlignment="1">
      <alignment horizontal="centerContinuous" wrapText="1"/>
    </xf>
    <xf numFmtId="0" fontId="178" fillId="79" borderId="0" xfId="0" applyFont="1" applyFill="1" applyAlignment="1">
      <alignment horizontal="centerContinuous"/>
    </xf>
    <xf numFmtId="0" fontId="104" fillId="0" borderId="19" xfId="0" applyFont="1" applyBorder="1" applyAlignment="1">
      <alignment horizontal="centerContinuous" wrapText="1"/>
    </xf>
    <xf numFmtId="5" fontId="72" fillId="32" borderId="34" xfId="181" applyNumberFormat="1" applyFont="1" applyFill="1" applyBorder="1" applyAlignment="1">
      <alignment horizontal="right"/>
    </xf>
    <xf numFmtId="165" fontId="72" fillId="32" borderId="294" xfId="181" applyNumberFormat="1" applyFont="1" applyFill="1" applyBorder="1" applyAlignment="1">
      <alignment horizontal="right"/>
    </xf>
    <xf numFmtId="165" fontId="72" fillId="32" borderId="309" xfId="181" applyNumberFormat="1" applyFont="1" applyFill="1" applyBorder="1" applyAlignment="1">
      <alignment horizontal="right"/>
    </xf>
    <xf numFmtId="0" fontId="163" fillId="0" borderId="0" xfId="0" applyFont="1" applyAlignment="1">
      <alignment horizontal="left"/>
    </xf>
    <xf numFmtId="0" fontId="179" fillId="32" borderId="17" xfId="0" applyFont="1" applyFill="1" applyBorder="1" applyAlignment="1">
      <alignment horizontal="left"/>
    </xf>
    <xf numFmtId="0" fontId="107" fillId="0" borderId="81" xfId="0" applyFont="1" applyBorder="1" applyAlignment="1">
      <alignment horizontal="center" wrapText="1"/>
    </xf>
    <xf numFmtId="5" fontId="72" fillId="32" borderId="310" xfId="181" applyNumberFormat="1" applyFont="1" applyFill="1" applyBorder="1" applyAlignment="1">
      <alignment horizontal="right"/>
    </xf>
    <xf numFmtId="169" fontId="151" fillId="0" borderId="48" xfId="0" applyNumberFormat="1" applyFont="1" applyBorder="1"/>
    <xf numFmtId="171" fontId="151" fillId="0" borderId="50" xfId="0" applyNumberFormat="1" applyFont="1" applyBorder="1"/>
    <xf numFmtId="169" fontId="151" fillId="0" borderId="281" xfId="0" applyNumberFormat="1" applyFont="1" applyBorder="1"/>
    <xf numFmtId="171" fontId="151" fillId="0" borderId="280" xfId="0" applyNumberFormat="1" applyFont="1" applyBorder="1"/>
    <xf numFmtId="169" fontId="151" fillId="0" borderId="282" xfId="0" applyNumberFormat="1" applyFont="1" applyBorder="1"/>
    <xf numFmtId="171" fontId="151" fillId="0" borderId="284" xfId="0" applyNumberFormat="1" applyFont="1" applyBorder="1"/>
    <xf numFmtId="0" fontId="74" fillId="0" borderId="29" xfId="0" applyFont="1" applyBorder="1" applyAlignment="1">
      <alignment horizontal="center" wrapText="1"/>
    </xf>
    <xf numFmtId="0" fontId="72" fillId="0" borderId="47" xfId="0" applyFont="1" applyBorder="1"/>
    <xf numFmtId="3" fontId="72" fillId="36" borderId="294" xfId="0" applyNumberFormat="1" applyFont="1" applyFill="1" applyBorder="1" applyAlignment="1">
      <alignment horizontal="right"/>
    </xf>
    <xf numFmtId="165" fontId="72" fillId="32" borderId="296" xfId="181" applyNumberFormat="1" applyFont="1" applyFill="1" applyBorder="1" applyAlignment="1">
      <alignment horizontal="right"/>
    </xf>
    <xf numFmtId="0" fontId="176" fillId="32" borderId="293" xfId="0" applyFont="1" applyFill="1" applyBorder="1" applyAlignment="1" applyProtection="1">
      <alignment horizontal="right"/>
      <protection locked="0"/>
    </xf>
    <xf numFmtId="0" fontId="176" fillId="32" borderId="294" xfId="0" applyFont="1" applyFill="1" applyBorder="1" applyAlignment="1" applyProtection="1">
      <alignment horizontal="right"/>
      <protection locked="0"/>
    </xf>
    <xf numFmtId="0" fontId="71" fillId="80" borderId="0" xfId="0" applyFont="1" applyFill="1" applyAlignment="1">
      <alignment horizontal="centerContinuous" vertical="center" wrapText="1"/>
    </xf>
    <xf numFmtId="37" fontId="76" fillId="0" borderId="244" xfId="0" applyNumberFormat="1" applyFont="1" applyBorder="1" applyAlignment="1">
      <alignment horizontal="right"/>
    </xf>
    <xf numFmtId="37" fontId="76" fillId="0" borderId="104" xfId="0" applyNumberFormat="1" applyFont="1" applyBorder="1" applyAlignment="1">
      <alignment horizontal="right"/>
    </xf>
    <xf numFmtId="0" fontId="74" fillId="0" borderId="62" xfId="0" quotePrefix="1" applyFont="1" applyBorder="1" applyAlignment="1">
      <alignment horizontal="center"/>
    </xf>
    <xf numFmtId="37" fontId="74" fillId="0" borderId="62" xfId="0" applyNumberFormat="1" applyFont="1" applyBorder="1"/>
    <xf numFmtId="0" fontId="74" fillId="0" borderId="226" xfId="0" quotePrefix="1" applyFont="1" applyBorder="1" applyAlignment="1">
      <alignment horizontal="left"/>
    </xf>
    <xf numFmtId="0" fontId="74" fillId="0" borderId="243" xfId="0" applyFont="1" applyBorder="1"/>
    <xf numFmtId="0" fontId="161" fillId="32" borderId="35" xfId="0" applyFont="1" applyFill="1" applyBorder="1" applyAlignment="1" applyProtection="1">
      <alignment horizontal="centerContinuous"/>
      <protection locked="0"/>
    </xf>
    <xf numFmtId="0" fontId="161" fillId="32" borderId="56" xfId="0" applyFont="1" applyFill="1" applyBorder="1" applyAlignment="1" applyProtection="1">
      <alignment horizontal="centerContinuous"/>
      <protection locked="0"/>
    </xf>
    <xf numFmtId="168" fontId="156" fillId="32" borderId="0" xfId="182" applyNumberFormat="1" applyFont="1" applyFill="1" applyBorder="1" applyProtection="1">
      <protection locked="0"/>
    </xf>
    <xf numFmtId="3" fontId="156" fillId="32" borderId="180" xfId="182" applyNumberFormat="1" applyFont="1" applyFill="1" applyBorder="1" applyProtection="1">
      <protection locked="0"/>
    </xf>
    <xf numFmtId="0" fontId="180" fillId="0" borderId="0" xfId="0" applyFont="1"/>
    <xf numFmtId="0" fontId="72" fillId="78" borderId="43" xfId="0" applyFont="1" applyFill="1" applyBorder="1" applyAlignment="1">
      <alignment wrapText="1"/>
    </xf>
    <xf numFmtId="0" fontId="105" fillId="0" borderId="311" xfId="0" applyFont="1" applyBorder="1"/>
    <xf numFmtId="0" fontId="105" fillId="0" borderId="311" xfId="0" applyFont="1" applyBorder="1" applyAlignment="1">
      <alignment horizontal="left" wrapText="1"/>
    </xf>
    <xf numFmtId="3" fontId="105" fillId="0" borderId="311" xfId="0" applyNumberFormat="1" applyFont="1" applyBorder="1" applyAlignment="1">
      <alignment horizontal="right" wrapText="1"/>
    </xf>
    <xf numFmtId="3" fontId="105" fillId="36" borderId="311" xfId="0" applyNumberFormat="1" applyFont="1" applyFill="1" applyBorder="1" applyAlignment="1">
      <alignment horizontal="right" wrapText="1"/>
    </xf>
    <xf numFmtId="0" fontId="72" fillId="78" borderId="312" xfId="0" applyFont="1" applyFill="1" applyBorder="1" applyAlignment="1">
      <alignment wrapText="1"/>
    </xf>
    <xf numFmtId="0" fontId="72" fillId="32" borderId="311" xfId="495" applyFont="1" applyFill="1" applyBorder="1" applyAlignment="1">
      <alignment horizontal="center" wrapText="1"/>
    </xf>
    <xf numFmtId="3" fontId="72" fillId="32" borderId="311" xfId="181" applyNumberFormat="1" applyFont="1" applyFill="1" applyBorder="1"/>
    <xf numFmtId="3" fontId="72" fillId="36" borderId="311" xfId="0" applyNumberFormat="1" applyFont="1" applyFill="1" applyBorder="1" applyAlignment="1">
      <alignment horizontal="right"/>
    </xf>
    <xf numFmtId="3" fontId="151" fillId="32" borderId="258" xfId="0" applyNumberFormat="1" applyFont="1" applyFill="1" applyBorder="1"/>
    <xf numFmtId="4" fontId="78" fillId="0" borderId="29" xfId="181" applyNumberFormat="1" applyFont="1" applyBorder="1" applyProtection="1"/>
    <xf numFmtId="0" fontId="74" fillId="71" borderId="294" xfId="0" applyFont="1" applyFill="1" applyBorder="1"/>
    <xf numFmtId="4" fontId="72" fillId="0" borderId="294" xfId="181" applyNumberFormat="1" applyFont="1" applyBorder="1" applyProtection="1"/>
    <xf numFmtId="0" fontId="72" fillId="0" borderId="29" xfId="0" applyFont="1" applyBorder="1" applyAlignment="1">
      <alignment horizontal="center"/>
    </xf>
    <xf numFmtId="3" fontId="156" fillId="32" borderId="311" xfId="0" applyNumberFormat="1" applyFont="1" applyFill="1" applyBorder="1" applyAlignment="1" applyProtection="1">
      <alignment horizontal="right"/>
      <protection locked="0"/>
    </xf>
    <xf numFmtId="0" fontId="72" fillId="0" borderId="294" xfId="0" applyFont="1" applyBorder="1" applyAlignment="1">
      <alignment horizontal="center"/>
    </xf>
    <xf numFmtId="3" fontId="156" fillId="32" borderId="294" xfId="0" applyNumberFormat="1" applyFont="1" applyFill="1" applyBorder="1" applyAlignment="1" applyProtection="1">
      <alignment horizontal="right"/>
      <protection locked="0"/>
    </xf>
    <xf numFmtId="4" fontId="72" fillId="0" borderId="294" xfId="0" applyNumberFormat="1" applyFont="1" applyBorder="1"/>
    <xf numFmtId="3" fontId="72" fillId="0" borderId="294" xfId="0" applyNumberFormat="1" applyFont="1" applyBorder="1"/>
    <xf numFmtId="0" fontId="100" fillId="0" borderId="15" xfId="0" applyFont="1" applyBorder="1"/>
    <xf numFmtId="3" fontId="157" fillId="32" borderId="22" xfId="0" applyNumberFormat="1" applyFont="1" applyFill="1" applyBorder="1" applyProtection="1">
      <protection locked="0"/>
    </xf>
    <xf numFmtId="0" fontId="100" fillId="0" borderId="294" xfId="0" applyFont="1" applyBorder="1"/>
    <xf numFmtId="0" fontId="100" fillId="0" borderId="265" xfId="0" applyFont="1" applyBorder="1" applyAlignment="1">
      <alignment horizontal="center"/>
    </xf>
    <xf numFmtId="3" fontId="157" fillId="32" borderId="294" xfId="0" applyNumberFormat="1" applyFont="1" applyFill="1" applyBorder="1" applyProtection="1">
      <protection locked="0"/>
    </xf>
    <xf numFmtId="0" fontId="100" fillId="0" borderId="309" xfId="0" applyFont="1" applyBorder="1"/>
    <xf numFmtId="2" fontId="78" fillId="32" borderId="309" xfId="181" applyNumberFormat="1" applyFont="1" applyFill="1" applyBorder="1" applyProtection="1"/>
    <xf numFmtId="2" fontId="160" fillId="32" borderId="29" xfId="0" applyNumberFormat="1" applyFont="1" applyFill="1" applyBorder="1" applyProtection="1">
      <protection locked="0"/>
    </xf>
    <xf numFmtId="2" fontId="74" fillId="71" borderId="311" xfId="0" applyNumberFormat="1" applyFont="1" applyFill="1" applyBorder="1"/>
    <xf numFmtId="172" fontId="129" fillId="0" borderId="10" xfId="0" applyNumberFormat="1" applyFont="1" applyBorder="1"/>
  </cellXfs>
  <cellStyles count="49352">
    <cellStyle name="20% - Accent1 2" xfId="1" xr:uid="{00000000-0005-0000-0000-000000000000}"/>
    <cellStyle name="20% - Accent1 2 2" xfId="2" xr:uid="{00000000-0005-0000-0000-000001000000}"/>
    <cellStyle name="20% - Accent1 2 2 2" xfId="3" xr:uid="{00000000-0005-0000-0000-000002000000}"/>
    <cellStyle name="20% - Accent1 2 2 3" xfId="4" xr:uid="{00000000-0005-0000-0000-000003000000}"/>
    <cellStyle name="20% - Accent1 2 2 4" xfId="5" xr:uid="{00000000-0005-0000-0000-000004000000}"/>
    <cellStyle name="20% - Accent1 2 3" xfId="34880" xr:uid="{00000000-0005-0000-0000-000005000000}"/>
    <cellStyle name="20% - Accent1 2 4" xfId="34881" xr:uid="{00000000-0005-0000-0000-000006000000}"/>
    <cellStyle name="20% - Accent1 2 5" xfId="34882" xr:uid="{00000000-0005-0000-0000-000007000000}"/>
    <cellStyle name="20% - Accent1 3" xfId="6" xr:uid="{00000000-0005-0000-0000-000008000000}"/>
    <cellStyle name="20% - Accent1 3 2" xfId="7" xr:uid="{00000000-0005-0000-0000-000009000000}"/>
    <cellStyle name="20% - Accent1 3 3" xfId="8" xr:uid="{00000000-0005-0000-0000-00000A000000}"/>
    <cellStyle name="20% - Accent1 3 4" xfId="9" xr:uid="{00000000-0005-0000-0000-00000B000000}"/>
    <cellStyle name="20% - Accent1 4" xfId="10" xr:uid="{00000000-0005-0000-0000-00000C000000}"/>
    <cellStyle name="20% - Accent1 4 2" xfId="11" xr:uid="{00000000-0005-0000-0000-00000D000000}"/>
    <cellStyle name="20% - Accent1 4 3" xfId="12" xr:uid="{00000000-0005-0000-0000-00000E000000}"/>
    <cellStyle name="20% - Accent1 4 4" xfId="13" xr:uid="{00000000-0005-0000-0000-00000F000000}"/>
    <cellStyle name="20% - Accent1 5" xfId="34883" xr:uid="{00000000-0005-0000-0000-000010000000}"/>
    <cellStyle name="20% - Accent1 6" xfId="34879" xr:uid="{00000000-0005-0000-0000-000011000000}"/>
    <cellStyle name="20% - Accent2 2" xfId="14" xr:uid="{00000000-0005-0000-0000-000012000000}"/>
    <cellStyle name="20% - Accent2 2 2" xfId="15" xr:uid="{00000000-0005-0000-0000-000013000000}"/>
    <cellStyle name="20% - Accent2 2 2 2" xfId="16" xr:uid="{00000000-0005-0000-0000-000014000000}"/>
    <cellStyle name="20% - Accent2 2 2 3" xfId="17" xr:uid="{00000000-0005-0000-0000-000015000000}"/>
    <cellStyle name="20% - Accent2 2 2 4" xfId="18" xr:uid="{00000000-0005-0000-0000-000016000000}"/>
    <cellStyle name="20% - Accent2 2 3" xfId="34885" xr:uid="{00000000-0005-0000-0000-000017000000}"/>
    <cellStyle name="20% - Accent2 2 4" xfId="34886" xr:uid="{00000000-0005-0000-0000-000018000000}"/>
    <cellStyle name="20% - Accent2 2 5" xfId="34887" xr:uid="{00000000-0005-0000-0000-000019000000}"/>
    <cellStyle name="20% - Accent2 3" xfId="19" xr:uid="{00000000-0005-0000-0000-00001A000000}"/>
    <cellStyle name="20% - Accent2 3 2" xfId="20" xr:uid="{00000000-0005-0000-0000-00001B000000}"/>
    <cellStyle name="20% - Accent2 3 3" xfId="21" xr:uid="{00000000-0005-0000-0000-00001C000000}"/>
    <cellStyle name="20% - Accent2 3 4" xfId="22" xr:uid="{00000000-0005-0000-0000-00001D000000}"/>
    <cellStyle name="20% - Accent2 4" xfId="23" xr:uid="{00000000-0005-0000-0000-00001E000000}"/>
    <cellStyle name="20% - Accent2 4 2" xfId="24" xr:uid="{00000000-0005-0000-0000-00001F000000}"/>
    <cellStyle name="20% - Accent2 4 3" xfId="25" xr:uid="{00000000-0005-0000-0000-000020000000}"/>
    <cellStyle name="20% - Accent2 4 4" xfId="26" xr:uid="{00000000-0005-0000-0000-000021000000}"/>
    <cellStyle name="20% - Accent2 5" xfId="34888" xr:uid="{00000000-0005-0000-0000-000022000000}"/>
    <cellStyle name="20% - Accent2 6" xfId="34884" xr:uid="{00000000-0005-0000-0000-000023000000}"/>
    <cellStyle name="20% - Accent3 2" xfId="27" xr:uid="{00000000-0005-0000-0000-000024000000}"/>
    <cellStyle name="20% - Accent3 2 2" xfId="28" xr:uid="{00000000-0005-0000-0000-000025000000}"/>
    <cellStyle name="20% - Accent3 2 2 2" xfId="29" xr:uid="{00000000-0005-0000-0000-000026000000}"/>
    <cellStyle name="20% - Accent3 2 2 3" xfId="30" xr:uid="{00000000-0005-0000-0000-000027000000}"/>
    <cellStyle name="20% - Accent3 2 2 4" xfId="31" xr:uid="{00000000-0005-0000-0000-000028000000}"/>
    <cellStyle name="20% - Accent3 2 3" xfId="34890" xr:uid="{00000000-0005-0000-0000-000029000000}"/>
    <cellStyle name="20% - Accent3 2 4" xfId="34891" xr:uid="{00000000-0005-0000-0000-00002A000000}"/>
    <cellStyle name="20% - Accent3 2 5" xfId="34892" xr:uid="{00000000-0005-0000-0000-00002B000000}"/>
    <cellStyle name="20% - Accent3 3" xfId="32" xr:uid="{00000000-0005-0000-0000-00002C000000}"/>
    <cellStyle name="20% - Accent3 3 2" xfId="33" xr:uid="{00000000-0005-0000-0000-00002D000000}"/>
    <cellStyle name="20% - Accent3 3 3" xfId="34" xr:uid="{00000000-0005-0000-0000-00002E000000}"/>
    <cellStyle name="20% - Accent3 3 4" xfId="35" xr:uid="{00000000-0005-0000-0000-00002F000000}"/>
    <cellStyle name="20% - Accent3 4" xfId="36" xr:uid="{00000000-0005-0000-0000-000030000000}"/>
    <cellStyle name="20% - Accent3 4 2" xfId="37" xr:uid="{00000000-0005-0000-0000-000031000000}"/>
    <cellStyle name="20% - Accent3 4 3" xfId="38" xr:uid="{00000000-0005-0000-0000-000032000000}"/>
    <cellStyle name="20% - Accent3 4 4" xfId="39" xr:uid="{00000000-0005-0000-0000-000033000000}"/>
    <cellStyle name="20% - Accent3 5" xfId="34893" xr:uid="{00000000-0005-0000-0000-000034000000}"/>
    <cellStyle name="20% - Accent3 6" xfId="34889" xr:uid="{00000000-0005-0000-0000-000035000000}"/>
    <cellStyle name="20% - Accent4 2" xfId="40" xr:uid="{00000000-0005-0000-0000-000036000000}"/>
    <cellStyle name="20% - Accent4 2 2" xfId="41" xr:uid="{00000000-0005-0000-0000-000037000000}"/>
    <cellStyle name="20% - Accent4 2 2 2" xfId="42" xr:uid="{00000000-0005-0000-0000-000038000000}"/>
    <cellStyle name="20% - Accent4 2 2 3" xfId="43" xr:uid="{00000000-0005-0000-0000-000039000000}"/>
    <cellStyle name="20% - Accent4 2 2 4" xfId="44" xr:uid="{00000000-0005-0000-0000-00003A000000}"/>
    <cellStyle name="20% - Accent4 2 3" xfId="34895" xr:uid="{00000000-0005-0000-0000-00003B000000}"/>
    <cellStyle name="20% - Accent4 2 4" xfId="34896" xr:uid="{00000000-0005-0000-0000-00003C000000}"/>
    <cellStyle name="20% - Accent4 2 5" xfId="34897" xr:uid="{00000000-0005-0000-0000-00003D000000}"/>
    <cellStyle name="20% - Accent4 3" xfId="45" xr:uid="{00000000-0005-0000-0000-00003E000000}"/>
    <cellStyle name="20% - Accent4 3 2" xfId="46" xr:uid="{00000000-0005-0000-0000-00003F000000}"/>
    <cellStyle name="20% - Accent4 3 3" xfId="47" xr:uid="{00000000-0005-0000-0000-000040000000}"/>
    <cellStyle name="20% - Accent4 3 4" xfId="48" xr:uid="{00000000-0005-0000-0000-000041000000}"/>
    <cellStyle name="20% - Accent4 4" xfId="49" xr:uid="{00000000-0005-0000-0000-000042000000}"/>
    <cellStyle name="20% - Accent4 4 2" xfId="50" xr:uid="{00000000-0005-0000-0000-000043000000}"/>
    <cellStyle name="20% - Accent4 4 3" xfId="51" xr:uid="{00000000-0005-0000-0000-000044000000}"/>
    <cellStyle name="20% - Accent4 4 4" xfId="52" xr:uid="{00000000-0005-0000-0000-000045000000}"/>
    <cellStyle name="20% - Accent4 5" xfId="34898" xr:uid="{00000000-0005-0000-0000-000046000000}"/>
    <cellStyle name="20% - Accent4 6" xfId="34894" xr:uid="{00000000-0005-0000-0000-000047000000}"/>
    <cellStyle name="20% - Accent5 2" xfId="53" xr:uid="{00000000-0005-0000-0000-000048000000}"/>
    <cellStyle name="20% - Accent5 2 2" xfId="54" xr:uid="{00000000-0005-0000-0000-000049000000}"/>
    <cellStyle name="20% - Accent5 2 2 2" xfId="55" xr:uid="{00000000-0005-0000-0000-00004A000000}"/>
    <cellStyle name="20% - Accent5 2 2 3" xfId="56" xr:uid="{00000000-0005-0000-0000-00004B000000}"/>
    <cellStyle name="20% - Accent5 2 2 4" xfId="57" xr:uid="{00000000-0005-0000-0000-00004C000000}"/>
    <cellStyle name="20% - Accent5 2 3" xfId="34900" xr:uid="{00000000-0005-0000-0000-00004D000000}"/>
    <cellStyle name="20% - Accent5 2 4" xfId="34901" xr:uid="{00000000-0005-0000-0000-00004E000000}"/>
    <cellStyle name="20% - Accent5 2 5" xfId="34902" xr:uid="{00000000-0005-0000-0000-00004F000000}"/>
    <cellStyle name="20% - Accent5 3" xfId="58" xr:uid="{00000000-0005-0000-0000-000050000000}"/>
    <cellStyle name="20% - Accent5 3 2" xfId="59" xr:uid="{00000000-0005-0000-0000-000051000000}"/>
    <cellStyle name="20% - Accent5 3 3" xfId="60" xr:uid="{00000000-0005-0000-0000-000052000000}"/>
    <cellStyle name="20% - Accent5 3 4" xfId="61" xr:uid="{00000000-0005-0000-0000-000053000000}"/>
    <cellStyle name="20% - Accent5 4" xfId="34903" xr:uid="{00000000-0005-0000-0000-000054000000}"/>
    <cellStyle name="20% - Accent5 5" xfId="34899" xr:uid="{00000000-0005-0000-0000-000055000000}"/>
    <cellStyle name="20% - Accent6 2" xfId="62" xr:uid="{00000000-0005-0000-0000-000056000000}"/>
    <cellStyle name="20% - Accent6 2 2" xfId="63" xr:uid="{00000000-0005-0000-0000-000057000000}"/>
    <cellStyle name="20% - Accent6 2 2 2" xfId="64" xr:uid="{00000000-0005-0000-0000-000058000000}"/>
    <cellStyle name="20% - Accent6 2 2 3" xfId="65" xr:uid="{00000000-0005-0000-0000-000059000000}"/>
    <cellStyle name="20% - Accent6 2 2 4" xfId="66" xr:uid="{00000000-0005-0000-0000-00005A000000}"/>
    <cellStyle name="20% - Accent6 2 3" xfId="34905" xr:uid="{00000000-0005-0000-0000-00005B000000}"/>
    <cellStyle name="20% - Accent6 2 4" xfId="34906" xr:uid="{00000000-0005-0000-0000-00005C000000}"/>
    <cellStyle name="20% - Accent6 2 5" xfId="34907" xr:uid="{00000000-0005-0000-0000-00005D000000}"/>
    <cellStyle name="20% - Accent6 3" xfId="67" xr:uid="{00000000-0005-0000-0000-00005E000000}"/>
    <cellStyle name="20% - Accent6 3 2" xfId="68" xr:uid="{00000000-0005-0000-0000-00005F000000}"/>
    <cellStyle name="20% - Accent6 3 3" xfId="69" xr:uid="{00000000-0005-0000-0000-000060000000}"/>
    <cellStyle name="20% - Accent6 3 4" xfId="70" xr:uid="{00000000-0005-0000-0000-000061000000}"/>
    <cellStyle name="20% - Accent6 4" xfId="34908" xr:uid="{00000000-0005-0000-0000-000062000000}"/>
    <cellStyle name="20% - Accent6 5" xfId="34904" xr:uid="{00000000-0005-0000-0000-000063000000}"/>
    <cellStyle name="40% - Accent1 2" xfId="71" xr:uid="{00000000-0005-0000-0000-000064000000}"/>
    <cellStyle name="40% - Accent1 2 2" xfId="72" xr:uid="{00000000-0005-0000-0000-000065000000}"/>
    <cellStyle name="40% - Accent1 2 2 2" xfId="73" xr:uid="{00000000-0005-0000-0000-000066000000}"/>
    <cellStyle name="40% - Accent1 2 2 3" xfId="74" xr:uid="{00000000-0005-0000-0000-000067000000}"/>
    <cellStyle name="40% - Accent1 2 2 4" xfId="75" xr:uid="{00000000-0005-0000-0000-000068000000}"/>
    <cellStyle name="40% - Accent1 2 3" xfId="34910" xr:uid="{00000000-0005-0000-0000-000069000000}"/>
    <cellStyle name="40% - Accent1 2 4" xfId="34911" xr:uid="{00000000-0005-0000-0000-00006A000000}"/>
    <cellStyle name="40% - Accent1 2 5" xfId="34912" xr:uid="{00000000-0005-0000-0000-00006B000000}"/>
    <cellStyle name="40% - Accent1 3" xfId="76" xr:uid="{00000000-0005-0000-0000-00006C000000}"/>
    <cellStyle name="40% - Accent1 3 2" xfId="77" xr:uid="{00000000-0005-0000-0000-00006D000000}"/>
    <cellStyle name="40% - Accent1 3 3" xfId="78" xr:uid="{00000000-0005-0000-0000-00006E000000}"/>
    <cellStyle name="40% - Accent1 3 4" xfId="79" xr:uid="{00000000-0005-0000-0000-00006F000000}"/>
    <cellStyle name="40% - Accent1 4" xfId="80" xr:uid="{00000000-0005-0000-0000-000070000000}"/>
    <cellStyle name="40% - Accent1 4 2" xfId="81" xr:uid="{00000000-0005-0000-0000-000071000000}"/>
    <cellStyle name="40% - Accent1 4 3" xfId="82" xr:uid="{00000000-0005-0000-0000-000072000000}"/>
    <cellStyle name="40% - Accent1 4 4" xfId="83" xr:uid="{00000000-0005-0000-0000-000073000000}"/>
    <cellStyle name="40% - Accent1 5" xfId="34913" xr:uid="{00000000-0005-0000-0000-000074000000}"/>
    <cellStyle name="40% - Accent1 6" xfId="34909" xr:uid="{00000000-0005-0000-0000-000075000000}"/>
    <cellStyle name="40% - Accent2 2" xfId="84" xr:uid="{00000000-0005-0000-0000-000076000000}"/>
    <cellStyle name="40% - Accent2 2 2" xfId="85" xr:uid="{00000000-0005-0000-0000-000077000000}"/>
    <cellStyle name="40% - Accent2 2 2 2" xfId="86" xr:uid="{00000000-0005-0000-0000-000078000000}"/>
    <cellStyle name="40% - Accent2 2 2 3" xfId="87" xr:uid="{00000000-0005-0000-0000-000079000000}"/>
    <cellStyle name="40% - Accent2 2 2 4" xfId="88" xr:uid="{00000000-0005-0000-0000-00007A000000}"/>
    <cellStyle name="40% - Accent2 2 3" xfId="34915" xr:uid="{00000000-0005-0000-0000-00007B000000}"/>
    <cellStyle name="40% - Accent2 2 4" xfId="34916" xr:uid="{00000000-0005-0000-0000-00007C000000}"/>
    <cellStyle name="40% - Accent2 2 5" xfId="34917" xr:uid="{00000000-0005-0000-0000-00007D000000}"/>
    <cellStyle name="40% - Accent2 3" xfId="89" xr:uid="{00000000-0005-0000-0000-00007E000000}"/>
    <cellStyle name="40% - Accent2 3 2" xfId="90" xr:uid="{00000000-0005-0000-0000-00007F000000}"/>
    <cellStyle name="40% - Accent2 3 3" xfId="91" xr:uid="{00000000-0005-0000-0000-000080000000}"/>
    <cellStyle name="40% - Accent2 3 4" xfId="92" xr:uid="{00000000-0005-0000-0000-000081000000}"/>
    <cellStyle name="40% - Accent2 4" xfId="34918" xr:uid="{00000000-0005-0000-0000-000082000000}"/>
    <cellStyle name="40% - Accent2 5" xfId="34914" xr:uid="{00000000-0005-0000-0000-000083000000}"/>
    <cellStyle name="40% - Accent3 2" xfId="93" xr:uid="{00000000-0005-0000-0000-000084000000}"/>
    <cellStyle name="40% - Accent3 2 2" xfId="94" xr:uid="{00000000-0005-0000-0000-000085000000}"/>
    <cellStyle name="40% - Accent3 2 2 2" xfId="95" xr:uid="{00000000-0005-0000-0000-000086000000}"/>
    <cellStyle name="40% - Accent3 2 2 3" xfId="96" xr:uid="{00000000-0005-0000-0000-000087000000}"/>
    <cellStyle name="40% - Accent3 2 2 4" xfId="97" xr:uid="{00000000-0005-0000-0000-000088000000}"/>
    <cellStyle name="40% - Accent3 2 3" xfId="34920" xr:uid="{00000000-0005-0000-0000-000089000000}"/>
    <cellStyle name="40% - Accent3 2 4" xfId="34921" xr:uid="{00000000-0005-0000-0000-00008A000000}"/>
    <cellStyle name="40% - Accent3 2 5" xfId="34922" xr:uid="{00000000-0005-0000-0000-00008B000000}"/>
    <cellStyle name="40% - Accent3 3" xfId="98" xr:uid="{00000000-0005-0000-0000-00008C000000}"/>
    <cellStyle name="40% - Accent3 3 2" xfId="99" xr:uid="{00000000-0005-0000-0000-00008D000000}"/>
    <cellStyle name="40% - Accent3 3 3" xfId="100" xr:uid="{00000000-0005-0000-0000-00008E000000}"/>
    <cellStyle name="40% - Accent3 3 4" xfId="101" xr:uid="{00000000-0005-0000-0000-00008F000000}"/>
    <cellStyle name="40% - Accent3 4" xfId="102" xr:uid="{00000000-0005-0000-0000-000090000000}"/>
    <cellStyle name="40% - Accent3 4 2" xfId="103" xr:uid="{00000000-0005-0000-0000-000091000000}"/>
    <cellStyle name="40% - Accent3 4 3" xfId="104" xr:uid="{00000000-0005-0000-0000-000092000000}"/>
    <cellStyle name="40% - Accent3 4 4" xfId="105" xr:uid="{00000000-0005-0000-0000-000093000000}"/>
    <cellStyle name="40% - Accent3 5" xfId="34923" xr:uid="{00000000-0005-0000-0000-000094000000}"/>
    <cellStyle name="40% - Accent3 6" xfId="34919" xr:uid="{00000000-0005-0000-0000-000095000000}"/>
    <cellStyle name="40% - Accent4 2" xfId="106" xr:uid="{00000000-0005-0000-0000-000096000000}"/>
    <cellStyle name="40% - Accent4 2 2" xfId="107" xr:uid="{00000000-0005-0000-0000-000097000000}"/>
    <cellStyle name="40% - Accent4 2 2 2" xfId="108" xr:uid="{00000000-0005-0000-0000-000098000000}"/>
    <cellStyle name="40% - Accent4 2 2 3" xfId="109" xr:uid="{00000000-0005-0000-0000-000099000000}"/>
    <cellStyle name="40% - Accent4 2 2 4" xfId="110" xr:uid="{00000000-0005-0000-0000-00009A000000}"/>
    <cellStyle name="40% - Accent4 2 3" xfId="34925" xr:uid="{00000000-0005-0000-0000-00009B000000}"/>
    <cellStyle name="40% - Accent4 2 4" xfId="34926" xr:uid="{00000000-0005-0000-0000-00009C000000}"/>
    <cellStyle name="40% - Accent4 2 5" xfId="34927" xr:uid="{00000000-0005-0000-0000-00009D000000}"/>
    <cellStyle name="40% - Accent4 3" xfId="111" xr:uid="{00000000-0005-0000-0000-00009E000000}"/>
    <cellStyle name="40% - Accent4 3 2" xfId="112" xr:uid="{00000000-0005-0000-0000-00009F000000}"/>
    <cellStyle name="40% - Accent4 3 3" xfId="113" xr:uid="{00000000-0005-0000-0000-0000A0000000}"/>
    <cellStyle name="40% - Accent4 3 4" xfId="114" xr:uid="{00000000-0005-0000-0000-0000A1000000}"/>
    <cellStyle name="40% - Accent4 4" xfId="115" xr:uid="{00000000-0005-0000-0000-0000A2000000}"/>
    <cellStyle name="40% - Accent4 4 2" xfId="116" xr:uid="{00000000-0005-0000-0000-0000A3000000}"/>
    <cellStyle name="40% - Accent4 4 3" xfId="117" xr:uid="{00000000-0005-0000-0000-0000A4000000}"/>
    <cellStyle name="40% - Accent4 4 4" xfId="118" xr:uid="{00000000-0005-0000-0000-0000A5000000}"/>
    <cellStyle name="40% - Accent4 5" xfId="34928" xr:uid="{00000000-0005-0000-0000-0000A6000000}"/>
    <cellStyle name="40% - Accent4 6" xfId="34924" xr:uid="{00000000-0005-0000-0000-0000A7000000}"/>
    <cellStyle name="40% - Accent5 2" xfId="119" xr:uid="{00000000-0005-0000-0000-0000A8000000}"/>
    <cellStyle name="40% - Accent5 2 2" xfId="120" xr:uid="{00000000-0005-0000-0000-0000A9000000}"/>
    <cellStyle name="40% - Accent5 2 2 2" xfId="121" xr:uid="{00000000-0005-0000-0000-0000AA000000}"/>
    <cellStyle name="40% - Accent5 2 2 3" xfId="122" xr:uid="{00000000-0005-0000-0000-0000AB000000}"/>
    <cellStyle name="40% - Accent5 2 2 4" xfId="123" xr:uid="{00000000-0005-0000-0000-0000AC000000}"/>
    <cellStyle name="40% - Accent5 2 3" xfId="34930" xr:uid="{00000000-0005-0000-0000-0000AD000000}"/>
    <cellStyle name="40% - Accent5 2 4" xfId="34931" xr:uid="{00000000-0005-0000-0000-0000AE000000}"/>
    <cellStyle name="40% - Accent5 2 5" xfId="34932" xr:uid="{00000000-0005-0000-0000-0000AF000000}"/>
    <cellStyle name="40% - Accent5 3" xfId="124" xr:uid="{00000000-0005-0000-0000-0000B0000000}"/>
    <cellStyle name="40% - Accent5 3 2" xfId="125" xr:uid="{00000000-0005-0000-0000-0000B1000000}"/>
    <cellStyle name="40% - Accent5 3 3" xfId="126" xr:uid="{00000000-0005-0000-0000-0000B2000000}"/>
    <cellStyle name="40% - Accent5 3 4" xfId="127" xr:uid="{00000000-0005-0000-0000-0000B3000000}"/>
    <cellStyle name="40% - Accent5 4" xfId="34933" xr:uid="{00000000-0005-0000-0000-0000B4000000}"/>
    <cellStyle name="40% - Accent5 5" xfId="34929" xr:uid="{00000000-0005-0000-0000-0000B5000000}"/>
    <cellStyle name="40% - Accent6 2" xfId="128" xr:uid="{00000000-0005-0000-0000-0000B6000000}"/>
    <cellStyle name="40% - Accent6 2 2" xfId="129" xr:uid="{00000000-0005-0000-0000-0000B7000000}"/>
    <cellStyle name="40% - Accent6 2 2 2" xfId="130" xr:uid="{00000000-0005-0000-0000-0000B8000000}"/>
    <cellStyle name="40% - Accent6 2 2 3" xfId="131" xr:uid="{00000000-0005-0000-0000-0000B9000000}"/>
    <cellStyle name="40% - Accent6 2 2 4" xfId="132" xr:uid="{00000000-0005-0000-0000-0000BA000000}"/>
    <cellStyle name="40% - Accent6 2 3" xfId="34935" xr:uid="{00000000-0005-0000-0000-0000BB000000}"/>
    <cellStyle name="40% - Accent6 2 4" xfId="34936" xr:uid="{00000000-0005-0000-0000-0000BC000000}"/>
    <cellStyle name="40% - Accent6 2 5" xfId="34937" xr:uid="{00000000-0005-0000-0000-0000BD000000}"/>
    <cellStyle name="40% - Accent6 3" xfId="133" xr:uid="{00000000-0005-0000-0000-0000BE000000}"/>
    <cellStyle name="40% - Accent6 3 2" xfId="134" xr:uid="{00000000-0005-0000-0000-0000BF000000}"/>
    <cellStyle name="40% - Accent6 3 3" xfId="135" xr:uid="{00000000-0005-0000-0000-0000C0000000}"/>
    <cellStyle name="40% - Accent6 3 4" xfId="136" xr:uid="{00000000-0005-0000-0000-0000C1000000}"/>
    <cellStyle name="40% - Accent6 4" xfId="137" xr:uid="{00000000-0005-0000-0000-0000C2000000}"/>
    <cellStyle name="40% - Accent6 4 2" xfId="138" xr:uid="{00000000-0005-0000-0000-0000C3000000}"/>
    <cellStyle name="40% - Accent6 4 3" xfId="139" xr:uid="{00000000-0005-0000-0000-0000C4000000}"/>
    <cellStyle name="40% - Accent6 4 4" xfId="140" xr:uid="{00000000-0005-0000-0000-0000C5000000}"/>
    <cellStyle name="40% - Accent6 5" xfId="34938" xr:uid="{00000000-0005-0000-0000-0000C6000000}"/>
    <cellStyle name="40% - Accent6 6" xfId="34934" xr:uid="{00000000-0005-0000-0000-0000C7000000}"/>
    <cellStyle name="60% - Accent1 2" xfId="141" xr:uid="{00000000-0005-0000-0000-0000C8000000}"/>
    <cellStyle name="60% - Accent1 2 2" xfId="142" xr:uid="{00000000-0005-0000-0000-0000C9000000}"/>
    <cellStyle name="60% - Accent1 2 3" xfId="34940" xr:uid="{00000000-0005-0000-0000-0000CA000000}"/>
    <cellStyle name="60% - Accent1 2 4" xfId="34941" xr:uid="{00000000-0005-0000-0000-0000CB000000}"/>
    <cellStyle name="60% - Accent1 3" xfId="143" xr:uid="{00000000-0005-0000-0000-0000CC000000}"/>
    <cellStyle name="60% - Accent1 4" xfId="34939" xr:uid="{00000000-0005-0000-0000-0000CD000000}"/>
    <cellStyle name="60% - Accent2 2" xfId="144" xr:uid="{00000000-0005-0000-0000-0000CE000000}"/>
    <cellStyle name="60% - Accent2 3" xfId="145" xr:uid="{00000000-0005-0000-0000-0000CF000000}"/>
    <cellStyle name="60% - Accent2 4" xfId="34942" xr:uid="{00000000-0005-0000-0000-0000D0000000}"/>
    <cellStyle name="60% - Accent3 2" xfId="146" xr:uid="{00000000-0005-0000-0000-0000D1000000}"/>
    <cellStyle name="60% - Accent3 2 2" xfId="147" xr:uid="{00000000-0005-0000-0000-0000D2000000}"/>
    <cellStyle name="60% - Accent3 2 3" xfId="34944" xr:uid="{00000000-0005-0000-0000-0000D3000000}"/>
    <cellStyle name="60% - Accent3 2 4" xfId="34945" xr:uid="{00000000-0005-0000-0000-0000D4000000}"/>
    <cellStyle name="60% - Accent3 3" xfId="148" xr:uid="{00000000-0005-0000-0000-0000D5000000}"/>
    <cellStyle name="60% - Accent3 4" xfId="34943" xr:uid="{00000000-0005-0000-0000-0000D6000000}"/>
    <cellStyle name="60% - Accent4 2" xfId="149" xr:uid="{00000000-0005-0000-0000-0000D7000000}"/>
    <cellStyle name="60% - Accent4 2 2" xfId="150" xr:uid="{00000000-0005-0000-0000-0000D8000000}"/>
    <cellStyle name="60% - Accent4 2 3" xfId="34947" xr:uid="{00000000-0005-0000-0000-0000D9000000}"/>
    <cellStyle name="60% - Accent4 2 4" xfId="34948" xr:uid="{00000000-0005-0000-0000-0000DA000000}"/>
    <cellStyle name="60% - Accent4 3" xfId="151" xr:uid="{00000000-0005-0000-0000-0000DB000000}"/>
    <cellStyle name="60% - Accent4 4" xfId="34946" xr:uid="{00000000-0005-0000-0000-0000DC000000}"/>
    <cellStyle name="60% - Accent5 2" xfId="152" xr:uid="{00000000-0005-0000-0000-0000DD000000}"/>
    <cellStyle name="60% - Accent5 3" xfId="153" xr:uid="{00000000-0005-0000-0000-0000DE000000}"/>
    <cellStyle name="60% - Accent5 4" xfId="34949" xr:uid="{00000000-0005-0000-0000-0000DF000000}"/>
    <cellStyle name="60% - Accent6 2" xfId="154" xr:uid="{00000000-0005-0000-0000-0000E0000000}"/>
    <cellStyle name="60% - Accent6 2 2" xfId="155" xr:uid="{00000000-0005-0000-0000-0000E1000000}"/>
    <cellStyle name="60% - Accent6 2 3" xfId="34951" xr:uid="{00000000-0005-0000-0000-0000E2000000}"/>
    <cellStyle name="60% - Accent6 2 4" xfId="34952" xr:uid="{00000000-0005-0000-0000-0000E3000000}"/>
    <cellStyle name="60% - Accent6 3" xfId="156" xr:uid="{00000000-0005-0000-0000-0000E4000000}"/>
    <cellStyle name="60% - Accent6 4" xfId="34950" xr:uid="{00000000-0005-0000-0000-0000E5000000}"/>
    <cellStyle name="Accent1 2" xfId="157" xr:uid="{00000000-0005-0000-0000-0000E6000000}"/>
    <cellStyle name="Accent1 2 2" xfId="158" xr:uid="{00000000-0005-0000-0000-0000E7000000}"/>
    <cellStyle name="Accent1 2 3" xfId="34954" xr:uid="{00000000-0005-0000-0000-0000E8000000}"/>
    <cellStyle name="Accent1 2 4" xfId="34955" xr:uid="{00000000-0005-0000-0000-0000E9000000}"/>
    <cellStyle name="Accent1 3" xfId="159" xr:uid="{00000000-0005-0000-0000-0000EA000000}"/>
    <cellStyle name="Accent1 4" xfId="34953" xr:uid="{00000000-0005-0000-0000-0000EB000000}"/>
    <cellStyle name="Accent2 2" xfId="160" xr:uid="{00000000-0005-0000-0000-0000EC000000}"/>
    <cellStyle name="Accent2 2 2" xfId="161" xr:uid="{00000000-0005-0000-0000-0000ED000000}"/>
    <cellStyle name="Accent2 2 3" xfId="34957" xr:uid="{00000000-0005-0000-0000-0000EE000000}"/>
    <cellStyle name="Accent2 2 4" xfId="34958" xr:uid="{00000000-0005-0000-0000-0000EF000000}"/>
    <cellStyle name="Accent2 3" xfId="162" xr:uid="{00000000-0005-0000-0000-0000F0000000}"/>
    <cellStyle name="Accent2 4" xfId="34956" xr:uid="{00000000-0005-0000-0000-0000F1000000}"/>
    <cellStyle name="Accent3 2" xfId="163" xr:uid="{00000000-0005-0000-0000-0000F2000000}"/>
    <cellStyle name="Accent3 2 2" xfId="164" xr:uid="{00000000-0005-0000-0000-0000F3000000}"/>
    <cellStyle name="Accent3 2 3" xfId="34960" xr:uid="{00000000-0005-0000-0000-0000F4000000}"/>
    <cellStyle name="Accent3 2 4" xfId="34961" xr:uid="{00000000-0005-0000-0000-0000F5000000}"/>
    <cellStyle name="Accent3 3" xfId="165" xr:uid="{00000000-0005-0000-0000-0000F6000000}"/>
    <cellStyle name="Accent3 4" xfId="34959" xr:uid="{00000000-0005-0000-0000-0000F7000000}"/>
    <cellStyle name="Accent4 2" xfId="166" xr:uid="{00000000-0005-0000-0000-0000F8000000}"/>
    <cellStyle name="Accent4 2 2" xfId="167" xr:uid="{00000000-0005-0000-0000-0000F9000000}"/>
    <cellStyle name="Accent4 2 3" xfId="34963" xr:uid="{00000000-0005-0000-0000-0000FA000000}"/>
    <cellStyle name="Accent4 2 4" xfId="34964" xr:uid="{00000000-0005-0000-0000-0000FB000000}"/>
    <cellStyle name="Accent4 3" xfId="168" xr:uid="{00000000-0005-0000-0000-0000FC000000}"/>
    <cellStyle name="Accent4 4" xfId="34962" xr:uid="{00000000-0005-0000-0000-0000FD000000}"/>
    <cellStyle name="Accent5 2" xfId="169" xr:uid="{00000000-0005-0000-0000-0000FE000000}"/>
    <cellStyle name="Accent5 3" xfId="170" xr:uid="{00000000-0005-0000-0000-0000FF000000}"/>
    <cellStyle name="Accent5 4" xfId="34965" xr:uid="{00000000-0005-0000-0000-000000010000}"/>
    <cellStyle name="Accent6 2" xfId="171" xr:uid="{00000000-0005-0000-0000-000001010000}"/>
    <cellStyle name="Accent6 3" xfId="172" xr:uid="{00000000-0005-0000-0000-000002010000}"/>
    <cellStyle name="Accent6 4" xfId="34966" xr:uid="{00000000-0005-0000-0000-000003010000}"/>
    <cellStyle name="Bad 2" xfId="173" xr:uid="{00000000-0005-0000-0000-000004010000}"/>
    <cellStyle name="Bad 2 2" xfId="174" xr:uid="{00000000-0005-0000-0000-000005010000}"/>
    <cellStyle name="Bad 2 3" xfId="34968" xr:uid="{00000000-0005-0000-0000-000006010000}"/>
    <cellStyle name="Bad 2 4" xfId="34969" xr:uid="{00000000-0005-0000-0000-000007010000}"/>
    <cellStyle name="Bad 3" xfId="175" xr:uid="{00000000-0005-0000-0000-000008010000}"/>
    <cellStyle name="Bad 4" xfId="34967" xr:uid="{00000000-0005-0000-0000-000009010000}"/>
    <cellStyle name="Calculation 2" xfId="176" xr:uid="{00000000-0005-0000-0000-00000A010000}"/>
    <cellStyle name="Calculation 2 2" xfId="177" xr:uid="{00000000-0005-0000-0000-00000B010000}"/>
    <cellStyle name="Calculation 2 2 2" xfId="3336" xr:uid="{00000000-0005-0000-0000-00000C010000}"/>
    <cellStyle name="Calculation 2 2 2 2" xfId="13140" xr:uid="{00000000-0005-0000-0000-00000D010000}"/>
    <cellStyle name="Calculation 2 2 2 2 2" xfId="30575" xr:uid="{00000000-0005-0000-0000-00000E010000}"/>
    <cellStyle name="Calculation 2 2 2 2 3" xfId="45028" xr:uid="{00000000-0005-0000-0000-00000F010000}"/>
    <cellStyle name="Calculation 2 2 2 3" xfId="15601" xr:uid="{00000000-0005-0000-0000-000010010000}"/>
    <cellStyle name="Calculation 2 2 2 3 2" xfId="33036" xr:uid="{00000000-0005-0000-0000-000011010000}"/>
    <cellStyle name="Calculation 2 2 2 3 3" xfId="47489" xr:uid="{00000000-0005-0000-0000-000012010000}"/>
    <cellStyle name="Calculation 2 2 2 4" xfId="20775" xr:uid="{00000000-0005-0000-0000-000013010000}"/>
    <cellStyle name="Calculation 2 2 2 5" xfId="35228" xr:uid="{00000000-0005-0000-0000-000014010000}"/>
    <cellStyle name="Calculation 2 2 3" xfId="3352" xr:uid="{00000000-0005-0000-0000-000015010000}"/>
    <cellStyle name="Calculation 2 2 3 2" xfId="20788" xr:uid="{00000000-0005-0000-0000-000016010000}"/>
    <cellStyle name="Calculation 2 2 3 3" xfId="35241" xr:uid="{00000000-0005-0000-0000-000017010000}"/>
    <cellStyle name="Calculation 2 2 4" xfId="3333" xr:uid="{00000000-0005-0000-0000-000018010000}"/>
    <cellStyle name="Calculation 2 2 4 2" xfId="20772" xr:uid="{00000000-0005-0000-0000-000019010000}"/>
    <cellStyle name="Calculation 2 2 4 3" xfId="35225" xr:uid="{00000000-0005-0000-0000-00001A010000}"/>
    <cellStyle name="Calculation 2 2 5" xfId="3350" xr:uid="{00000000-0005-0000-0000-00001B010000}"/>
    <cellStyle name="Calculation 2 2 5 2" xfId="20786" xr:uid="{00000000-0005-0000-0000-00001C010000}"/>
    <cellStyle name="Calculation 2 2 5 3" xfId="35239" xr:uid="{00000000-0005-0000-0000-00001D010000}"/>
    <cellStyle name="Calculation 2 2 6" xfId="17686" xr:uid="{00000000-0005-0000-0000-00001E010000}"/>
    <cellStyle name="Calculation 2 3" xfId="3335" xr:uid="{00000000-0005-0000-0000-00001F010000}"/>
    <cellStyle name="Calculation 2 3 2" xfId="13139" xr:uid="{00000000-0005-0000-0000-000020010000}"/>
    <cellStyle name="Calculation 2 3 2 2" xfId="30574" xr:uid="{00000000-0005-0000-0000-000021010000}"/>
    <cellStyle name="Calculation 2 3 2 3" xfId="45027" xr:uid="{00000000-0005-0000-0000-000022010000}"/>
    <cellStyle name="Calculation 2 3 3" xfId="15600" xr:uid="{00000000-0005-0000-0000-000023010000}"/>
    <cellStyle name="Calculation 2 3 3 2" xfId="33035" xr:uid="{00000000-0005-0000-0000-000024010000}"/>
    <cellStyle name="Calculation 2 3 3 3" xfId="47488" xr:uid="{00000000-0005-0000-0000-000025010000}"/>
    <cellStyle name="Calculation 2 3 4" xfId="20774" xr:uid="{00000000-0005-0000-0000-000026010000}"/>
    <cellStyle name="Calculation 2 3 5" xfId="35227" xr:uid="{00000000-0005-0000-0000-000027010000}"/>
    <cellStyle name="Calculation 2 4" xfId="3353" xr:uid="{00000000-0005-0000-0000-000028010000}"/>
    <cellStyle name="Calculation 2 4 2" xfId="20789" xr:uid="{00000000-0005-0000-0000-000029010000}"/>
    <cellStyle name="Calculation 2 4 3" xfId="35242" xr:uid="{00000000-0005-0000-0000-00002A010000}"/>
    <cellStyle name="Calculation 2 5" xfId="3332" xr:uid="{00000000-0005-0000-0000-00002B010000}"/>
    <cellStyle name="Calculation 2 5 2" xfId="20771" xr:uid="{00000000-0005-0000-0000-00002C010000}"/>
    <cellStyle name="Calculation 2 5 3" xfId="35224" xr:uid="{00000000-0005-0000-0000-00002D010000}"/>
    <cellStyle name="Calculation 2 6" xfId="3354" xr:uid="{00000000-0005-0000-0000-00002E010000}"/>
    <cellStyle name="Calculation 2 6 2" xfId="20790" xr:uid="{00000000-0005-0000-0000-00002F010000}"/>
    <cellStyle name="Calculation 2 6 3" xfId="35243" xr:uid="{00000000-0005-0000-0000-000030010000}"/>
    <cellStyle name="Calculation 2 7" xfId="17685" xr:uid="{00000000-0005-0000-0000-000031010000}"/>
    <cellStyle name="Calculation 3" xfId="178" xr:uid="{00000000-0005-0000-0000-000032010000}"/>
    <cellStyle name="Calculation 3 2" xfId="3337" xr:uid="{00000000-0005-0000-0000-000033010000}"/>
    <cellStyle name="Calculation 3 2 2" xfId="13141" xr:uid="{00000000-0005-0000-0000-000034010000}"/>
    <cellStyle name="Calculation 3 2 2 2" xfId="30576" xr:uid="{00000000-0005-0000-0000-000035010000}"/>
    <cellStyle name="Calculation 3 2 2 3" xfId="45029" xr:uid="{00000000-0005-0000-0000-000036010000}"/>
    <cellStyle name="Calculation 3 2 3" xfId="15602" xr:uid="{00000000-0005-0000-0000-000037010000}"/>
    <cellStyle name="Calculation 3 2 3 2" xfId="33037" xr:uid="{00000000-0005-0000-0000-000038010000}"/>
    <cellStyle name="Calculation 3 2 3 3" xfId="47490" xr:uid="{00000000-0005-0000-0000-000039010000}"/>
    <cellStyle name="Calculation 3 2 4" xfId="20776" xr:uid="{00000000-0005-0000-0000-00003A010000}"/>
    <cellStyle name="Calculation 3 2 5" xfId="35229" xr:uid="{00000000-0005-0000-0000-00003B010000}"/>
    <cellStyle name="Calculation 3 3" xfId="3351" xr:uid="{00000000-0005-0000-0000-00003C010000}"/>
    <cellStyle name="Calculation 3 3 2" xfId="20787" xr:uid="{00000000-0005-0000-0000-00003D010000}"/>
    <cellStyle name="Calculation 3 3 3" xfId="35240" xr:uid="{00000000-0005-0000-0000-00003E010000}"/>
    <cellStyle name="Calculation 3 4" xfId="3334" xr:uid="{00000000-0005-0000-0000-00003F010000}"/>
    <cellStyle name="Calculation 3 4 2" xfId="20773" xr:uid="{00000000-0005-0000-0000-000040010000}"/>
    <cellStyle name="Calculation 3 4 3" xfId="35226" xr:uid="{00000000-0005-0000-0000-000041010000}"/>
    <cellStyle name="Calculation 3 5" xfId="3349" xr:uid="{00000000-0005-0000-0000-000042010000}"/>
    <cellStyle name="Calculation 3 5 2" xfId="20785" xr:uid="{00000000-0005-0000-0000-000043010000}"/>
    <cellStyle name="Calculation 3 5 3" xfId="35238" xr:uid="{00000000-0005-0000-0000-000044010000}"/>
    <cellStyle name="Calculation 3 6" xfId="17687" xr:uid="{00000000-0005-0000-0000-000045010000}"/>
    <cellStyle name="Calculation 4" xfId="34970" xr:uid="{00000000-0005-0000-0000-000046010000}"/>
    <cellStyle name="Check Cell 2" xfId="179" xr:uid="{00000000-0005-0000-0000-000047010000}"/>
    <cellStyle name="Check Cell 3" xfId="180" xr:uid="{00000000-0005-0000-0000-000048010000}"/>
    <cellStyle name="Check Cell 4" xfId="34971" xr:uid="{00000000-0005-0000-0000-000049010000}"/>
    <cellStyle name="Comma" xfId="181" builtinId="3"/>
    <cellStyle name="Comma 10" xfId="182" xr:uid="{00000000-0005-0000-0000-00004B010000}"/>
    <cellStyle name="Comma 10 2" xfId="17443" xr:uid="{00000000-0005-0000-0000-00004C010000}"/>
    <cellStyle name="Comma 10 2 2" xfId="17444" xr:uid="{00000000-0005-0000-0000-00004D010000}"/>
    <cellStyle name="Comma 10 2 2 2" xfId="17507" xr:uid="{00000000-0005-0000-0000-00004E010000}"/>
    <cellStyle name="Comma 10 2 3" xfId="17506" xr:uid="{00000000-0005-0000-0000-00004F010000}"/>
    <cellStyle name="Comma 10 3" xfId="17445" xr:uid="{00000000-0005-0000-0000-000050010000}"/>
    <cellStyle name="Comma 10 3 2" xfId="17508" xr:uid="{00000000-0005-0000-0000-000051010000}"/>
    <cellStyle name="Comma 10 4" xfId="17505" xr:uid="{00000000-0005-0000-0000-000052010000}"/>
    <cellStyle name="Comma 11" xfId="17446" xr:uid="{00000000-0005-0000-0000-000053010000}"/>
    <cellStyle name="Comma 11 2" xfId="17447" xr:uid="{00000000-0005-0000-0000-000054010000}"/>
    <cellStyle name="Comma 11 2 2" xfId="17510" xr:uid="{00000000-0005-0000-0000-000055010000}"/>
    <cellStyle name="Comma 11 3" xfId="17509" xr:uid="{00000000-0005-0000-0000-000056010000}"/>
    <cellStyle name="Comma 12" xfId="17448" xr:uid="{00000000-0005-0000-0000-000057010000}"/>
    <cellStyle name="Comma 12 2" xfId="17511" xr:uid="{00000000-0005-0000-0000-000058010000}"/>
    <cellStyle name="Comma 12 3" xfId="34972" xr:uid="{00000000-0005-0000-0000-000059010000}"/>
    <cellStyle name="Comma 13" xfId="17449" xr:uid="{00000000-0005-0000-0000-00005A010000}"/>
    <cellStyle name="Comma 13 2" xfId="17512" xr:uid="{00000000-0005-0000-0000-00005B010000}"/>
    <cellStyle name="Comma 13 3" xfId="34973" xr:uid="{00000000-0005-0000-0000-00005C010000}"/>
    <cellStyle name="Comma 14" xfId="17450" xr:uid="{00000000-0005-0000-0000-00005D010000}"/>
    <cellStyle name="Comma 14 2" xfId="34974" xr:uid="{00000000-0005-0000-0000-00005E010000}"/>
    <cellStyle name="Comma 15" xfId="183" xr:uid="{00000000-0005-0000-0000-00005F010000}"/>
    <cellStyle name="Comma 15 2" xfId="17499" xr:uid="{00000000-0005-0000-0000-000060010000}"/>
    <cellStyle name="Comma 16" xfId="17502" xr:uid="{00000000-0005-0000-0000-000061010000}"/>
    <cellStyle name="Comma 17" xfId="49347" xr:uid="{00000000-0005-0000-0000-000062010000}"/>
    <cellStyle name="Comma 18" xfId="184" xr:uid="{00000000-0005-0000-0000-000063010000}"/>
    <cellStyle name="Comma 19" xfId="185" xr:uid="{00000000-0005-0000-0000-000064010000}"/>
    <cellStyle name="Comma 19 2" xfId="186" xr:uid="{00000000-0005-0000-0000-000065010000}"/>
    <cellStyle name="Comma 19 2 2" xfId="187" xr:uid="{00000000-0005-0000-0000-000066010000}"/>
    <cellStyle name="Comma 19 3" xfId="188" xr:uid="{00000000-0005-0000-0000-000067010000}"/>
    <cellStyle name="Comma 19 4" xfId="189" xr:uid="{00000000-0005-0000-0000-000068010000}"/>
    <cellStyle name="Comma 19 5" xfId="190" xr:uid="{00000000-0005-0000-0000-000069010000}"/>
    <cellStyle name="Comma 19 6" xfId="191" xr:uid="{00000000-0005-0000-0000-00006A010000}"/>
    <cellStyle name="Comma 19 6 2" xfId="3338" xr:uid="{00000000-0005-0000-0000-00006B010000}"/>
    <cellStyle name="Comma 19 7" xfId="3316" xr:uid="{00000000-0005-0000-0000-00006C010000}"/>
    <cellStyle name="Comma 19 7 2" xfId="5825" xr:uid="{00000000-0005-0000-0000-00006D010000}"/>
    <cellStyle name="Comma 19 7 2 2" xfId="23260" xr:uid="{00000000-0005-0000-0000-00006E010000}"/>
    <cellStyle name="Comma 19 7 2 3" xfId="37713" xr:uid="{00000000-0005-0000-0000-00006F010000}"/>
    <cellStyle name="Comma 19 7 3" xfId="13132" xr:uid="{00000000-0005-0000-0000-000070010000}"/>
    <cellStyle name="Comma 19 7 3 2" xfId="30567" xr:uid="{00000000-0005-0000-0000-000071010000}"/>
    <cellStyle name="Comma 19 7 3 3" xfId="45020" xr:uid="{00000000-0005-0000-0000-000072010000}"/>
    <cellStyle name="Comma 19 7 4" xfId="15593" xr:uid="{00000000-0005-0000-0000-000073010000}"/>
    <cellStyle name="Comma 19 7 4 2" xfId="33028" xr:uid="{00000000-0005-0000-0000-000074010000}"/>
    <cellStyle name="Comma 19 7 4 3" xfId="47481" xr:uid="{00000000-0005-0000-0000-000075010000}"/>
    <cellStyle name="Comma 19 7 5" xfId="20136" xr:uid="{00000000-0005-0000-0000-000076010000}"/>
    <cellStyle name="Comma 19 7 6" xfId="20755" xr:uid="{00000000-0005-0000-0000-000077010000}"/>
    <cellStyle name="Comma 19 7 7" xfId="35208" xr:uid="{00000000-0005-0000-0000-000078010000}"/>
    <cellStyle name="Comma 19 7 8" xfId="49334" xr:uid="{00000000-0005-0000-0000-000079010000}"/>
    <cellStyle name="Comma 2" xfId="192" xr:uid="{00000000-0005-0000-0000-00007A010000}"/>
    <cellStyle name="Comma 2 10" xfId="193" xr:uid="{00000000-0005-0000-0000-00007B010000}"/>
    <cellStyle name="Comma 2 11" xfId="194" xr:uid="{00000000-0005-0000-0000-00007C010000}"/>
    <cellStyle name="Comma 2 12" xfId="195" xr:uid="{00000000-0005-0000-0000-00007D010000}"/>
    <cellStyle name="Comma 2 13" xfId="196" xr:uid="{00000000-0005-0000-0000-00007E010000}"/>
    <cellStyle name="Comma 2 14" xfId="197" xr:uid="{00000000-0005-0000-0000-00007F010000}"/>
    <cellStyle name="Comma 2 15" xfId="198" xr:uid="{00000000-0005-0000-0000-000080010000}"/>
    <cellStyle name="Comma 2 16" xfId="199" xr:uid="{00000000-0005-0000-0000-000081010000}"/>
    <cellStyle name="Comma 2 2" xfId="200" xr:uid="{00000000-0005-0000-0000-000082010000}"/>
    <cellStyle name="Comma 2 2 10" xfId="201" xr:uid="{00000000-0005-0000-0000-000083010000}"/>
    <cellStyle name="Comma 2 2 10 2" xfId="17514" xr:uid="{00000000-0005-0000-0000-000084010000}"/>
    <cellStyle name="Comma 2 2 10 3" xfId="34975" xr:uid="{00000000-0005-0000-0000-000085010000}"/>
    <cellStyle name="Comma 2 2 11" xfId="202" xr:uid="{00000000-0005-0000-0000-000086010000}"/>
    <cellStyle name="Comma 2 2 11 2" xfId="17515" xr:uid="{00000000-0005-0000-0000-000087010000}"/>
    <cellStyle name="Comma 2 2 11 3" xfId="34976" xr:uid="{00000000-0005-0000-0000-000088010000}"/>
    <cellStyle name="Comma 2 2 12" xfId="203" xr:uid="{00000000-0005-0000-0000-000089010000}"/>
    <cellStyle name="Comma 2 2 12 2" xfId="17516" xr:uid="{00000000-0005-0000-0000-00008A010000}"/>
    <cellStyle name="Comma 2 2 12 3" xfId="34977" xr:uid="{00000000-0005-0000-0000-00008B010000}"/>
    <cellStyle name="Comma 2 2 13" xfId="204" xr:uid="{00000000-0005-0000-0000-00008C010000}"/>
    <cellStyle name="Comma 2 2 13 2" xfId="17517" xr:uid="{00000000-0005-0000-0000-00008D010000}"/>
    <cellStyle name="Comma 2 2 13 3" xfId="34978" xr:uid="{00000000-0005-0000-0000-00008E010000}"/>
    <cellStyle name="Comma 2 2 14" xfId="205" xr:uid="{00000000-0005-0000-0000-00008F010000}"/>
    <cellStyle name="Comma 2 2 14 2" xfId="17518" xr:uid="{00000000-0005-0000-0000-000090010000}"/>
    <cellStyle name="Comma 2 2 14 3" xfId="34979" xr:uid="{00000000-0005-0000-0000-000091010000}"/>
    <cellStyle name="Comma 2 2 15" xfId="206" xr:uid="{00000000-0005-0000-0000-000092010000}"/>
    <cellStyle name="Comma 2 2 15 2" xfId="17519" xr:uid="{00000000-0005-0000-0000-000093010000}"/>
    <cellStyle name="Comma 2 2 15 3" xfId="34980" xr:uid="{00000000-0005-0000-0000-000094010000}"/>
    <cellStyle name="Comma 2 2 16" xfId="207" xr:uid="{00000000-0005-0000-0000-000095010000}"/>
    <cellStyle name="Comma 2 2 16 2" xfId="17520" xr:uid="{00000000-0005-0000-0000-000096010000}"/>
    <cellStyle name="Comma 2 2 16 3" xfId="34981" xr:uid="{00000000-0005-0000-0000-000097010000}"/>
    <cellStyle name="Comma 2 2 17" xfId="208" xr:uid="{00000000-0005-0000-0000-000098010000}"/>
    <cellStyle name="Comma 2 2 17 2" xfId="17521" xr:uid="{00000000-0005-0000-0000-000099010000}"/>
    <cellStyle name="Comma 2 2 17 3" xfId="34982" xr:uid="{00000000-0005-0000-0000-00009A010000}"/>
    <cellStyle name="Comma 2 2 18" xfId="209" xr:uid="{00000000-0005-0000-0000-00009B010000}"/>
    <cellStyle name="Comma 2 2 18 2" xfId="17522" xr:uid="{00000000-0005-0000-0000-00009C010000}"/>
    <cellStyle name="Comma 2 2 18 3" xfId="34983" xr:uid="{00000000-0005-0000-0000-00009D010000}"/>
    <cellStyle name="Comma 2 2 19" xfId="210" xr:uid="{00000000-0005-0000-0000-00009E010000}"/>
    <cellStyle name="Comma 2 2 19 2" xfId="17523" xr:uid="{00000000-0005-0000-0000-00009F010000}"/>
    <cellStyle name="Comma 2 2 19 3" xfId="34984" xr:uid="{00000000-0005-0000-0000-0000A0010000}"/>
    <cellStyle name="Comma 2 2 2" xfId="211" xr:uid="{00000000-0005-0000-0000-0000A1010000}"/>
    <cellStyle name="Comma 2 2 2 2" xfId="17524" xr:uid="{00000000-0005-0000-0000-0000A2010000}"/>
    <cellStyle name="Comma 2 2 2 3" xfId="34985" xr:uid="{00000000-0005-0000-0000-0000A3010000}"/>
    <cellStyle name="Comma 2 2 20" xfId="212" xr:uid="{00000000-0005-0000-0000-0000A4010000}"/>
    <cellStyle name="Comma 2 2 20 2" xfId="17525" xr:uid="{00000000-0005-0000-0000-0000A5010000}"/>
    <cellStyle name="Comma 2 2 20 3" xfId="34986" xr:uid="{00000000-0005-0000-0000-0000A6010000}"/>
    <cellStyle name="Comma 2 2 21" xfId="213" xr:uid="{00000000-0005-0000-0000-0000A7010000}"/>
    <cellStyle name="Comma 2 2 21 2" xfId="17526" xr:uid="{00000000-0005-0000-0000-0000A8010000}"/>
    <cellStyle name="Comma 2 2 21 3" xfId="34987" xr:uid="{00000000-0005-0000-0000-0000A9010000}"/>
    <cellStyle name="Comma 2 2 22" xfId="214" xr:uid="{00000000-0005-0000-0000-0000AA010000}"/>
    <cellStyle name="Comma 2 2 22 2" xfId="17527" xr:uid="{00000000-0005-0000-0000-0000AB010000}"/>
    <cellStyle name="Comma 2 2 22 3" xfId="34988" xr:uid="{00000000-0005-0000-0000-0000AC010000}"/>
    <cellStyle name="Comma 2 2 23" xfId="215" xr:uid="{00000000-0005-0000-0000-0000AD010000}"/>
    <cellStyle name="Comma 2 2 23 2" xfId="17528" xr:uid="{00000000-0005-0000-0000-0000AE010000}"/>
    <cellStyle name="Comma 2 2 23 3" xfId="34989" xr:uid="{00000000-0005-0000-0000-0000AF010000}"/>
    <cellStyle name="Comma 2 2 24" xfId="216" xr:uid="{00000000-0005-0000-0000-0000B0010000}"/>
    <cellStyle name="Comma 2 2 24 2" xfId="17529" xr:uid="{00000000-0005-0000-0000-0000B1010000}"/>
    <cellStyle name="Comma 2 2 24 3" xfId="34990" xr:uid="{00000000-0005-0000-0000-0000B2010000}"/>
    <cellStyle name="Comma 2 2 25" xfId="217" xr:uid="{00000000-0005-0000-0000-0000B3010000}"/>
    <cellStyle name="Comma 2 2 25 2" xfId="17530" xr:uid="{00000000-0005-0000-0000-0000B4010000}"/>
    <cellStyle name="Comma 2 2 25 3" xfId="34991" xr:uid="{00000000-0005-0000-0000-0000B5010000}"/>
    <cellStyle name="Comma 2 2 26" xfId="218" xr:uid="{00000000-0005-0000-0000-0000B6010000}"/>
    <cellStyle name="Comma 2 2 26 2" xfId="17531" xr:uid="{00000000-0005-0000-0000-0000B7010000}"/>
    <cellStyle name="Comma 2 2 26 3" xfId="34992" xr:uid="{00000000-0005-0000-0000-0000B8010000}"/>
    <cellStyle name="Comma 2 2 27" xfId="219" xr:uid="{00000000-0005-0000-0000-0000B9010000}"/>
    <cellStyle name="Comma 2 2 27 2" xfId="17532" xr:uid="{00000000-0005-0000-0000-0000BA010000}"/>
    <cellStyle name="Comma 2 2 27 3" xfId="34993" xr:uid="{00000000-0005-0000-0000-0000BB010000}"/>
    <cellStyle name="Comma 2 2 28" xfId="17513" xr:uid="{00000000-0005-0000-0000-0000BC010000}"/>
    <cellStyle name="Comma 2 2 29" xfId="34994" xr:uid="{00000000-0005-0000-0000-0000BD010000}"/>
    <cellStyle name="Comma 2 2 3" xfId="220" xr:uid="{00000000-0005-0000-0000-0000BE010000}"/>
    <cellStyle name="Comma 2 2 3 2" xfId="17533" xr:uid="{00000000-0005-0000-0000-0000BF010000}"/>
    <cellStyle name="Comma 2 2 3 3" xfId="34995" xr:uid="{00000000-0005-0000-0000-0000C0010000}"/>
    <cellStyle name="Comma 2 2 4" xfId="221" xr:uid="{00000000-0005-0000-0000-0000C1010000}"/>
    <cellStyle name="Comma 2 2 4 2" xfId="17534" xr:uid="{00000000-0005-0000-0000-0000C2010000}"/>
    <cellStyle name="Comma 2 2 4 3" xfId="34996" xr:uid="{00000000-0005-0000-0000-0000C3010000}"/>
    <cellStyle name="Comma 2 2 5" xfId="222" xr:uid="{00000000-0005-0000-0000-0000C4010000}"/>
    <cellStyle name="Comma 2 2 5 2" xfId="17535" xr:uid="{00000000-0005-0000-0000-0000C5010000}"/>
    <cellStyle name="Comma 2 2 5 3" xfId="34997" xr:uid="{00000000-0005-0000-0000-0000C6010000}"/>
    <cellStyle name="Comma 2 2 6" xfId="223" xr:uid="{00000000-0005-0000-0000-0000C7010000}"/>
    <cellStyle name="Comma 2 2 6 2" xfId="17536" xr:uid="{00000000-0005-0000-0000-0000C8010000}"/>
    <cellStyle name="Comma 2 2 6 3" xfId="34998" xr:uid="{00000000-0005-0000-0000-0000C9010000}"/>
    <cellStyle name="Comma 2 2 7" xfId="224" xr:uid="{00000000-0005-0000-0000-0000CA010000}"/>
    <cellStyle name="Comma 2 2 7 2" xfId="17537" xr:uid="{00000000-0005-0000-0000-0000CB010000}"/>
    <cellStyle name="Comma 2 2 7 3" xfId="34999" xr:uid="{00000000-0005-0000-0000-0000CC010000}"/>
    <cellStyle name="Comma 2 2 8" xfId="225" xr:uid="{00000000-0005-0000-0000-0000CD010000}"/>
    <cellStyle name="Comma 2 2 8 2" xfId="17538" xr:uid="{00000000-0005-0000-0000-0000CE010000}"/>
    <cellStyle name="Comma 2 2 8 3" xfId="35000" xr:uid="{00000000-0005-0000-0000-0000CF010000}"/>
    <cellStyle name="Comma 2 2 9" xfId="226" xr:uid="{00000000-0005-0000-0000-0000D0010000}"/>
    <cellStyle name="Comma 2 2 9 2" xfId="17539" xr:uid="{00000000-0005-0000-0000-0000D1010000}"/>
    <cellStyle name="Comma 2 2 9 3" xfId="35001" xr:uid="{00000000-0005-0000-0000-0000D2010000}"/>
    <cellStyle name="Comma 2 3" xfId="227" xr:uid="{00000000-0005-0000-0000-0000D3010000}"/>
    <cellStyle name="Comma 2 3 10" xfId="228" xr:uid="{00000000-0005-0000-0000-0000D4010000}"/>
    <cellStyle name="Comma 2 3 10 2" xfId="17541" xr:uid="{00000000-0005-0000-0000-0000D5010000}"/>
    <cellStyle name="Comma 2 3 10 3" xfId="35002" xr:uid="{00000000-0005-0000-0000-0000D6010000}"/>
    <cellStyle name="Comma 2 3 11" xfId="229" xr:uid="{00000000-0005-0000-0000-0000D7010000}"/>
    <cellStyle name="Comma 2 3 11 2" xfId="17542" xr:uid="{00000000-0005-0000-0000-0000D8010000}"/>
    <cellStyle name="Comma 2 3 11 3" xfId="35003" xr:uid="{00000000-0005-0000-0000-0000D9010000}"/>
    <cellStyle name="Comma 2 3 12" xfId="230" xr:uid="{00000000-0005-0000-0000-0000DA010000}"/>
    <cellStyle name="Comma 2 3 12 2" xfId="17543" xr:uid="{00000000-0005-0000-0000-0000DB010000}"/>
    <cellStyle name="Comma 2 3 12 3" xfId="35004" xr:uid="{00000000-0005-0000-0000-0000DC010000}"/>
    <cellStyle name="Comma 2 3 13" xfId="231" xr:uid="{00000000-0005-0000-0000-0000DD010000}"/>
    <cellStyle name="Comma 2 3 13 2" xfId="17544" xr:uid="{00000000-0005-0000-0000-0000DE010000}"/>
    <cellStyle name="Comma 2 3 13 3" xfId="35005" xr:uid="{00000000-0005-0000-0000-0000DF010000}"/>
    <cellStyle name="Comma 2 3 14" xfId="232" xr:uid="{00000000-0005-0000-0000-0000E0010000}"/>
    <cellStyle name="Comma 2 3 14 2" xfId="17545" xr:uid="{00000000-0005-0000-0000-0000E1010000}"/>
    <cellStyle name="Comma 2 3 14 3" xfId="35006" xr:uid="{00000000-0005-0000-0000-0000E2010000}"/>
    <cellStyle name="Comma 2 3 15" xfId="233" xr:uid="{00000000-0005-0000-0000-0000E3010000}"/>
    <cellStyle name="Comma 2 3 15 2" xfId="17546" xr:uid="{00000000-0005-0000-0000-0000E4010000}"/>
    <cellStyle name="Comma 2 3 15 3" xfId="35007" xr:uid="{00000000-0005-0000-0000-0000E5010000}"/>
    <cellStyle name="Comma 2 3 16" xfId="234" xr:uid="{00000000-0005-0000-0000-0000E6010000}"/>
    <cellStyle name="Comma 2 3 16 2" xfId="17547" xr:uid="{00000000-0005-0000-0000-0000E7010000}"/>
    <cellStyle name="Comma 2 3 16 3" xfId="35008" xr:uid="{00000000-0005-0000-0000-0000E8010000}"/>
    <cellStyle name="Comma 2 3 17" xfId="235" xr:uid="{00000000-0005-0000-0000-0000E9010000}"/>
    <cellStyle name="Comma 2 3 17 2" xfId="17548" xr:uid="{00000000-0005-0000-0000-0000EA010000}"/>
    <cellStyle name="Comma 2 3 17 3" xfId="35009" xr:uid="{00000000-0005-0000-0000-0000EB010000}"/>
    <cellStyle name="Comma 2 3 18" xfId="236" xr:uid="{00000000-0005-0000-0000-0000EC010000}"/>
    <cellStyle name="Comma 2 3 18 2" xfId="17549" xr:uid="{00000000-0005-0000-0000-0000ED010000}"/>
    <cellStyle name="Comma 2 3 18 3" xfId="35010" xr:uid="{00000000-0005-0000-0000-0000EE010000}"/>
    <cellStyle name="Comma 2 3 19" xfId="237" xr:uid="{00000000-0005-0000-0000-0000EF010000}"/>
    <cellStyle name="Comma 2 3 19 2" xfId="17550" xr:uid="{00000000-0005-0000-0000-0000F0010000}"/>
    <cellStyle name="Comma 2 3 19 3" xfId="35011" xr:uid="{00000000-0005-0000-0000-0000F1010000}"/>
    <cellStyle name="Comma 2 3 2" xfId="238" xr:uid="{00000000-0005-0000-0000-0000F2010000}"/>
    <cellStyle name="Comma 2 3 2 2" xfId="17551" xr:uid="{00000000-0005-0000-0000-0000F3010000}"/>
    <cellStyle name="Comma 2 3 2 3" xfId="35012" xr:uid="{00000000-0005-0000-0000-0000F4010000}"/>
    <cellStyle name="Comma 2 3 20" xfId="239" xr:uid="{00000000-0005-0000-0000-0000F5010000}"/>
    <cellStyle name="Comma 2 3 20 2" xfId="17552" xr:uid="{00000000-0005-0000-0000-0000F6010000}"/>
    <cellStyle name="Comma 2 3 20 3" xfId="35013" xr:uid="{00000000-0005-0000-0000-0000F7010000}"/>
    <cellStyle name="Comma 2 3 21" xfId="240" xr:uid="{00000000-0005-0000-0000-0000F8010000}"/>
    <cellStyle name="Comma 2 3 21 2" xfId="17553" xr:uid="{00000000-0005-0000-0000-0000F9010000}"/>
    <cellStyle name="Comma 2 3 21 3" xfId="35014" xr:uid="{00000000-0005-0000-0000-0000FA010000}"/>
    <cellStyle name="Comma 2 3 22" xfId="241" xr:uid="{00000000-0005-0000-0000-0000FB010000}"/>
    <cellStyle name="Comma 2 3 22 2" xfId="17554" xr:uid="{00000000-0005-0000-0000-0000FC010000}"/>
    <cellStyle name="Comma 2 3 22 3" xfId="35015" xr:uid="{00000000-0005-0000-0000-0000FD010000}"/>
    <cellStyle name="Comma 2 3 23" xfId="242" xr:uid="{00000000-0005-0000-0000-0000FE010000}"/>
    <cellStyle name="Comma 2 3 23 2" xfId="17555" xr:uid="{00000000-0005-0000-0000-0000FF010000}"/>
    <cellStyle name="Comma 2 3 23 3" xfId="35016" xr:uid="{00000000-0005-0000-0000-000000020000}"/>
    <cellStyle name="Comma 2 3 24" xfId="243" xr:uid="{00000000-0005-0000-0000-000001020000}"/>
    <cellStyle name="Comma 2 3 24 2" xfId="17556" xr:uid="{00000000-0005-0000-0000-000002020000}"/>
    <cellStyle name="Comma 2 3 24 3" xfId="35017" xr:uid="{00000000-0005-0000-0000-000003020000}"/>
    <cellStyle name="Comma 2 3 25" xfId="244" xr:uid="{00000000-0005-0000-0000-000004020000}"/>
    <cellStyle name="Comma 2 3 25 2" xfId="17557" xr:uid="{00000000-0005-0000-0000-000005020000}"/>
    <cellStyle name="Comma 2 3 25 3" xfId="35018" xr:uid="{00000000-0005-0000-0000-000006020000}"/>
    <cellStyle name="Comma 2 3 26" xfId="245" xr:uid="{00000000-0005-0000-0000-000007020000}"/>
    <cellStyle name="Comma 2 3 26 2" xfId="17558" xr:uid="{00000000-0005-0000-0000-000008020000}"/>
    <cellStyle name="Comma 2 3 26 3" xfId="35019" xr:uid="{00000000-0005-0000-0000-000009020000}"/>
    <cellStyle name="Comma 2 3 27" xfId="246" xr:uid="{00000000-0005-0000-0000-00000A020000}"/>
    <cellStyle name="Comma 2 3 27 2" xfId="17559" xr:uid="{00000000-0005-0000-0000-00000B020000}"/>
    <cellStyle name="Comma 2 3 27 3" xfId="35020" xr:uid="{00000000-0005-0000-0000-00000C020000}"/>
    <cellStyle name="Comma 2 3 28" xfId="17540" xr:uid="{00000000-0005-0000-0000-00000D020000}"/>
    <cellStyle name="Comma 2 3 29" xfId="35021" xr:uid="{00000000-0005-0000-0000-00000E020000}"/>
    <cellStyle name="Comma 2 3 3" xfId="247" xr:uid="{00000000-0005-0000-0000-00000F020000}"/>
    <cellStyle name="Comma 2 3 3 2" xfId="17560" xr:uid="{00000000-0005-0000-0000-000010020000}"/>
    <cellStyle name="Comma 2 3 3 3" xfId="35022" xr:uid="{00000000-0005-0000-0000-000011020000}"/>
    <cellStyle name="Comma 2 3 4" xfId="248" xr:uid="{00000000-0005-0000-0000-000012020000}"/>
    <cellStyle name="Comma 2 3 4 2" xfId="17561" xr:uid="{00000000-0005-0000-0000-000013020000}"/>
    <cellStyle name="Comma 2 3 4 3" xfId="35023" xr:uid="{00000000-0005-0000-0000-000014020000}"/>
    <cellStyle name="Comma 2 3 5" xfId="249" xr:uid="{00000000-0005-0000-0000-000015020000}"/>
    <cellStyle name="Comma 2 3 5 2" xfId="17562" xr:uid="{00000000-0005-0000-0000-000016020000}"/>
    <cellStyle name="Comma 2 3 5 3" xfId="35024" xr:uid="{00000000-0005-0000-0000-000017020000}"/>
    <cellStyle name="Comma 2 3 6" xfId="250" xr:uid="{00000000-0005-0000-0000-000018020000}"/>
    <cellStyle name="Comma 2 3 6 2" xfId="17563" xr:uid="{00000000-0005-0000-0000-000019020000}"/>
    <cellStyle name="Comma 2 3 6 3" xfId="35025" xr:uid="{00000000-0005-0000-0000-00001A020000}"/>
    <cellStyle name="Comma 2 3 7" xfId="251" xr:uid="{00000000-0005-0000-0000-00001B020000}"/>
    <cellStyle name="Comma 2 3 7 2" xfId="17564" xr:uid="{00000000-0005-0000-0000-00001C020000}"/>
    <cellStyle name="Comma 2 3 7 3" xfId="35026" xr:uid="{00000000-0005-0000-0000-00001D020000}"/>
    <cellStyle name="Comma 2 3 8" xfId="252" xr:uid="{00000000-0005-0000-0000-00001E020000}"/>
    <cellStyle name="Comma 2 3 8 2" xfId="17565" xr:uid="{00000000-0005-0000-0000-00001F020000}"/>
    <cellStyle name="Comma 2 3 8 3" xfId="35027" xr:uid="{00000000-0005-0000-0000-000020020000}"/>
    <cellStyle name="Comma 2 3 9" xfId="253" xr:uid="{00000000-0005-0000-0000-000021020000}"/>
    <cellStyle name="Comma 2 3 9 2" xfId="17566" xr:uid="{00000000-0005-0000-0000-000022020000}"/>
    <cellStyle name="Comma 2 3 9 3" xfId="35028" xr:uid="{00000000-0005-0000-0000-000023020000}"/>
    <cellStyle name="Comma 2 4" xfId="254" xr:uid="{00000000-0005-0000-0000-000024020000}"/>
    <cellStyle name="Comma 2 4 10" xfId="255" xr:uid="{00000000-0005-0000-0000-000025020000}"/>
    <cellStyle name="Comma 2 4 10 2" xfId="17568" xr:uid="{00000000-0005-0000-0000-000026020000}"/>
    <cellStyle name="Comma 2 4 10 3" xfId="35029" xr:uid="{00000000-0005-0000-0000-000027020000}"/>
    <cellStyle name="Comma 2 4 11" xfId="256" xr:uid="{00000000-0005-0000-0000-000028020000}"/>
    <cellStyle name="Comma 2 4 11 2" xfId="17569" xr:uid="{00000000-0005-0000-0000-000029020000}"/>
    <cellStyle name="Comma 2 4 11 3" xfId="35030" xr:uid="{00000000-0005-0000-0000-00002A020000}"/>
    <cellStyle name="Comma 2 4 12" xfId="257" xr:uid="{00000000-0005-0000-0000-00002B020000}"/>
    <cellStyle name="Comma 2 4 12 2" xfId="17570" xr:uid="{00000000-0005-0000-0000-00002C020000}"/>
    <cellStyle name="Comma 2 4 12 3" xfId="35031" xr:uid="{00000000-0005-0000-0000-00002D020000}"/>
    <cellStyle name="Comma 2 4 13" xfId="258" xr:uid="{00000000-0005-0000-0000-00002E020000}"/>
    <cellStyle name="Comma 2 4 13 2" xfId="17571" xr:uid="{00000000-0005-0000-0000-00002F020000}"/>
    <cellStyle name="Comma 2 4 13 3" xfId="35032" xr:uid="{00000000-0005-0000-0000-000030020000}"/>
    <cellStyle name="Comma 2 4 14" xfId="259" xr:uid="{00000000-0005-0000-0000-000031020000}"/>
    <cellStyle name="Comma 2 4 14 2" xfId="17572" xr:uid="{00000000-0005-0000-0000-000032020000}"/>
    <cellStyle name="Comma 2 4 14 3" xfId="35033" xr:uid="{00000000-0005-0000-0000-000033020000}"/>
    <cellStyle name="Comma 2 4 15" xfId="260" xr:uid="{00000000-0005-0000-0000-000034020000}"/>
    <cellStyle name="Comma 2 4 15 2" xfId="17573" xr:uid="{00000000-0005-0000-0000-000035020000}"/>
    <cellStyle name="Comma 2 4 15 3" xfId="35034" xr:uid="{00000000-0005-0000-0000-000036020000}"/>
    <cellStyle name="Comma 2 4 16" xfId="261" xr:uid="{00000000-0005-0000-0000-000037020000}"/>
    <cellStyle name="Comma 2 4 16 2" xfId="17574" xr:uid="{00000000-0005-0000-0000-000038020000}"/>
    <cellStyle name="Comma 2 4 16 3" xfId="35035" xr:uid="{00000000-0005-0000-0000-000039020000}"/>
    <cellStyle name="Comma 2 4 17" xfId="262" xr:uid="{00000000-0005-0000-0000-00003A020000}"/>
    <cellStyle name="Comma 2 4 17 2" xfId="17575" xr:uid="{00000000-0005-0000-0000-00003B020000}"/>
    <cellStyle name="Comma 2 4 17 3" xfId="35036" xr:uid="{00000000-0005-0000-0000-00003C020000}"/>
    <cellStyle name="Comma 2 4 18" xfId="263" xr:uid="{00000000-0005-0000-0000-00003D020000}"/>
    <cellStyle name="Comma 2 4 18 2" xfId="17576" xr:uid="{00000000-0005-0000-0000-00003E020000}"/>
    <cellStyle name="Comma 2 4 18 3" xfId="35037" xr:uid="{00000000-0005-0000-0000-00003F020000}"/>
    <cellStyle name="Comma 2 4 19" xfId="264" xr:uid="{00000000-0005-0000-0000-000040020000}"/>
    <cellStyle name="Comma 2 4 19 2" xfId="17577" xr:uid="{00000000-0005-0000-0000-000041020000}"/>
    <cellStyle name="Comma 2 4 19 3" xfId="35038" xr:uid="{00000000-0005-0000-0000-000042020000}"/>
    <cellStyle name="Comma 2 4 2" xfId="265" xr:uid="{00000000-0005-0000-0000-000043020000}"/>
    <cellStyle name="Comma 2 4 2 2" xfId="17578" xr:uid="{00000000-0005-0000-0000-000044020000}"/>
    <cellStyle name="Comma 2 4 2 3" xfId="35039" xr:uid="{00000000-0005-0000-0000-000045020000}"/>
    <cellStyle name="Comma 2 4 20" xfId="266" xr:uid="{00000000-0005-0000-0000-000046020000}"/>
    <cellStyle name="Comma 2 4 20 2" xfId="17579" xr:uid="{00000000-0005-0000-0000-000047020000}"/>
    <cellStyle name="Comma 2 4 20 3" xfId="35040" xr:uid="{00000000-0005-0000-0000-000048020000}"/>
    <cellStyle name="Comma 2 4 21" xfId="267" xr:uid="{00000000-0005-0000-0000-000049020000}"/>
    <cellStyle name="Comma 2 4 21 2" xfId="17580" xr:uid="{00000000-0005-0000-0000-00004A020000}"/>
    <cellStyle name="Comma 2 4 21 3" xfId="35041" xr:uid="{00000000-0005-0000-0000-00004B020000}"/>
    <cellStyle name="Comma 2 4 22" xfId="268" xr:uid="{00000000-0005-0000-0000-00004C020000}"/>
    <cellStyle name="Comma 2 4 22 2" xfId="17581" xr:uid="{00000000-0005-0000-0000-00004D020000}"/>
    <cellStyle name="Comma 2 4 22 3" xfId="35042" xr:uid="{00000000-0005-0000-0000-00004E020000}"/>
    <cellStyle name="Comma 2 4 23" xfId="269" xr:uid="{00000000-0005-0000-0000-00004F020000}"/>
    <cellStyle name="Comma 2 4 23 2" xfId="17582" xr:uid="{00000000-0005-0000-0000-000050020000}"/>
    <cellStyle name="Comma 2 4 23 3" xfId="35043" xr:uid="{00000000-0005-0000-0000-000051020000}"/>
    <cellStyle name="Comma 2 4 24" xfId="270" xr:uid="{00000000-0005-0000-0000-000052020000}"/>
    <cellStyle name="Comma 2 4 24 2" xfId="17583" xr:uid="{00000000-0005-0000-0000-000053020000}"/>
    <cellStyle name="Comma 2 4 24 3" xfId="35044" xr:uid="{00000000-0005-0000-0000-000054020000}"/>
    <cellStyle name="Comma 2 4 25" xfId="271" xr:uid="{00000000-0005-0000-0000-000055020000}"/>
    <cellStyle name="Comma 2 4 25 2" xfId="17584" xr:uid="{00000000-0005-0000-0000-000056020000}"/>
    <cellStyle name="Comma 2 4 25 3" xfId="35045" xr:uid="{00000000-0005-0000-0000-000057020000}"/>
    <cellStyle name="Comma 2 4 26" xfId="272" xr:uid="{00000000-0005-0000-0000-000058020000}"/>
    <cellStyle name="Comma 2 4 26 2" xfId="17585" xr:uid="{00000000-0005-0000-0000-000059020000}"/>
    <cellStyle name="Comma 2 4 26 3" xfId="35046" xr:uid="{00000000-0005-0000-0000-00005A020000}"/>
    <cellStyle name="Comma 2 4 27" xfId="273" xr:uid="{00000000-0005-0000-0000-00005B020000}"/>
    <cellStyle name="Comma 2 4 27 2" xfId="17586" xr:uid="{00000000-0005-0000-0000-00005C020000}"/>
    <cellStyle name="Comma 2 4 27 3" xfId="35047" xr:uid="{00000000-0005-0000-0000-00005D020000}"/>
    <cellStyle name="Comma 2 4 28" xfId="17567" xr:uid="{00000000-0005-0000-0000-00005E020000}"/>
    <cellStyle name="Comma 2 4 29" xfId="35048" xr:uid="{00000000-0005-0000-0000-00005F020000}"/>
    <cellStyle name="Comma 2 4 3" xfId="274" xr:uid="{00000000-0005-0000-0000-000060020000}"/>
    <cellStyle name="Comma 2 4 3 2" xfId="17587" xr:uid="{00000000-0005-0000-0000-000061020000}"/>
    <cellStyle name="Comma 2 4 3 3" xfId="35049" xr:uid="{00000000-0005-0000-0000-000062020000}"/>
    <cellStyle name="Comma 2 4 4" xfId="275" xr:uid="{00000000-0005-0000-0000-000063020000}"/>
    <cellStyle name="Comma 2 4 4 2" xfId="17588" xr:uid="{00000000-0005-0000-0000-000064020000}"/>
    <cellStyle name="Comma 2 4 4 3" xfId="35050" xr:uid="{00000000-0005-0000-0000-000065020000}"/>
    <cellStyle name="Comma 2 4 5" xfId="276" xr:uid="{00000000-0005-0000-0000-000066020000}"/>
    <cellStyle name="Comma 2 4 5 2" xfId="17589" xr:uid="{00000000-0005-0000-0000-000067020000}"/>
    <cellStyle name="Comma 2 4 5 3" xfId="35051" xr:uid="{00000000-0005-0000-0000-000068020000}"/>
    <cellStyle name="Comma 2 4 6" xfId="277" xr:uid="{00000000-0005-0000-0000-000069020000}"/>
    <cellStyle name="Comma 2 4 6 2" xfId="17590" xr:uid="{00000000-0005-0000-0000-00006A020000}"/>
    <cellStyle name="Comma 2 4 6 3" xfId="35052" xr:uid="{00000000-0005-0000-0000-00006B020000}"/>
    <cellStyle name="Comma 2 4 7" xfId="278" xr:uid="{00000000-0005-0000-0000-00006C020000}"/>
    <cellStyle name="Comma 2 4 7 2" xfId="17591" xr:uid="{00000000-0005-0000-0000-00006D020000}"/>
    <cellStyle name="Comma 2 4 7 3" xfId="35053" xr:uid="{00000000-0005-0000-0000-00006E020000}"/>
    <cellStyle name="Comma 2 4 8" xfId="279" xr:uid="{00000000-0005-0000-0000-00006F020000}"/>
    <cellStyle name="Comma 2 4 8 2" xfId="17592" xr:uid="{00000000-0005-0000-0000-000070020000}"/>
    <cellStyle name="Comma 2 4 8 3" xfId="35054" xr:uid="{00000000-0005-0000-0000-000071020000}"/>
    <cellStyle name="Comma 2 4 9" xfId="280" xr:uid="{00000000-0005-0000-0000-000072020000}"/>
    <cellStyle name="Comma 2 4 9 2" xfId="17593" xr:uid="{00000000-0005-0000-0000-000073020000}"/>
    <cellStyle name="Comma 2 4 9 3" xfId="35055" xr:uid="{00000000-0005-0000-0000-000074020000}"/>
    <cellStyle name="Comma 2 5" xfId="281" xr:uid="{00000000-0005-0000-0000-000075020000}"/>
    <cellStyle name="Comma 2 5 2" xfId="282" xr:uid="{00000000-0005-0000-0000-000076020000}"/>
    <cellStyle name="Comma 2 5 2 2" xfId="35056" xr:uid="{00000000-0005-0000-0000-000077020000}"/>
    <cellStyle name="Comma 2 5 3" xfId="283" xr:uid="{00000000-0005-0000-0000-000078020000}"/>
    <cellStyle name="Comma 2 5 4" xfId="284" xr:uid="{00000000-0005-0000-0000-000079020000}"/>
    <cellStyle name="Comma 2 5 5" xfId="285" xr:uid="{00000000-0005-0000-0000-00007A020000}"/>
    <cellStyle name="Comma 2 6" xfId="286" xr:uid="{00000000-0005-0000-0000-00007B020000}"/>
    <cellStyle name="Comma 2 6 2" xfId="287" xr:uid="{00000000-0005-0000-0000-00007C020000}"/>
    <cellStyle name="Comma 2 6 2 2" xfId="35057" xr:uid="{00000000-0005-0000-0000-00007D020000}"/>
    <cellStyle name="Comma 2 6 3" xfId="288" xr:uid="{00000000-0005-0000-0000-00007E020000}"/>
    <cellStyle name="Comma 2 6 4" xfId="289" xr:uid="{00000000-0005-0000-0000-00007F020000}"/>
    <cellStyle name="Comma 2 6 5" xfId="290" xr:uid="{00000000-0005-0000-0000-000080020000}"/>
    <cellStyle name="Comma 2 7" xfId="291" xr:uid="{00000000-0005-0000-0000-000081020000}"/>
    <cellStyle name="Comma 2 7 2" xfId="292" xr:uid="{00000000-0005-0000-0000-000082020000}"/>
    <cellStyle name="Comma 2 7 2 2" xfId="35058" xr:uid="{00000000-0005-0000-0000-000083020000}"/>
    <cellStyle name="Comma 2 7 3" xfId="293" xr:uid="{00000000-0005-0000-0000-000084020000}"/>
    <cellStyle name="Comma 2 7 4" xfId="294" xr:uid="{00000000-0005-0000-0000-000085020000}"/>
    <cellStyle name="Comma 2 7 5" xfId="295" xr:uid="{00000000-0005-0000-0000-000086020000}"/>
    <cellStyle name="Comma 2 8" xfId="296" xr:uid="{00000000-0005-0000-0000-000087020000}"/>
    <cellStyle name="Comma 2 8 2" xfId="297" xr:uid="{00000000-0005-0000-0000-000088020000}"/>
    <cellStyle name="Comma 2 8 2 2" xfId="35059" xr:uid="{00000000-0005-0000-0000-000089020000}"/>
    <cellStyle name="Comma 2 8 3" xfId="298" xr:uid="{00000000-0005-0000-0000-00008A020000}"/>
    <cellStyle name="Comma 2 8 4" xfId="299" xr:uid="{00000000-0005-0000-0000-00008B020000}"/>
    <cellStyle name="Comma 2 8 5" xfId="300" xr:uid="{00000000-0005-0000-0000-00008C020000}"/>
    <cellStyle name="Comma 2 9" xfId="301" xr:uid="{00000000-0005-0000-0000-00008D020000}"/>
    <cellStyle name="Comma 3" xfId="302" xr:uid="{00000000-0005-0000-0000-00008E020000}"/>
    <cellStyle name="Comma 3 2" xfId="17594" xr:uid="{00000000-0005-0000-0000-00008F020000}"/>
    <cellStyle name="Comma 3 3" xfId="35060" xr:uid="{00000000-0005-0000-0000-000090020000}"/>
    <cellStyle name="Comma 4" xfId="303" xr:uid="{00000000-0005-0000-0000-000091020000}"/>
    <cellStyle name="Comma 4 10" xfId="304" xr:uid="{00000000-0005-0000-0000-000092020000}"/>
    <cellStyle name="Comma 4 10 2" xfId="17595" xr:uid="{00000000-0005-0000-0000-000093020000}"/>
    <cellStyle name="Comma 4 10 3" xfId="35061" xr:uid="{00000000-0005-0000-0000-000094020000}"/>
    <cellStyle name="Comma 4 11" xfId="305" xr:uid="{00000000-0005-0000-0000-000095020000}"/>
    <cellStyle name="Comma 4 11 2" xfId="17596" xr:uid="{00000000-0005-0000-0000-000096020000}"/>
    <cellStyle name="Comma 4 11 3" xfId="35062" xr:uid="{00000000-0005-0000-0000-000097020000}"/>
    <cellStyle name="Comma 4 12" xfId="306" xr:uid="{00000000-0005-0000-0000-000098020000}"/>
    <cellStyle name="Comma 4 12 2" xfId="17597" xr:uid="{00000000-0005-0000-0000-000099020000}"/>
    <cellStyle name="Comma 4 12 3" xfId="35063" xr:uid="{00000000-0005-0000-0000-00009A020000}"/>
    <cellStyle name="Comma 4 13" xfId="307" xr:uid="{00000000-0005-0000-0000-00009B020000}"/>
    <cellStyle name="Comma 4 13 2" xfId="17598" xr:uid="{00000000-0005-0000-0000-00009C020000}"/>
    <cellStyle name="Comma 4 13 3" xfId="35064" xr:uid="{00000000-0005-0000-0000-00009D020000}"/>
    <cellStyle name="Comma 4 14" xfId="308" xr:uid="{00000000-0005-0000-0000-00009E020000}"/>
    <cellStyle name="Comma 4 14 2" xfId="17599" xr:uid="{00000000-0005-0000-0000-00009F020000}"/>
    <cellStyle name="Comma 4 14 3" xfId="35065" xr:uid="{00000000-0005-0000-0000-0000A0020000}"/>
    <cellStyle name="Comma 4 15" xfId="309" xr:uid="{00000000-0005-0000-0000-0000A1020000}"/>
    <cellStyle name="Comma 4 15 2" xfId="17600" xr:uid="{00000000-0005-0000-0000-0000A2020000}"/>
    <cellStyle name="Comma 4 15 3" xfId="35066" xr:uid="{00000000-0005-0000-0000-0000A3020000}"/>
    <cellStyle name="Comma 4 16" xfId="310" xr:uid="{00000000-0005-0000-0000-0000A4020000}"/>
    <cellStyle name="Comma 4 16 2" xfId="17601" xr:uid="{00000000-0005-0000-0000-0000A5020000}"/>
    <cellStyle name="Comma 4 16 3" xfId="35067" xr:uid="{00000000-0005-0000-0000-0000A6020000}"/>
    <cellStyle name="Comma 4 17" xfId="311" xr:uid="{00000000-0005-0000-0000-0000A7020000}"/>
    <cellStyle name="Comma 4 17 2" xfId="17602" xr:uid="{00000000-0005-0000-0000-0000A8020000}"/>
    <cellStyle name="Comma 4 17 3" xfId="35068" xr:uid="{00000000-0005-0000-0000-0000A9020000}"/>
    <cellStyle name="Comma 4 18" xfId="312" xr:uid="{00000000-0005-0000-0000-0000AA020000}"/>
    <cellStyle name="Comma 4 18 2" xfId="17603" xr:uid="{00000000-0005-0000-0000-0000AB020000}"/>
    <cellStyle name="Comma 4 18 3" xfId="35069" xr:uid="{00000000-0005-0000-0000-0000AC020000}"/>
    <cellStyle name="Comma 4 19" xfId="313" xr:uid="{00000000-0005-0000-0000-0000AD020000}"/>
    <cellStyle name="Comma 4 19 2" xfId="17604" xr:uid="{00000000-0005-0000-0000-0000AE020000}"/>
    <cellStyle name="Comma 4 19 3" xfId="35070" xr:uid="{00000000-0005-0000-0000-0000AF020000}"/>
    <cellStyle name="Comma 4 2" xfId="314" xr:uid="{00000000-0005-0000-0000-0000B0020000}"/>
    <cellStyle name="Comma 4 2 2" xfId="17605" xr:uid="{00000000-0005-0000-0000-0000B1020000}"/>
    <cellStyle name="Comma 4 2 3" xfId="35071" xr:uid="{00000000-0005-0000-0000-0000B2020000}"/>
    <cellStyle name="Comma 4 20" xfId="315" xr:uid="{00000000-0005-0000-0000-0000B3020000}"/>
    <cellStyle name="Comma 4 20 2" xfId="17606" xr:uid="{00000000-0005-0000-0000-0000B4020000}"/>
    <cellStyle name="Comma 4 20 3" xfId="35072" xr:uid="{00000000-0005-0000-0000-0000B5020000}"/>
    <cellStyle name="Comma 4 21" xfId="316" xr:uid="{00000000-0005-0000-0000-0000B6020000}"/>
    <cellStyle name="Comma 4 21 2" xfId="17607" xr:uid="{00000000-0005-0000-0000-0000B7020000}"/>
    <cellStyle name="Comma 4 21 3" xfId="35073" xr:uid="{00000000-0005-0000-0000-0000B8020000}"/>
    <cellStyle name="Comma 4 22" xfId="317" xr:uid="{00000000-0005-0000-0000-0000B9020000}"/>
    <cellStyle name="Comma 4 22 2" xfId="17608" xr:uid="{00000000-0005-0000-0000-0000BA020000}"/>
    <cellStyle name="Comma 4 22 3" xfId="35074" xr:uid="{00000000-0005-0000-0000-0000BB020000}"/>
    <cellStyle name="Comma 4 23" xfId="318" xr:uid="{00000000-0005-0000-0000-0000BC020000}"/>
    <cellStyle name="Comma 4 23 2" xfId="17609" xr:uid="{00000000-0005-0000-0000-0000BD020000}"/>
    <cellStyle name="Comma 4 23 3" xfId="35075" xr:uid="{00000000-0005-0000-0000-0000BE020000}"/>
    <cellStyle name="Comma 4 24" xfId="319" xr:uid="{00000000-0005-0000-0000-0000BF020000}"/>
    <cellStyle name="Comma 4 24 2" xfId="17610" xr:uid="{00000000-0005-0000-0000-0000C0020000}"/>
    <cellStyle name="Comma 4 24 3" xfId="35076" xr:uid="{00000000-0005-0000-0000-0000C1020000}"/>
    <cellStyle name="Comma 4 25" xfId="320" xr:uid="{00000000-0005-0000-0000-0000C2020000}"/>
    <cellStyle name="Comma 4 25 2" xfId="17611" xr:uid="{00000000-0005-0000-0000-0000C3020000}"/>
    <cellStyle name="Comma 4 25 3" xfId="35077" xr:uid="{00000000-0005-0000-0000-0000C4020000}"/>
    <cellStyle name="Comma 4 26" xfId="321" xr:uid="{00000000-0005-0000-0000-0000C5020000}"/>
    <cellStyle name="Comma 4 26 2" xfId="17612" xr:uid="{00000000-0005-0000-0000-0000C6020000}"/>
    <cellStyle name="Comma 4 26 3" xfId="35078" xr:uid="{00000000-0005-0000-0000-0000C7020000}"/>
    <cellStyle name="Comma 4 27" xfId="322" xr:uid="{00000000-0005-0000-0000-0000C8020000}"/>
    <cellStyle name="Comma 4 27 2" xfId="17613" xr:uid="{00000000-0005-0000-0000-0000C9020000}"/>
    <cellStyle name="Comma 4 27 3" xfId="35079" xr:uid="{00000000-0005-0000-0000-0000CA020000}"/>
    <cellStyle name="Comma 4 28" xfId="323" xr:uid="{00000000-0005-0000-0000-0000CB020000}"/>
    <cellStyle name="Comma 4 28 2" xfId="17614" xr:uid="{00000000-0005-0000-0000-0000CC020000}"/>
    <cellStyle name="Comma 4 29" xfId="324" xr:uid="{00000000-0005-0000-0000-0000CD020000}"/>
    <cellStyle name="Comma 4 3" xfId="325" xr:uid="{00000000-0005-0000-0000-0000CE020000}"/>
    <cellStyle name="Comma 4 3 2" xfId="17615" xr:uid="{00000000-0005-0000-0000-0000CF020000}"/>
    <cellStyle name="Comma 4 3 3" xfId="35080" xr:uid="{00000000-0005-0000-0000-0000D0020000}"/>
    <cellStyle name="Comma 4 30" xfId="35081" xr:uid="{00000000-0005-0000-0000-0000D1020000}"/>
    <cellStyle name="Comma 4 4" xfId="326" xr:uid="{00000000-0005-0000-0000-0000D2020000}"/>
    <cellStyle name="Comma 4 4 2" xfId="17616" xr:uid="{00000000-0005-0000-0000-0000D3020000}"/>
    <cellStyle name="Comma 4 4 3" xfId="35082" xr:uid="{00000000-0005-0000-0000-0000D4020000}"/>
    <cellStyle name="Comma 4 5" xfId="327" xr:uid="{00000000-0005-0000-0000-0000D5020000}"/>
    <cellStyle name="Comma 4 5 2" xfId="17617" xr:uid="{00000000-0005-0000-0000-0000D6020000}"/>
    <cellStyle name="Comma 4 5 3" xfId="35083" xr:uid="{00000000-0005-0000-0000-0000D7020000}"/>
    <cellStyle name="Comma 4 6" xfId="328" xr:uid="{00000000-0005-0000-0000-0000D8020000}"/>
    <cellStyle name="Comma 4 6 2" xfId="17618" xr:uid="{00000000-0005-0000-0000-0000D9020000}"/>
    <cellStyle name="Comma 4 6 3" xfId="35084" xr:uid="{00000000-0005-0000-0000-0000DA020000}"/>
    <cellStyle name="Comma 4 7" xfId="329" xr:uid="{00000000-0005-0000-0000-0000DB020000}"/>
    <cellStyle name="Comma 4 7 2" xfId="17619" xr:uid="{00000000-0005-0000-0000-0000DC020000}"/>
    <cellStyle name="Comma 4 7 3" xfId="35085" xr:uid="{00000000-0005-0000-0000-0000DD020000}"/>
    <cellStyle name="Comma 4 8" xfId="330" xr:uid="{00000000-0005-0000-0000-0000DE020000}"/>
    <cellStyle name="Comma 4 8 2" xfId="17620" xr:uid="{00000000-0005-0000-0000-0000DF020000}"/>
    <cellStyle name="Comma 4 8 3" xfId="35086" xr:uid="{00000000-0005-0000-0000-0000E0020000}"/>
    <cellStyle name="Comma 4 9" xfId="331" xr:uid="{00000000-0005-0000-0000-0000E1020000}"/>
    <cellStyle name="Comma 4 9 2" xfId="17621" xr:uid="{00000000-0005-0000-0000-0000E2020000}"/>
    <cellStyle name="Comma 4 9 3" xfId="35087" xr:uid="{00000000-0005-0000-0000-0000E3020000}"/>
    <cellStyle name="Comma 5" xfId="332" xr:uid="{00000000-0005-0000-0000-0000E4020000}"/>
    <cellStyle name="Comma 5 2" xfId="333" xr:uid="{00000000-0005-0000-0000-0000E5020000}"/>
    <cellStyle name="Comma 5 3" xfId="334" xr:uid="{00000000-0005-0000-0000-0000E6020000}"/>
    <cellStyle name="Comma 5 4" xfId="335" xr:uid="{00000000-0005-0000-0000-0000E7020000}"/>
    <cellStyle name="Comma 6" xfId="336" xr:uid="{00000000-0005-0000-0000-0000E8020000}"/>
    <cellStyle name="Comma 6 10" xfId="337" xr:uid="{00000000-0005-0000-0000-0000E9020000}"/>
    <cellStyle name="Comma 6 10 2" xfId="17623" xr:uid="{00000000-0005-0000-0000-0000EA020000}"/>
    <cellStyle name="Comma 6 10 3" xfId="35088" xr:uid="{00000000-0005-0000-0000-0000EB020000}"/>
    <cellStyle name="Comma 6 11" xfId="338" xr:uid="{00000000-0005-0000-0000-0000EC020000}"/>
    <cellStyle name="Comma 6 11 2" xfId="17624" xr:uid="{00000000-0005-0000-0000-0000ED020000}"/>
    <cellStyle name="Comma 6 11 3" xfId="35089" xr:uid="{00000000-0005-0000-0000-0000EE020000}"/>
    <cellStyle name="Comma 6 12" xfId="339" xr:uid="{00000000-0005-0000-0000-0000EF020000}"/>
    <cellStyle name="Comma 6 12 2" xfId="17625" xr:uid="{00000000-0005-0000-0000-0000F0020000}"/>
    <cellStyle name="Comma 6 12 3" xfId="35090" xr:uid="{00000000-0005-0000-0000-0000F1020000}"/>
    <cellStyle name="Comma 6 13" xfId="340" xr:uid="{00000000-0005-0000-0000-0000F2020000}"/>
    <cellStyle name="Comma 6 13 2" xfId="17626" xr:uid="{00000000-0005-0000-0000-0000F3020000}"/>
    <cellStyle name="Comma 6 13 3" xfId="35091" xr:uid="{00000000-0005-0000-0000-0000F4020000}"/>
    <cellStyle name="Comma 6 14" xfId="341" xr:uid="{00000000-0005-0000-0000-0000F5020000}"/>
    <cellStyle name="Comma 6 14 2" xfId="17627" xr:uid="{00000000-0005-0000-0000-0000F6020000}"/>
    <cellStyle name="Comma 6 14 3" xfId="35092" xr:uid="{00000000-0005-0000-0000-0000F7020000}"/>
    <cellStyle name="Comma 6 15" xfId="342" xr:uid="{00000000-0005-0000-0000-0000F8020000}"/>
    <cellStyle name="Comma 6 15 2" xfId="17628" xr:uid="{00000000-0005-0000-0000-0000F9020000}"/>
    <cellStyle name="Comma 6 15 3" xfId="35093" xr:uid="{00000000-0005-0000-0000-0000FA020000}"/>
    <cellStyle name="Comma 6 16" xfId="343" xr:uid="{00000000-0005-0000-0000-0000FB020000}"/>
    <cellStyle name="Comma 6 16 2" xfId="17629" xr:uid="{00000000-0005-0000-0000-0000FC020000}"/>
    <cellStyle name="Comma 6 16 3" xfId="35094" xr:uid="{00000000-0005-0000-0000-0000FD020000}"/>
    <cellStyle name="Comma 6 17" xfId="344" xr:uid="{00000000-0005-0000-0000-0000FE020000}"/>
    <cellStyle name="Comma 6 17 2" xfId="17630" xr:uid="{00000000-0005-0000-0000-0000FF020000}"/>
    <cellStyle name="Comma 6 17 3" xfId="35095" xr:uid="{00000000-0005-0000-0000-000000030000}"/>
    <cellStyle name="Comma 6 18" xfId="345" xr:uid="{00000000-0005-0000-0000-000001030000}"/>
    <cellStyle name="Comma 6 18 2" xfId="17631" xr:uid="{00000000-0005-0000-0000-000002030000}"/>
    <cellStyle name="Comma 6 18 3" xfId="35096" xr:uid="{00000000-0005-0000-0000-000003030000}"/>
    <cellStyle name="Comma 6 19" xfId="346" xr:uid="{00000000-0005-0000-0000-000004030000}"/>
    <cellStyle name="Comma 6 19 2" xfId="17632" xr:uid="{00000000-0005-0000-0000-000005030000}"/>
    <cellStyle name="Comma 6 19 3" xfId="35097" xr:uid="{00000000-0005-0000-0000-000006030000}"/>
    <cellStyle name="Comma 6 2" xfId="347" xr:uid="{00000000-0005-0000-0000-000007030000}"/>
    <cellStyle name="Comma 6 2 2" xfId="17633" xr:uid="{00000000-0005-0000-0000-000008030000}"/>
    <cellStyle name="Comma 6 2 3" xfId="35098" xr:uid="{00000000-0005-0000-0000-000009030000}"/>
    <cellStyle name="Comma 6 20" xfId="348" xr:uid="{00000000-0005-0000-0000-00000A030000}"/>
    <cellStyle name="Comma 6 20 2" xfId="17634" xr:uid="{00000000-0005-0000-0000-00000B030000}"/>
    <cellStyle name="Comma 6 20 3" xfId="35099" xr:uid="{00000000-0005-0000-0000-00000C030000}"/>
    <cellStyle name="Comma 6 21" xfId="349" xr:uid="{00000000-0005-0000-0000-00000D030000}"/>
    <cellStyle name="Comma 6 21 2" xfId="17635" xr:uid="{00000000-0005-0000-0000-00000E030000}"/>
    <cellStyle name="Comma 6 21 3" xfId="35100" xr:uid="{00000000-0005-0000-0000-00000F030000}"/>
    <cellStyle name="Comma 6 22" xfId="350" xr:uid="{00000000-0005-0000-0000-000010030000}"/>
    <cellStyle name="Comma 6 22 2" xfId="17636" xr:uid="{00000000-0005-0000-0000-000011030000}"/>
    <cellStyle name="Comma 6 22 3" xfId="35101" xr:uid="{00000000-0005-0000-0000-000012030000}"/>
    <cellStyle name="Comma 6 23" xfId="351" xr:uid="{00000000-0005-0000-0000-000013030000}"/>
    <cellStyle name="Comma 6 23 2" xfId="17637" xr:uid="{00000000-0005-0000-0000-000014030000}"/>
    <cellStyle name="Comma 6 23 3" xfId="35102" xr:uid="{00000000-0005-0000-0000-000015030000}"/>
    <cellStyle name="Comma 6 24" xfId="352" xr:uid="{00000000-0005-0000-0000-000016030000}"/>
    <cellStyle name="Comma 6 24 2" xfId="17638" xr:uid="{00000000-0005-0000-0000-000017030000}"/>
    <cellStyle name="Comma 6 24 3" xfId="35103" xr:uid="{00000000-0005-0000-0000-000018030000}"/>
    <cellStyle name="Comma 6 25" xfId="353" xr:uid="{00000000-0005-0000-0000-000019030000}"/>
    <cellStyle name="Comma 6 25 2" xfId="17639" xr:uid="{00000000-0005-0000-0000-00001A030000}"/>
    <cellStyle name="Comma 6 25 3" xfId="35104" xr:uid="{00000000-0005-0000-0000-00001B030000}"/>
    <cellStyle name="Comma 6 26" xfId="354" xr:uid="{00000000-0005-0000-0000-00001C030000}"/>
    <cellStyle name="Comma 6 26 2" xfId="17640" xr:uid="{00000000-0005-0000-0000-00001D030000}"/>
    <cellStyle name="Comma 6 26 3" xfId="35105" xr:uid="{00000000-0005-0000-0000-00001E030000}"/>
    <cellStyle name="Comma 6 27" xfId="355" xr:uid="{00000000-0005-0000-0000-00001F030000}"/>
    <cellStyle name="Comma 6 27 2" xfId="17641" xr:uid="{00000000-0005-0000-0000-000020030000}"/>
    <cellStyle name="Comma 6 27 3" xfId="35106" xr:uid="{00000000-0005-0000-0000-000021030000}"/>
    <cellStyle name="Comma 6 28" xfId="17622" xr:uid="{00000000-0005-0000-0000-000022030000}"/>
    <cellStyle name="Comma 6 29" xfId="35107" xr:uid="{00000000-0005-0000-0000-000023030000}"/>
    <cellStyle name="Comma 6 3" xfId="356" xr:uid="{00000000-0005-0000-0000-000024030000}"/>
    <cellStyle name="Comma 6 3 2" xfId="17642" xr:uid="{00000000-0005-0000-0000-000025030000}"/>
    <cellStyle name="Comma 6 3 3" xfId="35108" xr:uid="{00000000-0005-0000-0000-000026030000}"/>
    <cellStyle name="Comma 6 4" xfId="357" xr:uid="{00000000-0005-0000-0000-000027030000}"/>
    <cellStyle name="Comma 6 4 2" xfId="17643" xr:uid="{00000000-0005-0000-0000-000028030000}"/>
    <cellStyle name="Comma 6 4 3" xfId="35109" xr:uid="{00000000-0005-0000-0000-000029030000}"/>
    <cellStyle name="Comma 6 5" xfId="358" xr:uid="{00000000-0005-0000-0000-00002A030000}"/>
    <cellStyle name="Comma 6 5 2" xfId="17644" xr:uid="{00000000-0005-0000-0000-00002B030000}"/>
    <cellStyle name="Comma 6 5 3" xfId="35110" xr:uid="{00000000-0005-0000-0000-00002C030000}"/>
    <cellStyle name="Comma 6 6" xfId="359" xr:uid="{00000000-0005-0000-0000-00002D030000}"/>
    <cellStyle name="Comma 6 6 2" xfId="17645" xr:uid="{00000000-0005-0000-0000-00002E030000}"/>
    <cellStyle name="Comma 6 6 3" xfId="35111" xr:uid="{00000000-0005-0000-0000-00002F030000}"/>
    <cellStyle name="Comma 6 7" xfId="360" xr:uid="{00000000-0005-0000-0000-000030030000}"/>
    <cellStyle name="Comma 6 7 2" xfId="17646" xr:uid="{00000000-0005-0000-0000-000031030000}"/>
    <cellStyle name="Comma 6 7 3" xfId="35112" xr:uid="{00000000-0005-0000-0000-000032030000}"/>
    <cellStyle name="Comma 6 8" xfId="361" xr:uid="{00000000-0005-0000-0000-000033030000}"/>
    <cellStyle name="Comma 6 8 2" xfId="17647" xr:uid="{00000000-0005-0000-0000-000034030000}"/>
    <cellStyle name="Comma 6 8 3" xfId="35113" xr:uid="{00000000-0005-0000-0000-000035030000}"/>
    <cellStyle name="Comma 6 9" xfId="362" xr:uid="{00000000-0005-0000-0000-000036030000}"/>
    <cellStyle name="Comma 6 9 2" xfId="17648" xr:uid="{00000000-0005-0000-0000-000037030000}"/>
    <cellStyle name="Comma 6 9 3" xfId="35114" xr:uid="{00000000-0005-0000-0000-000038030000}"/>
    <cellStyle name="Comma 7" xfId="363" xr:uid="{00000000-0005-0000-0000-000039030000}"/>
    <cellStyle name="Comma 7 2" xfId="364" xr:uid="{00000000-0005-0000-0000-00003A030000}"/>
    <cellStyle name="Comma 7 3" xfId="365" xr:uid="{00000000-0005-0000-0000-00003B030000}"/>
    <cellStyle name="Comma 7 4" xfId="366" xr:uid="{00000000-0005-0000-0000-00003C030000}"/>
    <cellStyle name="Comma 8" xfId="367" xr:uid="{00000000-0005-0000-0000-00003D030000}"/>
    <cellStyle name="Comma 8 2" xfId="368" xr:uid="{00000000-0005-0000-0000-00003E030000}"/>
    <cellStyle name="Comma 8 2 2" xfId="17649" xr:uid="{00000000-0005-0000-0000-00003F030000}"/>
    <cellStyle name="Comma 8 3" xfId="369" xr:uid="{00000000-0005-0000-0000-000040030000}"/>
    <cellStyle name="Comma 8 3 2" xfId="17650" xr:uid="{00000000-0005-0000-0000-000041030000}"/>
    <cellStyle name="Comma 8 4" xfId="370" xr:uid="{00000000-0005-0000-0000-000042030000}"/>
    <cellStyle name="Comma 9" xfId="371" xr:uid="{00000000-0005-0000-0000-000043030000}"/>
    <cellStyle name="Comma 9 2" xfId="372" xr:uid="{00000000-0005-0000-0000-000044030000}"/>
    <cellStyle name="Comma 9 2 2" xfId="373" xr:uid="{00000000-0005-0000-0000-000045030000}"/>
    <cellStyle name="Comma 9 2 2 2" xfId="35117" xr:uid="{00000000-0005-0000-0000-000046030000}"/>
    <cellStyle name="Comma 9 2 3" xfId="17651" xr:uid="{00000000-0005-0000-0000-000047030000}"/>
    <cellStyle name="Comma 9 2 4" xfId="35116" xr:uid="{00000000-0005-0000-0000-000048030000}"/>
    <cellStyle name="Comma 9 3" xfId="374" xr:uid="{00000000-0005-0000-0000-000049030000}"/>
    <cellStyle name="Comma 9 3 2" xfId="35118" xr:uid="{00000000-0005-0000-0000-00004A030000}"/>
    <cellStyle name="Comma 9 4" xfId="375" xr:uid="{00000000-0005-0000-0000-00004B030000}"/>
    <cellStyle name="Comma 9 5" xfId="376" xr:uid="{00000000-0005-0000-0000-00004C030000}"/>
    <cellStyle name="Comma 9 6" xfId="377" xr:uid="{00000000-0005-0000-0000-00004D030000}"/>
    <cellStyle name="Comma 9 6 2" xfId="3339" xr:uid="{00000000-0005-0000-0000-00004E030000}"/>
    <cellStyle name="Comma 9 7" xfId="3317" xr:uid="{00000000-0005-0000-0000-00004F030000}"/>
    <cellStyle name="Comma 9 7 2" xfId="5826" xr:uid="{00000000-0005-0000-0000-000050030000}"/>
    <cellStyle name="Comma 9 7 2 2" xfId="23261" xr:uid="{00000000-0005-0000-0000-000051030000}"/>
    <cellStyle name="Comma 9 7 2 3" xfId="37714" xr:uid="{00000000-0005-0000-0000-000052030000}"/>
    <cellStyle name="Comma 9 7 3" xfId="13133" xr:uid="{00000000-0005-0000-0000-000053030000}"/>
    <cellStyle name="Comma 9 7 3 2" xfId="30568" xr:uid="{00000000-0005-0000-0000-000054030000}"/>
    <cellStyle name="Comma 9 7 3 3" xfId="45021" xr:uid="{00000000-0005-0000-0000-000055030000}"/>
    <cellStyle name="Comma 9 7 4" xfId="15594" xr:uid="{00000000-0005-0000-0000-000056030000}"/>
    <cellStyle name="Comma 9 7 4 2" xfId="33029" xr:uid="{00000000-0005-0000-0000-000057030000}"/>
    <cellStyle name="Comma 9 7 4 3" xfId="47482" xr:uid="{00000000-0005-0000-0000-000058030000}"/>
    <cellStyle name="Comma 9 7 5" xfId="20137" xr:uid="{00000000-0005-0000-0000-000059030000}"/>
    <cellStyle name="Comma 9 7 6" xfId="20756" xr:uid="{00000000-0005-0000-0000-00005A030000}"/>
    <cellStyle name="Comma 9 7 7" xfId="35209" xr:uid="{00000000-0005-0000-0000-00005B030000}"/>
    <cellStyle name="Comma 9 7 8" xfId="49335" xr:uid="{00000000-0005-0000-0000-00005C030000}"/>
    <cellStyle name="Comma 9 8" xfId="17451" xr:uid="{00000000-0005-0000-0000-00005D030000}"/>
    <cellStyle name="Comma 9 9" xfId="35115" xr:uid="{00000000-0005-0000-0000-00005E030000}"/>
    <cellStyle name="Currency" xfId="378" builtinId="4"/>
    <cellStyle name="Currency 2" xfId="379" xr:uid="{00000000-0005-0000-0000-000060030000}"/>
    <cellStyle name="Currency 2 2" xfId="380" xr:uid="{00000000-0005-0000-0000-000061030000}"/>
    <cellStyle name="Currency 2 2 2" xfId="381" xr:uid="{00000000-0005-0000-0000-000062030000}"/>
    <cellStyle name="Currency 2 2 2 2" xfId="17452" xr:uid="{00000000-0005-0000-0000-000063030000}"/>
    <cellStyle name="Currency 2 2 2 3" xfId="35119" xr:uid="{00000000-0005-0000-0000-000064030000}"/>
    <cellStyle name="Currency 2 2 3" xfId="382" xr:uid="{00000000-0005-0000-0000-000065030000}"/>
    <cellStyle name="Currency 2 2 4" xfId="383" xr:uid="{00000000-0005-0000-0000-000066030000}"/>
    <cellStyle name="Currency 2 2 5" xfId="384" xr:uid="{00000000-0005-0000-0000-000067030000}"/>
    <cellStyle name="Currency 2 3" xfId="385" xr:uid="{00000000-0005-0000-0000-000068030000}"/>
    <cellStyle name="Currency 2 3 2" xfId="386" xr:uid="{00000000-0005-0000-0000-000069030000}"/>
    <cellStyle name="Currency 2 3 3" xfId="387" xr:uid="{00000000-0005-0000-0000-00006A030000}"/>
    <cellStyle name="Currency 2 3 4" xfId="388" xr:uid="{00000000-0005-0000-0000-00006B030000}"/>
    <cellStyle name="Currency 2 4" xfId="389" xr:uid="{00000000-0005-0000-0000-00006C030000}"/>
    <cellStyle name="Currency 2 4 2" xfId="390" xr:uid="{00000000-0005-0000-0000-00006D030000}"/>
    <cellStyle name="Currency 2 4 3" xfId="391" xr:uid="{00000000-0005-0000-0000-00006E030000}"/>
    <cellStyle name="Currency 2 4 4" xfId="392" xr:uid="{00000000-0005-0000-0000-00006F030000}"/>
    <cellStyle name="Currency 2 5" xfId="393" xr:uid="{00000000-0005-0000-0000-000070030000}"/>
    <cellStyle name="Currency 2 5 2" xfId="394" xr:uid="{00000000-0005-0000-0000-000071030000}"/>
    <cellStyle name="Currency 2 5 3" xfId="395" xr:uid="{00000000-0005-0000-0000-000072030000}"/>
    <cellStyle name="Currency 2 5 4" xfId="396" xr:uid="{00000000-0005-0000-0000-000073030000}"/>
    <cellStyle name="Currency 2 6" xfId="397" xr:uid="{00000000-0005-0000-0000-000074030000}"/>
    <cellStyle name="Currency 2 6 2" xfId="17453" xr:uid="{00000000-0005-0000-0000-000075030000}"/>
    <cellStyle name="Currency 2 6 3" xfId="35120" xr:uid="{00000000-0005-0000-0000-000076030000}"/>
    <cellStyle name="Currency 2 7" xfId="35121" xr:uid="{00000000-0005-0000-0000-000077030000}"/>
    <cellStyle name="Currency 3" xfId="398" xr:uid="{00000000-0005-0000-0000-000078030000}"/>
    <cellStyle name="Currency 3 2" xfId="399" xr:uid="{00000000-0005-0000-0000-000079030000}"/>
    <cellStyle name="Currency 3 2 2" xfId="400" xr:uid="{00000000-0005-0000-0000-00007A030000}"/>
    <cellStyle name="Currency 3 2 2 2" xfId="401" xr:uid="{00000000-0005-0000-0000-00007B030000}"/>
    <cellStyle name="Currency 3 2 3" xfId="402" xr:uid="{00000000-0005-0000-0000-00007C030000}"/>
    <cellStyle name="Currency 3 2 4" xfId="403" xr:uid="{00000000-0005-0000-0000-00007D030000}"/>
    <cellStyle name="Currency 3 2 5" xfId="404" xr:uid="{00000000-0005-0000-0000-00007E030000}"/>
    <cellStyle name="Currency 3 2 6" xfId="405" xr:uid="{00000000-0005-0000-0000-00007F030000}"/>
    <cellStyle name="Currency 3 2 6 2" xfId="3344" xr:uid="{00000000-0005-0000-0000-000080030000}"/>
    <cellStyle name="Currency 3 2 7" xfId="3318" xr:uid="{00000000-0005-0000-0000-000081030000}"/>
    <cellStyle name="Currency 3 2 7 2" xfId="5827" xr:uid="{00000000-0005-0000-0000-000082030000}"/>
    <cellStyle name="Currency 3 2 7 2 2" xfId="23262" xr:uid="{00000000-0005-0000-0000-000083030000}"/>
    <cellStyle name="Currency 3 2 7 2 3" xfId="37715" xr:uid="{00000000-0005-0000-0000-000084030000}"/>
    <cellStyle name="Currency 3 2 7 3" xfId="13134" xr:uid="{00000000-0005-0000-0000-000085030000}"/>
    <cellStyle name="Currency 3 2 7 3 2" xfId="30569" xr:uid="{00000000-0005-0000-0000-000086030000}"/>
    <cellStyle name="Currency 3 2 7 3 3" xfId="45022" xr:uid="{00000000-0005-0000-0000-000087030000}"/>
    <cellStyle name="Currency 3 2 7 4" xfId="15595" xr:uid="{00000000-0005-0000-0000-000088030000}"/>
    <cellStyle name="Currency 3 2 7 4 2" xfId="33030" xr:uid="{00000000-0005-0000-0000-000089030000}"/>
    <cellStyle name="Currency 3 2 7 4 3" xfId="47483" xr:uid="{00000000-0005-0000-0000-00008A030000}"/>
    <cellStyle name="Currency 3 2 7 5" xfId="20138" xr:uid="{00000000-0005-0000-0000-00008B030000}"/>
    <cellStyle name="Currency 3 2 7 6" xfId="20757" xr:uid="{00000000-0005-0000-0000-00008C030000}"/>
    <cellStyle name="Currency 3 2 7 7" xfId="35210" xr:uid="{00000000-0005-0000-0000-00008D030000}"/>
    <cellStyle name="Currency 3 2 7 8" xfId="49336" xr:uid="{00000000-0005-0000-0000-00008E030000}"/>
    <cellStyle name="Currency 3 2 8" xfId="17454" xr:uid="{00000000-0005-0000-0000-00008F030000}"/>
    <cellStyle name="Currency 3 3" xfId="406" xr:uid="{00000000-0005-0000-0000-000090030000}"/>
    <cellStyle name="Currency 3 4" xfId="407" xr:uid="{00000000-0005-0000-0000-000091030000}"/>
    <cellStyle name="Currency 3 5" xfId="408" xr:uid="{00000000-0005-0000-0000-000092030000}"/>
    <cellStyle name="Currency 4" xfId="409" xr:uid="{00000000-0005-0000-0000-000093030000}"/>
    <cellStyle name="Currency 4 2" xfId="410" xr:uid="{00000000-0005-0000-0000-000094030000}"/>
    <cellStyle name="Currency 4 2 2" xfId="411" xr:uid="{00000000-0005-0000-0000-000095030000}"/>
    <cellStyle name="Currency 4 2 3" xfId="412" xr:uid="{00000000-0005-0000-0000-000096030000}"/>
    <cellStyle name="Currency 4 2 4" xfId="413" xr:uid="{00000000-0005-0000-0000-000097030000}"/>
    <cellStyle name="Currency 4 3" xfId="414" xr:uid="{00000000-0005-0000-0000-000098030000}"/>
    <cellStyle name="Currency 4 3 2" xfId="415" xr:uid="{00000000-0005-0000-0000-000099030000}"/>
    <cellStyle name="Currency 4 3 3" xfId="416" xr:uid="{00000000-0005-0000-0000-00009A030000}"/>
    <cellStyle name="Currency 4 3 4" xfId="417" xr:uid="{00000000-0005-0000-0000-00009B030000}"/>
    <cellStyle name="Currency 4 4" xfId="418" xr:uid="{00000000-0005-0000-0000-00009C030000}"/>
    <cellStyle name="Currency 4 4 2" xfId="419" xr:uid="{00000000-0005-0000-0000-00009D030000}"/>
    <cellStyle name="Currency 4 4 3" xfId="420" xr:uid="{00000000-0005-0000-0000-00009E030000}"/>
    <cellStyle name="Currency 4 4 4" xfId="421" xr:uid="{00000000-0005-0000-0000-00009F030000}"/>
    <cellStyle name="Currency 4 5" xfId="422" xr:uid="{00000000-0005-0000-0000-0000A0030000}"/>
    <cellStyle name="Currency 4 5 2" xfId="423" xr:uid="{00000000-0005-0000-0000-0000A1030000}"/>
    <cellStyle name="Currency 4 5 3" xfId="424" xr:uid="{00000000-0005-0000-0000-0000A2030000}"/>
    <cellStyle name="Currency 4 5 4" xfId="425" xr:uid="{00000000-0005-0000-0000-0000A3030000}"/>
    <cellStyle name="Currency 4 6" xfId="426" xr:uid="{00000000-0005-0000-0000-0000A4030000}"/>
    <cellStyle name="Currency 4 6 2" xfId="17455" xr:uid="{00000000-0005-0000-0000-0000A5030000}"/>
    <cellStyle name="Currency 5" xfId="427" xr:uid="{00000000-0005-0000-0000-0000A6030000}"/>
    <cellStyle name="Currency 5 2" xfId="428" xr:uid="{00000000-0005-0000-0000-0000A7030000}"/>
    <cellStyle name="Currency 5 3" xfId="429" xr:uid="{00000000-0005-0000-0000-0000A8030000}"/>
    <cellStyle name="Currency 5 4" xfId="430" xr:uid="{00000000-0005-0000-0000-0000A9030000}"/>
    <cellStyle name="Currency 6" xfId="431" xr:uid="{00000000-0005-0000-0000-0000AA030000}"/>
    <cellStyle name="Currency 6 2" xfId="432" xr:uid="{00000000-0005-0000-0000-0000AB030000}"/>
    <cellStyle name="Currency 6 2 2" xfId="433" xr:uid="{00000000-0005-0000-0000-0000AC030000}"/>
    <cellStyle name="Currency 6 2 3" xfId="434" xr:uid="{00000000-0005-0000-0000-0000AD030000}"/>
    <cellStyle name="Currency 6 2 4" xfId="435" xr:uid="{00000000-0005-0000-0000-0000AE030000}"/>
    <cellStyle name="Currency 6 3" xfId="436" xr:uid="{00000000-0005-0000-0000-0000AF030000}"/>
    <cellStyle name="Currency 6 3 2" xfId="437" xr:uid="{00000000-0005-0000-0000-0000B0030000}"/>
    <cellStyle name="Currency 6 3 3" xfId="438" xr:uid="{00000000-0005-0000-0000-0000B1030000}"/>
    <cellStyle name="Currency 6 3 4" xfId="439" xr:uid="{00000000-0005-0000-0000-0000B2030000}"/>
    <cellStyle name="Currency 6 4" xfId="440" xr:uid="{00000000-0005-0000-0000-0000B3030000}"/>
    <cellStyle name="Currency 6 4 2" xfId="441" xr:uid="{00000000-0005-0000-0000-0000B4030000}"/>
    <cellStyle name="Currency 6 4 3" xfId="442" xr:uid="{00000000-0005-0000-0000-0000B5030000}"/>
    <cellStyle name="Currency 6 4 4" xfId="443" xr:uid="{00000000-0005-0000-0000-0000B6030000}"/>
    <cellStyle name="Currency 6 5" xfId="444" xr:uid="{00000000-0005-0000-0000-0000B7030000}"/>
    <cellStyle name="Currency 6 5 2" xfId="445" xr:uid="{00000000-0005-0000-0000-0000B8030000}"/>
    <cellStyle name="Currency 6 5 3" xfId="446" xr:uid="{00000000-0005-0000-0000-0000B9030000}"/>
    <cellStyle name="Currency 6 5 4" xfId="447" xr:uid="{00000000-0005-0000-0000-0000BA030000}"/>
    <cellStyle name="Currency 6 6" xfId="448" xr:uid="{00000000-0005-0000-0000-0000BB030000}"/>
    <cellStyle name="Currency 6 7" xfId="449" xr:uid="{00000000-0005-0000-0000-0000BC030000}"/>
    <cellStyle name="Currency 6 8" xfId="450" xr:uid="{00000000-0005-0000-0000-0000BD030000}"/>
    <cellStyle name="Currency 7" xfId="451" xr:uid="{00000000-0005-0000-0000-0000BE030000}"/>
    <cellStyle name="Currency 7 2" xfId="17652" xr:uid="{00000000-0005-0000-0000-0000BF030000}"/>
    <cellStyle name="Currency 7 3" xfId="17456" xr:uid="{00000000-0005-0000-0000-0000C0030000}"/>
    <cellStyle name="Currency 7 4" xfId="35122" xr:uid="{00000000-0005-0000-0000-0000C1030000}"/>
    <cellStyle name="Currency 8" xfId="452" xr:uid="{00000000-0005-0000-0000-0000C2030000}"/>
    <cellStyle name="Currency 8 2" xfId="17653" xr:uid="{00000000-0005-0000-0000-0000C3030000}"/>
    <cellStyle name="Currency 8 3" xfId="17457" xr:uid="{00000000-0005-0000-0000-0000C4030000}"/>
    <cellStyle name="Currency 9" xfId="49348" xr:uid="{00000000-0005-0000-0000-0000C5030000}"/>
    <cellStyle name="Explanatory Text 2" xfId="453" xr:uid="{00000000-0005-0000-0000-0000C6030000}"/>
    <cellStyle name="Explanatory Text 3" xfId="454" xr:uid="{00000000-0005-0000-0000-0000C7030000}"/>
    <cellStyle name="Explanatory Text 4" xfId="35123" xr:uid="{00000000-0005-0000-0000-0000C8030000}"/>
    <cellStyle name="Followed Hyperlink" xfId="49351" builtinId="9" hidden="1"/>
    <cellStyle name="Good 2" xfId="455" xr:uid="{00000000-0005-0000-0000-0000CA030000}"/>
    <cellStyle name="Good 3" xfId="456" xr:uid="{00000000-0005-0000-0000-0000CB030000}"/>
    <cellStyle name="Good 4" xfId="35124" xr:uid="{00000000-0005-0000-0000-0000CC030000}"/>
    <cellStyle name="Heading 1 2" xfId="457" xr:uid="{00000000-0005-0000-0000-0000CD030000}"/>
    <cellStyle name="Heading 1 2 2" xfId="458" xr:uid="{00000000-0005-0000-0000-0000CE030000}"/>
    <cellStyle name="Heading 1 2 3" xfId="35126" xr:uid="{00000000-0005-0000-0000-0000CF030000}"/>
    <cellStyle name="Heading 1 2 4" xfId="35127" xr:uid="{00000000-0005-0000-0000-0000D0030000}"/>
    <cellStyle name="Heading 1 3" xfId="459" xr:uid="{00000000-0005-0000-0000-0000D1030000}"/>
    <cellStyle name="Heading 1 4" xfId="35125" xr:uid="{00000000-0005-0000-0000-0000D2030000}"/>
    <cellStyle name="Heading 2 2" xfId="460" xr:uid="{00000000-0005-0000-0000-0000D3030000}"/>
    <cellStyle name="Heading 2 2 2" xfId="461" xr:uid="{00000000-0005-0000-0000-0000D4030000}"/>
    <cellStyle name="Heading 2 2 3" xfId="35129" xr:uid="{00000000-0005-0000-0000-0000D5030000}"/>
    <cellStyle name="Heading 2 2 4" xfId="35130" xr:uid="{00000000-0005-0000-0000-0000D6030000}"/>
    <cellStyle name="Heading 2 3" xfId="462" xr:uid="{00000000-0005-0000-0000-0000D7030000}"/>
    <cellStyle name="Heading 2 4" xfId="35128" xr:uid="{00000000-0005-0000-0000-0000D8030000}"/>
    <cellStyle name="Heading 3 2" xfId="463" xr:uid="{00000000-0005-0000-0000-0000D9030000}"/>
    <cellStyle name="Heading 3 2 2" xfId="464" xr:uid="{00000000-0005-0000-0000-0000DA030000}"/>
    <cellStyle name="Heading 3 2 3" xfId="35132" xr:uid="{00000000-0005-0000-0000-0000DB030000}"/>
    <cellStyle name="Heading 3 2 4" xfId="35133" xr:uid="{00000000-0005-0000-0000-0000DC030000}"/>
    <cellStyle name="Heading 3 3" xfId="465" xr:uid="{00000000-0005-0000-0000-0000DD030000}"/>
    <cellStyle name="Heading 3 4" xfId="35131" xr:uid="{00000000-0005-0000-0000-0000DE030000}"/>
    <cellStyle name="Heading 4 2" xfId="466" xr:uid="{00000000-0005-0000-0000-0000DF030000}"/>
    <cellStyle name="Heading 4 2 2" xfId="467" xr:uid="{00000000-0005-0000-0000-0000E0030000}"/>
    <cellStyle name="Heading 4 2 3" xfId="35135" xr:uid="{00000000-0005-0000-0000-0000E1030000}"/>
    <cellStyle name="Heading 4 2 4" xfId="35136" xr:uid="{00000000-0005-0000-0000-0000E2030000}"/>
    <cellStyle name="Heading 4 3" xfId="468" xr:uid="{00000000-0005-0000-0000-0000E3030000}"/>
    <cellStyle name="Heading 4 4" xfId="35134" xr:uid="{00000000-0005-0000-0000-0000E4030000}"/>
    <cellStyle name="Hyperlink" xfId="49350" builtinId="8" hidden="1"/>
    <cellStyle name="Hyperlink 2" xfId="469" xr:uid="{00000000-0005-0000-0000-0000E6030000}"/>
    <cellStyle name="Hyperlink 2 2" xfId="470" xr:uid="{00000000-0005-0000-0000-0000E7030000}"/>
    <cellStyle name="Hyperlink 3" xfId="471" xr:uid="{00000000-0005-0000-0000-0000E8030000}"/>
    <cellStyle name="Hyperlink 4" xfId="35137" xr:uid="{00000000-0005-0000-0000-0000E9030000}"/>
    <cellStyle name="Input 2" xfId="472" xr:uid="{00000000-0005-0000-0000-0000EA030000}"/>
    <cellStyle name="Input 2 2" xfId="3347" xr:uid="{00000000-0005-0000-0000-0000EB030000}"/>
    <cellStyle name="Input 2 2 2" xfId="13142" xr:uid="{00000000-0005-0000-0000-0000EC030000}"/>
    <cellStyle name="Input 2 2 2 2" xfId="30577" xr:uid="{00000000-0005-0000-0000-0000ED030000}"/>
    <cellStyle name="Input 2 2 2 3" xfId="45030" xr:uid="{00000000-0005-0000-0000-0000EE030000}"/>
    <cellStyle name="Input 2 2 3" xfId="15603" xr:uid="{00000000-0005-0000-0000-0000EF030000}"/>
    <cellStyle name="Input 2 2 3 2" xfId="33038" xr:uid="{00000000-0005-0000-0000-0000F0030000}"/>
    <cellStyle name="Input 2 2 3 3" xfId="47491" xr:uid="{00000000-0005-0000-0000-0000F1030000}"/>
    <cellStyle name="Input 2 2 4" xfId="20783" xr:uid="{00000000-0005-0000-0000-0000F2030000}"/>
    <cellStyle name="Input 2 2 5" xfId="35236" xr:uid="{00000000-0005-0000-0000-0000F3030000}"/>
    <cellStyle name="Input 2 3" xfId="3342" xr:uid="{00000000-0005-0000-0000-0000F4030000}"/>
    <cellStyle name="Input 2 3 2" xfId="20779" xr:uid="{00000000-0005-0000-0000-0000F5030000}"/>
    <cellStyle name="Input 2 3 3" xfId="35232" xr:uid="{00000000-0005-0000-0000-0000F6030000}"/>
    <cellStyle name="Input 2 4" xfId="3345" xr:uid="{00000000-0005-0000-0000-0000F7030000}"/>
    <cellStyle name="Input 2 4 2" xfId="20781" xr:uid="{00000000-0005-0000-0000-0000F8030000}"/>
    <cellStyle name="Input 2 4 3" xfId="35234" xr:uid="{00000000-0005-0000-0000-0000F9030000}"/>
    <cellStyle name="Input 2 5" xfId="3343" xr:uid="{00000000-0005-0000-0000-0000FA030000}"/>
    <cellStyle name="Input 2 5 2" xfId="20780" xr:uid="{00000000-0005-0000-0000-0000FB030000}"/>
    <cellStyle name="Input 2 5 3" xfId="35233" xr:uid="{00000000-0005-0000-0000-0000FC030000}"/>
    <cellStyle name="Input 2 6" xfId="17688" xr:uid="{00000000-0005-0000-0000-0000FD030000}"/>
    <cellStyle name="Input 3" xfId="473" xr:uid="{00000000-0005-0000-0000-0000FE030000}"/>
    <cellStyle name="Input 3 2" xfId="3348" xr:uid="{00000000-0005-0000-0000-0000FF030000}"/>
    <cellStyle name="Input 3 2 2" xfId="13143" xr:uid="{00000000-0005-0000-0000-000000040000}"/>
    <cellStyle name="Input 3 2 2 2" xfId="30578" xr:uid="{00000000-0005-0000-0000-000001040000}"/>
    <cellStyle name="Input 3 2 2 3" xfId="45031" xr:uid="{00000000-0005-0000-0000-000002040000}"/>
    <cellStyle name="Input 3 2 3" xfId="15604" xr:uid="{00000000-0005-0000-0000-000003040000}"/>
    <cellStyle name="Input 3 2 3 2" xfId="33039" xr:uid="{00000000-0005-0000-0000-000004040000}"/>
    <cellStyle name="Input 3 2 3 3" xfId="47492" xr:uid="{00000000-0005-0000-0000-000005040000}"/>
    <cellStyle name="Input 3 2 4" xfId="20784" xr:uid="{00000000-0005-0000-0000-000006040000}"/>
    <cellStyle name="Input 3 2 5" xfId="35237" xr:uid="{00000000-0005-0000-0000-000007040000}"/>
    <cellStyle name="Input 3 3" xfId="3341" xr:uid="{00000000-0005-0000-0000-000008040000}"/>
    <cellStyle name="Input 3 3 2" xfId="20778" xr:uid="{00000000-0005-0000-0000-000009040000}"/>
    <cellStyle name="Input 3 3 3" xfId="35231" xr:uid="{00000000-0005-0000-0000-00000A040000}"/>
    <cellStyle name="Input 3 4" xfId="3346" xr:uid="{00000000-0005-0000-0000-00000B040000}"/>
    <cellStyle name="Input 3 4 2" xfId="20782" xr:uid="{00000000-0005-0000-0000-00000C040000}"/>
    <cellStyle name="Input 3 4 3" xfId="35235" xr:uid="{00000000-0005-0000-0000-00000D040000}"/>
    <cellStyle name="Input 3 5" xfId="3340" xr:uid="{00000000-0005-0000-0000-00000E040000}"/>
    <cellStyle name="Input 3 5 2" xfId="20777" xr:uid="{00000000-0005-0000-0000-00000F040000}"/>
    <cellStyle name="Input 3 5 3" xfId="35230" xr:uid="{00000000-0005-0000-0000-000010040000}"/>
    <cellStyle name="Input 3 6" xfId="17689" xr:uid="{00000000-0005-0000-0000-000011040000}"/>
    <cellStyle name="Input 4" xfId="35138" xr:uid="{00000000-0005-0000-0000-000012040000}"/>
    <cellStyle name="Linked Cell 2" xfId="474" xr:uid="{00000000-0005-0000-0000-000013040000}"/>
    <cellStyle name="Linked Cell 3" xfId="475" xr:uid="{00000000-0005-0000-0000-000014040000}"/>
    <cellStyle name="Linked Cell 4" xfId="35139" xr:uid="{00000000-0005-0000-0000-000015040000}"/>
    <cellStyle name="Neutral 2" xfId="476" xr:uid="{00000000-0005-0000-0000-000016040000}"/>
    <cellStyle name="Neutral 3" xfId="477" xr:uid="{00000000-0005-0000-0000-000017040000}"/>
    <cellStyle name="Neutral 4" xfId="35140" xr:uid="{00000000-0005-0000-0000-000018040000}"/>
    <cellStyle name="Normal" xfId="0" builtinId="0"/>
    <cellStyle name="Normal 10" xfId="478" xr:uid="{00000000-0005-0000-0000-00001A040000}"/>
    <cellStyle name="Normal 10 2" xfId="479" xr:uid="{00000000-0005-0000-0000-00001B040000}"/>
    <cellStyle name="Normal 10 3" xfId="480" xr:uid="{00000000-0005-0000-0000-00001C040000}"/>
    <cellStyle name="Normal 10 4" xfId="481" xr:uid="{00000000-0005-0000-0000-00001D040000}"/>
    <cellStyle name="Normal 11" xfId="482" xr:uid="{00000000-0005-0000-0000-00001E040000}"/>
    <cellStyle name="Normal 11 2" xfId="483" xr:uid="{00000000-0005-0000-0000-00001F040000}"/>
    <cellStyle name="Normal 11 3" xfId="484" xr:uid="{00000000-0005-0000-0000-000020040000}"/>
    <cellStyle name="Normal 11 4" xfId="485" xr:uid="{00000000-0005-0000-0000-000021040000}"/>
    <cellStyle name="Normal 12" xfId="486" xr:uid="{00000000-0005-0000-0000-000022040000}"/>
    <cellStyle name="Normal 12 2" xfId="487" xr:uid="{00000000-0005-0000-0000-000023040000}"/>
    <cellStyle name="Normal 12 3" xfId="488" xr:uid="{00000000-0005-0000-0000-000024040000}"/>
    <cellStyle name="Normal 12 4" xfId="489" xr:uid="{00000000-0005-0000-0000-000025040000}"/>
    <cellStyle name="Normal 13" xfId="490" xr:uid="{00000000-0005-0000-0000-000026040000}"/>
    <cellStyle name="Normal 13 2" xfId="491" xr:uid="{00000000-0005-0000-0000-000027040000}"/>
    <cellStyle name="Normal 13 3" xfId="492" xr:uid="{00000000-0005-0000-0000-000028040000}"/>
    <cellStyle name="Normal 13 4" xfId="493" xr:uid="{00000000-0005-0000-0000-000029040000}"/>
    <cellStyle name="Normal 14" xfId="494" xr:uid="{00000000-0005-0000-0000-00002A040000}"/>
    <cellStyle name="Normal 14 2" xfId="495" xr:uid="{00000000-0005-0000-0000-00002B040000}"/>
    <cellStyle name="Normal 14 2 2" xfId="496" xr:uid="{00000000-0005-0000-0000-00002C040000}"/>
    <cellStyle name="Normal 14 2 2 2" xfId="17458" xr:uid="{00000000-0005-0000-0000-00002D040000}"/>
    <cellStyle name="Normal 14 3" xfId="497" xr:uid="{00000000-0005-0000-0000-00002E040000}"/>
    <cellStyle name="Normal 14 3 2" xfId="498" xr:uid="{00000000-0005-0000-0000-00002F040000}"/>
    <cellStyle name="Normal 14 4" xfId="499" xr:uid="{00000000-0005-0000-0000-000030040000}"/>
    <cellStyle name="Normal 14 5" xfId="500" xr:uid="{00000000-0005-0000-0000-000031040000}"/>
    <cellStyle name="Normal 14 6" xfId="501" xr:uid="{00000000-0005-0000-0000-000032040000}"/>
    <cellStyle name="Normal 15" xfId="502" xr:uid="{00000000-0005-0000-0000-000033040000}"/>
    <cellStyle name="Normal 15 2" xfId="503" xr:uid="{00000000-0005-0000-0000-000034040000}"/>
    <cellStyle name="Normal 15 3" xfId="504" xr:uid="{00000000-0005-0000-0000-000035040000}"/>
    <cellStyle name="Normal 15 4" xfId="505" xr:uid="{00000000-0005-0000-0000-000036040000}"/>
    <cellStyle name="Normal 16" xfId="506" xr:uid="{00000000-0005-0000-0000-000037040000}"/>
    <cellStyle name="Normal 16 2" xfId="507" xr:uid="{00000000-0005-0000-0000-000038040000}"/>
    <cellStyle name="Normal 16 2 2" xfId="508" xr:uid="{00000000-0005-0000-0000-000039040000}"/>
    <cellStyle name="Normal 16 2 2 2" xfId="17459" xr:uid="{00000000-0005-0000-0000-00003A040000}"/>
    <cellStyle name="Normal 16 3" xfId="509" xr:uid="{00000000-0005-0000-0000-00003B040000}"/>
    <cellStyle name="Normal 16 3 2" xfId="510" xr:uid="{00000000-0005-0000-0000-00003C040000}"/>
    <cellStyle name="Normal 16 4" xfId="511" xr:uid="{00000000-0005-0000-0000-00003D040000}"/>
    <cellStyle name="Normal 16 5" xfId="512" xr:uid="{00000000-0005-0000-0000-00003E040000}"/>
    <cellStyle name="Normal 16 6" xfId="513" xr:uid="{00000000-0005-0000-0000-00003F040000}"/>
    <cellStyle name="Normal 17" xfId="514" xr:uid="{00000000-0005-0000-0000-000040040000}"/>
    <cellStyle name="Normal 17 2" xfId="515" xr:uid="{00000000-0005-0000-0000-000041040000}"/>
    <cellStyle name="Normal 17 3" xfId="516" xr:uid="{00000000-0005-0000-0000-000042040000}"/>
    <cellStyle name="Normal 17 4" xfId="517" xr:uid="{00000000-0005-0000-0000-000043040000}"/>
    <cellStyle name="Normal 18" xfId="518" xr:uid="{00000000-0005-0000-0000-000044040000}"/>
    <cellStyle name="Normal 18 2" xfId="519" xr:uid="{00000000-0005-0000-0000-000045040000}"/>
    <cellStyle name="Normal 18 3" xfId="520" xr:uid="{00000000-0005-0000-0000-000046040000}"/>
    <cellStyle name="Normal 18 4" xfId="521" xr:uid="{00000000-0005-0000-0000-000047040000}"/>
    <cellStyle name="Normal 19" xfId="522" xr:uid="{00000000-0005-0000-0000-000048040000}"/>
    <cellStyle name="Normal 19 2" xfId="523" xr:uid="{00000000-0005-0000-0000-000049040000}"/>
    <cellStyle name="Normal 19 3" xfId="524" xr:uid="{00000000-0005-0000-0000-00004A040000}"/>
    <cellStyle name="Normal 19 4" xfId="525" xr:uid="{00000000-0005-0000-0000-00004B040000}"/>
    <cellStyle name="Normal 2" xfId="526" xr:uid="{00000000-0005-0000-0000-00004C040000}"/>
    <cellStyle name="Normal 2 10" xfId="527" xr:uid="{00000000-0005-0000-0000-00004D040000}"/>
    <cellStyle name="Normal 2 10 2" xfId="17654" xr:uid="{00000000-0005-0000-0000-00004E040000}"/>
    <cellStyle name="Normal 2 10 3" xfId="17460" xr:uid="{00000000-0005-0000-0000-00004F040000}"/>
    <cellStyle name="Normal 2 11" xfId="528" xr:uid="{00000000-0005-0000-0000-000050040000}"/>
    <cellStyle name="Normal 2 11 2" xfId="35141" xr:uid="{00000000-0005-0000-0000-000051040000}"/>
    <cellStyle name="Normal 2 12" xfId="529" xr:uid="{00000000-0005-0000-0000-000052040000}"/>
    <cellStyle name="Normal 2 12 2" xfId="530" xr:uid="{00000000-0005-0000-0000-000053040000}"/>
    <cellStyle name="Normal 2 12 3" xfId="531" xr:uid="{00000000-0005-0000-0000-000054040000}"/>
    <cellStyle name="Normal 2 12 4" xfId="532" xr:uid="{00000000-0005-0000-0000-000055040000}"/>
    <cellStyle name="Normal 2 12 5" xfId="533" xr:uid="{00000000-0005-0000-0000-000056040000}"/>
    <cellStyle name="Normal 2 12 6" xfId="534" xr:uid="{00000000-0005-0000-0000-000057040000}"/>
    <cellStyle name="Normal 2 12 7" xfId="535" xr:uid="{00000000-0005-0000-0000-000058040000}"/>
    <cellStyle name="Normal 2 13" xfId="536" xr:uid="{00000000-0005-0000-0000-000059040000}"/>
    <cellStyle name="Normal 2 14" xfId="537" xr:uid="{00000000-0005-0000-0000-00005A040000}"/>
    <cellStyle name="Normal 2 15" xfId="538" xr:uid="{00000000-0005-0000-0000-00005B040000}"/>
    <cellStyle name="Normal 2 16" xfId="539" xr:uid="{00000000-0005-0000-0000-00005C040000}"/>
    <cellStyle name="Normal 2 17" xfId="540" xr:uid="{00000000-0005-0000-0000-00005D040000}"/>
    <cellStyle name="Normal 2 18" xfId="541" xr:uid="{00000000-0005-0000-0000-00005E040000}"/>
    <cellStyle name="Normal 2 19" xfId="49338" xr:uid="{00000000-0005-0000-0000-00005F040000}"/>
    <cellStyle name="Normal 2 2" xfId="542" xr:uid="{00000000-0005-0000-0000-000060040000}"/>
    <cellStyle name="Normal 2 2 2" xfId="543" xr:uid="{00000000-0005-0000-0000-000061040000}"/>
    <cellStyle name="Normal 2 2 2 2" xfId="544" xr:uid="{00000000-0005-0000-0000-000062040000}"/>
    <cellStyle name="Normal 2 2 2 2 2" xfId="545" xr:uid="{00000000-0005-0000-0000-000063040000}"/>
    <cellStyle name="Normal 2 2 2 2 2 2" xfId="35142" xr:uid="{00000000-0005-0000-0000-000064040000}"/>
    <cellStyle name="Normal 2 2 2 2 3" xfId="546" xr:uid="{00000000-0005-0000-0000-000065040000}"/>
    <cellStyle name="Normal 2 2 2 2 4" xfId="547" xr:uid="{00000000-0005-0000-0000-000066040000}"/>
    <cellStyle name="Normal 2 2 2 2 5" xfId="548" xr:uid="{00000000-0005-0000-0000-000067040000}"/>
    <cellStyle name="Normal 2 2 2 3" xfId="549" xr:uid="{00000000-0005-0000-0000-000068040000}"/>
    <cellStyle name="Normal 2 2 2 3 2" xfId="17655" xr:uid="{00000000-0005-0000-0000-000069040000}"/>
    <cellStyle name="Normal 2 2 2 4" xfId="550" xr:uid="{00000000-0005-0000-0000-00006A040000}"/>
    <cellStyle name="Normal 2 2 2 4 2" xfId="35143" xr:uid="{00000000-0005-0000-0000-00006B040000}"/>
    <cellStyle name="Normal 2 2 2 5" xfId="551" xr:uid="{00000000-0005-0000-0000-00006C040000}"/>
    <cellStyle name="Normal 2 2 2 5 2" xfId="35144" xr:uid="{00000000-0005-0000-0000-00006D040000}"/>
    <cellStyle name="Normal 2 2 2 6" xfId="552" xr:uid="{00000000-0005-0000-0000-00006E040000}"/>
    <cellStyle name="Normal 2 2 2 6 2" xfId="35145" xr:uid="{00000000-0005-0000-0000-00006F040000}"/>
    <cellStyle name="Normal 2 2 2 7" xfId="553" xr:uid="{00000000-0005-0000-0000-000070040000}"/>
    <cellStyle name="Normal 2 2 3" xfId="554" xr:uid="{00000000-0005-0000-0000-000071040000}"/>
    <cellStyle name="Normal 2 2 3 2" xfId="555" xr:uid="{00000000-0005-0000-0000-000072040000}"/>
    <cellStyle name="Normal 2 2 4" xfId="556" xr:uid="{00000000-0005-0000-0000-000073040000}"/>
    <cellStyle name="Normal 2 2 4 2" xfId="557" xr:uid="{00000000-0005-0000-0000-000074040000}"/>
    <cellStyle name="Normal 2 2 4 2 2" xfId="35146" xr:uid="{00000000-0005-0000-0000-000075040000}"/>
    <cellStyle name="Normal 2 2 4 3" xfId="558" xr:uid="{00000000-0005-0000-0000-000076040000}"/>
    <cellStyle name="Normal 2 2 4 4" xfId="559" xr:uid="{00000000-0005-0000-0000-000077040000}"/>
    <cellStyle name="Normal 2 2 4 5" xfId="560" xr:uid="{00000000-0005-0000-0000-000078040000}"/>
    <cellStyle name="Normal 2 2 5" xfId="561" xr:uid="{00000000-0005-0000-0000-000079040000}"/>
    <cellStyle name="Normal 2 2 5 2" xfId="17461" xr:uid="{00000000-0005-0000-0000-00007A040000}"/>
    <cellStyle name="Normal 2 2 6" xfId="562" xr:uid="{00000000-0005-0000-0000-00007B040000}"/>
    <cellStyle name="Normal 2 2 6 2" xfId="17462" xr:uid="{00000000-0005-0000-0000-00007C040000}"/>
    <cellStyle name="Normal 2 2 6 3" xfId="35147" xr:uid="{00000000-0005-0000-0000-00007D040000}"/>
    <cellStyle name="Normal 2 2 7" xfId="563" xr:uid="{00000000-0005-0000-0000-00007E040000}"/>
    <cellStyle name="Normal 2 2 7 2" xfId="35148" xr:uid="{00000000-0005-0000-0000-00007F040000}"/>
    <cellStyle name="Normal 2 2 8" xfId="564" xr:uid="{00000000-0005-0000-0000-000080040000}"/>
    <cellStyle name="Normal 2 2 8 2" xfId="35149" xr:uid="{00000000-0005-0000-0000-000081040000}"/>
    <cellStyle name="Normal 2 2 9" xfId="565" xr:uid="{00000000-0005-0000-0000-000082040000}"/>
    <cellStyle name="Normal 2 20" xfId="49337" xr:uid="{00000000-0005-0000-0000-000083040000}"/>
    <cellStyle name="Normal 2 3" xfId="566" xr:uid="{00000000-0005-0000-0000-000084040000}"/>
    <cellStyle name="Normal 2 3 2" xfId="567" xr:uid="{00000000-0005-0000-0000-000085040000}"/>
    <cellStyle name="Normal 2 3 2 2" xfId="568" xr:uid="{00000000-0005-0000-0000-000086040000}"/>
    <cellStyle name="Normal 2 3 2 2 2" xfId="35150" xr:uid="{00000000-0005-0000-0000-000087040000}"/>
    <cellStyle name="Normal 2 3 2 3" xfId="569" xr:uid="{00000000-0005-0000-0000-000088040000}"/>
    <cellStyle name="Normal 2 3 2 4" xfId="570" xr:uid="{00000000-0005-0000-0000-000089040000}"/>
    <cellStyle name="Normal 2 3 2 5" xfId="571" xr:uid="{00000000-0005-0000-0000-00008A040000}"/>
    <cellStyle name="Normal 2 3 3" xfId="572" xr:uid="{00000000-0005-0000-0000-00008B040000}"/>
    <cellStyle name="Normal 2 3 3 2" xfId="573" xr:uid="{00000000-0005-0000-0000-00008C040000}"/>
    <cellStyle name="Normal 2 3 3 3" xfId="574" xr:uid="{00000000-0005-0000-0000-00008D040000}"/>
    <cellStyle name="Normal 2 3 3 4" xfId="575" xr:uid="{00000000-0005-0000-0000-00008E040000}"/>
    <cellStyle name="Normal 2 3 4" xfId="576" xr:uid="{00000000-0005-0000-0000-00008F040000}"/>
    <cellStyle name="Normal 2 3 4 2" xfId="17656" xr:uid="{00000000-0005-0000-0000-000090040000}"/>
    <cellStyle name="Normal 2 3 5" xfId="35151" xr:uid="{00000000-0005-0000-0000-000091040000}"/>
    <cellStyle name="Normal 2 3 6" xfId="35152" xr:uid="{00000000-0005-0000-0000-000092040000}"/>
    <cellStyle name="Normal 2 3 7" xfId="35153" xr:uid="{00000000-0005-0000-0000-000093040000}"/>
    <cellStyle name="Normal 2 4" xfId="577" xr:uid="{00000000-0005-0000-0000-000094040000}"/>
    <cellStyle name="Normal 2 4 2" xfId="578" xr:uid="{00000000-0005-0000-0000-000095040000}"/>
    <cellStyle name="Normal 2 4 2 2" xfId="579" xr:uid="{00000000-0005-0000-0000-000096040000}"/>
    <cellStyle name="Normal 2 4 2 2 2" xfId="35154" xr:uid="{00000000-0005-0000-0000-000097040000}"/>
    <cellStyle name="Normal 2 4 2 3" xfId="580" xr:uid="{00000000-0005-0000-0000-000098040000}"/>
    <cellStyle name="Normal 2 4 2 4" xfId="581" xr:uid="{00000000-0005-0000-0000-000099040000}"/>
    <cellStyle name="Normal 2 4 2 5" xfId="582" xr:uid="{00000000-0005-0000-0000-00009A040000}"/>
    <cellStyle name="Normal 2 4 3" xfId="583" xr:uid="{00000000-0005-0000-0000-00009B040000}"/>
    <cellStyle name="Normal 2 4 3 2" xfId="584" xr:uid="{00000000-0005-0000-0000-00009C040000}"/>
    <cellStyle name="Normal 2 4 3 3" xfId="585" xr:uid="{00000000-0005-0000-0000-00009D040000}"/>
    <cellStyle name="Normal 2 4 3 4" xfId="586" xr:uid="{00000000-0005-0000-0000-00009E040000}"/>
    <cellStyle name="Normal 2 4 4" xfId="587" xr:uid="{00000000-0005-0000-0000-00009F040000}"/>
    <cellStyle name="Normal 2 4 4 2" xfId="17657" xr:uid="{00000000-0005-0000-0000-0000A0040000}"/>
    <cellStyle name="Normal 2 4 5" xfId="35155" xr:uid="{00000000-0005-0000-0000-0000A1040000}"/>
    <cellStyle name="Normal 2 4 6" xfId="35156" xr:uid="{00000000-0005-0000-0000-0000A2040000}"/>
    <cellStyle name="Normal 2 4 7" xfId="35157" xr:uid="{00000000-0005-0000-0000-0000A3040000}"/>
    <cellStyle name="Normal 2 5" xfId="588" xr:uid="{00000000-0005-0000-0000-0000A4040000}"/>
    <cellStyle name="Normal 2 5 2" xfId="589" xr:uid="{00000000-0005-0000-0000-0000A5040000}"/>
    <cellStyle name="Normal 2 5 2 2" xfId="590" xr:uid="{00000000-0005-0000-0000-0000A6040000}"/>
    <cellStyle name="Normal 2 5 2 2 2" xfId="35158" xr:uid="{00000000-0005-0000-0000-0000A7040000}"/>
    <cellStyle name="Normal 2 5 2 3" xfId="591" xr:uid="{00000000-0005-0000-0000-0000A8040000}"/>
    <cellStyle name="Normal 2 5 2 4" xfId="592" xr:uid="{00000000-0005-0000-0000-0000A9040000}"/>
    <cellStyle name="Normal 2 5 2 5" xfId="593" xr:uid="{00000000-0005-0000-0000-0000AA040000}"/>
    <cellStyle name="Normal 2 5 3" xfId="594" xr:uid="{00000000-0005-0000-0000-0000AB040000}"/>
    <cellStyle name="Normal 2 5 3 2" xfId="595" xr:uid="{00000000-0005-0000-0000-0000AC040000}"/>
    <cellStyle name="Normal 2 5 3 3" xfId="596" xr:uid="{00000000-0005-0000-0000-0000AD040000}"/>
    <cellStyle name="Normal 2 5 3 4" xfId="597" xr:uid="{00000000-0005-0000-0000-0000AE040000}"/>
    <cellStyle name="Normal 2 5 4" xfId="598" xr:uid="{00000000-0005-0000-0000-0000AF040000}"/>
    <cellStyle name="Normal 2 5 4 2" xfId="17658" xr:uid="{00000000-0005-0000-0000-0000B0040000}"/>
    <cellStyle name="Normal 2 5 5" xfId="35159" xr:uid="{00000000-0005-0000-0000-0000B1040000}"/>
    <cellStyle name="Normal 2 5 6" xfId="35160" xr:uid="{00000000-0005-0000-0000-0000B2040000}"/>
    <cellStyle name="Normal 2 5 7" xfId="35161" xr:uid="{00000000-0005-0000-0000-0000B3040000}"/>
    <cellStyle name="Normal 2 6" xfId="599" xr:uid="{00000000-0005-0000-0000-0000B4040000}"/>
    <cellStyle name="Normal 2 6 2" xfId="600" xr:uid="{00000000-0005-0000-0000-0000B5040000}"/>
    <cellStyle name="Normal 2 6 2 2" xfId="35162" xr:uid="{00000000-0005-0000-0000-0000B6040000}"/>
    <cellStyle name="Normal 2 6 3" xfId="601" xr:uid="{00000000-0005-0000-0000-0000B7040000}"/>
    <cellStyle name="Normal 2 6 4" xfId="602" xr:uid="{00000000-0005-0000-0000-0000B8040000}"/>
    <cellStyle name="Normal 2 6 5" xfId="603" xr:uid="{00000000-0005-0000-0000-0000B9040000}"/>
    <cellStyle name="Normal 2 7" xfId="604" xr:uid="{00000000-0005-0000-0000-0000BA040000}"/>
    <cellStyle name="Normal 2 7 2" xfId="605" xr:uid="{00000000-0005-0000-0000-0000BB040000}"/>
    <cellStyle name="Normal 2 7 2 2" xfId="35163" xr:uid="{00000000-0005-0000-0000-0000BC040000}"/>
    <cellStyle name="Normal 2 7 3" xfId="606" xr:uid="{00000000-0005-0000-0000-0000BD040000}"/>
    <cellStyle name="Normal 2 7 3 2" xfId="35164" xr:uid="{00000000-0005-0000-0000-0000BE040000}"/>
    <cellStyle name="Normal 2 7 4" xfId="607" xr:uid="{00000000-0005-0000-0000-0000BF040000}"/>
    <cellStyle name="Normal 2 7 5" xfId="608" xr:uid="{00000000-0005-0000-0000-0000C0040000}"/>
    <cellStyle name="Normal 2 8" xfId="609" xr:uid="{00000000-0005-0000-0000-0000C1040000}"/>
    <cellStyle name="Normal 2 8 2" xfId="17463" xr:uid="{00000000-0005-0000-0000-0000C2040000}"/>
    <cellStyle name="Normal 2 9" xfId="610" xr:uid="{00000000-0005-0000-0000-0000C3040000}"/>
    <cellStyle name="Normal 2 9 2" xfId="17464" xr:uid="{00000000-0005-0000-0000-0000C4040000}"/>
    <cellStyle name="Normal 2 9 3" xfId="35165" xr:uid="{00000000-0005-0000-0000-0000C5040000}"/>
    <cellStyle name="Normal 20" xfId="611" xr:uid="{00000000-0005-0000-0000-0000C6040000}"/>
    <cellStyle name="Normal 20 2" xfId="612" xr:uid="{00000000-0005-0000-0000-0000C7040000}"/>
    <cellStyle name="Normal 20 2 2" xfId="613" xr:uid="{00000000-0005-0000-0000-0000C8040000}"/>
    <cellStyle name="Normal 20 2 2 2" xfId="17465" xr:uid="{00000000-0005-0000-0000-0000C9040000}"/>
    <cellStyle name="Normal 20 3" xfId="614" xr:uid="{00000000-0005-0000-0000-0000CA040000}"/>
    <cellStyle name="Normal 20 3 2" xfId="615" xr:uid="{00000000-0005-0000-0000-0000CB040000}"/>
    <cellStyle name="Normal 20 4" xfId="616" xr:uid="{00000000-0005-0000-0000-0000CC040000}"/>
    <cellStyle name="Normal 20 5" xfId="617" xr:uid="{00000000-0005-0000-0000-0000CD040000}"/>
    <cellStyle name="Normal 20 6" xfId="618" xr:uid="{00000000-0005-0000-0000-0000CE040000}"/>
    <cellStyle name="Normal 21" xfId="619" xr:uid="{00000000-0005-0000-0000-0000CF040000}"/>
    <cellStyle name="Normal 21 2" xfId="620" xr:uid="{00000000-0005-0000-0000-0000D0040000}"/>
    <cellStyle name="Normal 21 3" xfId="621" xr:uid="{00000000-0005-0000-0000-0000D1040000}"/>
    <cellStyle name="Normal 21 4" xfId="622" xr:uid="{00000000-0005-0000-0000-0000D2040000}"/>
    <cellStyle name="Normal 22" xfId="623" xr:uid="{00000000-0005-0000-0000-0000D3040000}"/>
    <cellStyle name="Normal 22 2" xfId="624" xr:uid="{00000000-0005-0000-0000-0000D4040000}"/>
    <cellStyle name="Normal 22 3" xfId="625" xr:uid="{00000000-0005-0000-0000-0000D5040000}"/>
    <cellStyle name="Normal 22 4" xfId="626" xr:uid="{00000000-0005-0000-0000-0000D6040000}"/>
    <cellStyle name="Normal 23" xfId="627" xr:uid="{00000000-0005-0000-0000-0000D7040000}"/>
    <cellStyle name="Normal 23 2" xfId="628" xr:uid="{00000000-0005-0000-0000-0000D8040000}"/>
    <cellStyle name="Normal 23 3" xfId="629" xr:uid="{00000000-0005-0000-0000-0000D9040000}"/>
    <cellStyle name="Normal 23 4" xfId="630" xr:uid="{00000000-0005-0000-0000-0000DA040000}"/>
    <cellStyle name="Normal 24" xfId="631" xr:uid="{00000000-0005-0000-0000-0000DB040000}"/>
    <cellStyle name="Normal 24 2" xfId="632" xr:uid="{00000000-0005-0000-0000-0000DC040000}"/>
    <cellStyle name="Normal 24 3" xfId="633" xr:uid="{00000000-0005-0000-0000-0000DD040000}"/>
    <cellStyle name="Normal 24 4" xfId="634" xr:uid="{00000000-0005-0000-0000-0000DE040000}"/>
    <cellStyle name="Normal 25" xfId="635" xr:uid="{00000000-0005-0000-0000-0000DF040000}"/>
    <cellStyle name="Normal 25 2" xfId="636" xr:uid="{00000000-0005-0000-0000-0000E0040000}"/>
    <cellStyle name="Normal 25 2 2" xfId="637" xr:uid="{00000000-0005-0000-0000-0000E1040000}"/>
    <cellStyle name="Normal 25 3" xfId="638" xr:uid="{00000000-0005-0000-0000-0000E2040000}"/>
    <cellStyle name="Normal 25 3 2" xfId="17466" xr:uid="{00000000-0005-0000-0000-0000E3040000}"/>
    <cellStyle name="Normal 25 4" xfId="639" xr:uid="{00000000-0005-0000-0000-0000E4040000}"/>
    <cellStyle name="Normal 25 5" xfId="640" xr:uid="{00000000-0005-0000-0000-0000E5040000}"/>
    <cellStyle name="Normal 26" xfId="641" xr:uid="{00000000-0005-0000-0000-0000E6040000}"/>
    <cellStyle name="Normal 26 2" xfId="642" xr:uid="{00000000-0005-0000-0000-0000E7040000}"/>
    <cellStyle name="Normal 26 2 2" xfId="643" xr:uid="{00000000-0005-0000-0000-0000E8040000}"/>
    <cellStyle name="Normal 26 2 2 2" xfId="17467" xr:uid="{00000000-0005-0000-0000-0000E9040000}"/>
    <cellStyle name="Normal 26 3" xfId="644" xr:uid="{00000000-0005-0000-0000-0000EA040000}"/>
    <cellStyle name="Normal 26 3 2" xfId="17468" xr:uid="{00000000-0005-0000-0000-0000EB040000}"/>
    <cellStyle name="Normal 26 4" xfId="645" xr:uid="{00000000-0005-0000-0000-0000EC040000}"/>
    <cellStyle name="Normal 26 5" xfId="646" xr:uid="{00000000-0005-0000-0000-0000ED040000}"/>
    <cellStyle name="Normal 27" xfId="647" xr:uid="{00000000-0005-0000-0000-0000EE040000}"/>
    <cellStyle name="Normal 27 2" xfId="648" xr:uid="{00000000-0005-0000-0000-0000EF040000}"/>
    <cellStyle name="Normal 27 2 2" xfId="649" xr:uid="{00000000-0005-0000-0000-0000F0040000}"/>
    <cellStyle name="Normal 27 2 2 2" xfId="17469" xr:uid="{00000000-0005-0000-0000-0000F1040000}"/>
    <cellStyle name="Normal 27 3" xfId="650" xr:uid="{00000000-0005-0000-0000-0000F2040000}"/>
    <cellStyle name="Normal 27 3 2" xfId="17470" xr:uid="{00000000-0005-0000-0000-0000F3040000}"/>
    <cellStyle name="Normal 27 4" xfId="651" xr:uid="{00000000-0005-0000-0000-0000F4040000}"/>
    <cellStyle name="Normal 27 5" xfId="652" xr:uid="{00000000-0005-0000-0000-0000F5040000}"/>
    <cellStyle name="Normal 28" xfId="653" xr:uid="{00000000-0005-0000-0000-0000F6040000}"/>
    <cellStyle name="Normal 28 2" xfId="654" xr:uid="{00000000-0005-0000-0000-0000F7040000}"/>
    <cellStyle name="Normal 28 2 2" xfId="655" xr:uid="{00000000-0005-0000-0000-0000F8040000}"/>
    <cellStyle name="Normal 28 3" xfId="656" xr:uid="{00000000-0005-0000-0000-0000F9040000}"/>
    <cellStyle name="Normal 28 4" xfId="657" xr:uid="{00000000-0005-0000-0000-0000FA040000}"/>
    <cellStyle name="Normal 28 5" xfId="658" xr:uid="{00000000-0005-0000-0000-0000FB040000}"/>
    <cellStyle name="Normal 29" xfId="659" xr:uid="{00000000-0005-0000-0000-0000FC040000}"/>
    <cellStyle name="Normal 29 2" xfId="660" xr:uid="{00000000-0005-0000-0000-0000FD040000}"/>
    <cellStyle name="Normal 29 3" xfId="661" xr:uid="{00000000-0005-0000-0000-0000FE040000}"/>
    <cellStyle name="Normal 29 4" xfId="662" xr:uid="{00000000-0005-0000-0000-0000FF040000}"/>
    <cellStyle name="Normal 3" xfId="663" xr:uid="{00000000-0005-0000-0000-000000050000}"/>
    <cellStyle name="Normal 3 2" xfId="664" xr:uid="{00000000-0005-0000-0000-000001050000}"/>
    <cellStyle name="Normal 3 3" xfId="665" xr:uid="{00000000-0005-0000-0000-000002050000}"/>
    <cellStyle name="Normal 3 3 2" xfId="666" xr:uid="{00000000-0005-0000-0000-000003050000}"/>
    <cellStyle name="Normal 3 3 3" xfId="667" xr:uid="{00000000-0005-0000-0000-000004050000}"/>
    <cellStyle name="Normal 3 3 4" xfId="668" xr:uid="{00000000-0005-0000-0000-000005050000}"/>
    <cellStyle name="Normal 3 4" xfId="669" xr:uid="{00000000-0005-0000-0000-000006050000}"/>
    <cellStyle name="Normal 3 4 2" xfId="17659" xr:uid="{00000000-0005-0000-0000-000007050000}"/>
    <cellStyle name="Normal 3 5" xfId="17471" xr:uid="{00000000-0005-0000-0000-000008050000}"/>
    <cellStyle name="Normal 3 6" xfId="35167" xr:uid="{00000000-0005-0000-0000-000009050000}"/>
    <cellStyle name="Normal 3 7" xfId="35168" xr:uid="{00000000-0005-0000-0000-00000A050000}"/>
    <cellStyle name="Normal 3 8" xfId="35166" xr:uid="{00000000-0005-0000-0000-00000B050000}"/>
    <cellStyle name="Normal 30" xfId="670" xr:uid="{00000000-0005-0000-0000-00000C050000}"/>
    <cellStyle name="Normal 30 2" xfId="671" xr:uid="{00000000-0005-0000-0000-00000D050000}"/>
    <cellStyle name="Normal 30 3" xfId="672" xr:uid="{00000000-0005-0000-0000-00000E050000}"/>
    <cellStyle name="Normal 30 4" xfId="673" xr:uid="{00000000-0005-0000-0000-00000F050000}"/>
    <cellStyle name="Normal 31" xfId="674" xr:uid="{00000000-0005-0000-0000-000010050000}"/>
    <cellStyle name="Normal 31 2" xfId="675" xr:uid="{00000000-0005-0000-0000-000011050000}"/>
    <cellStyle name="Normal 31 3" xfId="676" xr:uid="{00000000-0005-0000-0000-000012050000}"/>
    <cellStyle name="Normal 31 4" xfId="677" xr:uid="{00000000-0005-0000-0000-000013050000}"/>
    <cellStyle name="Normal 32" xfId="678" xr:uid="{00000000-0005-0000-0000-000014050000}"/>
    <cellStyle name="Normal 32 2" xfId="679" xr:uid="{00000000-0005-0000-0000-000015050000}"/>
    <cellStyle name="Normal 32 3" xfId="680" xr:uid="{00000000-0005-0000-0000-000016050000}"/>
    <cellStyle name="Normal 32 4" xfId="681" xr:uid="{00000000-0005-0000-0000-000017050000}"/>
    <cellStyle name="Normal 33" xfId="682" xr:uid="{00000000-0005-0000-0000-000018050000}"/>
    <cellStyle name="Normal 33 2" xfId="683" xr:uid="{00000000-0005-0000-0000-000019050000}"/>
    <cellStyle name="Normal 33 3" xfId="684" xr:uid="{00000000-0005-0000-0000-00001A050000}"/>
    <cellStyle name="Normal 33 4" xfId="685" xr:uid="{00000000-0005-0000-0000-00001B050000}"/>
    <cellStyle name="Normal 34" xfId="686" xr:uid="{00000000-0005-0000-0000-00001C050000}"/>
    <cellStyle name="Normal 34 2" xfId="687" xr:uid="{00000000-0005-0000-0000-00001D050000}"/>
    <cellStyle name="Normal 34 3" xfId="688" xr:uid="{00000000-0005-0000-0000-00001E050000}"/>
    <cellStyle name="Normal 34 4" xfId="689" xr:uid="{00000000-0005-0000-0000-00001F050000}"/>
    <cellStyle name="Normal 35" xfId="690" xr:uid="{00000000-0005-0000-0000-000020050000}"/>
    <cellStyle name="Normal 35 2" xfId="691" xr:uid="{00000000-0005-0000-0000-000021050000}"/>
    <cellStyle name="Normal 35 3" xfId="692" xr:uid="{00000000-0005-0000-0000-000022050000}"/>
    <cellStyle name="Normal 35 4" xfId="693" xr:uid="{00000000-0005-0000-0000-000023050000}"/>
    <cellStyle name="Normal 36" xfId="694" xr:uid="{00000000-0005-0000-0000-000024050000}"/>
    <cellStyle name="Normal 36 2" xfId="695" xr:uid="{00000000-0005-0000-0000-000025050000}"/>
    <cellStyle name="Normal 36 3" xfId="696" xr:uid="{00000000-0005-0000-0000-000026050000}"/>
    <cellStyle name="Normal 36 4" xfId="697" xr:uid="{00000000-0005-0000-0000-000027050000}"/>
    <cellStyle name="Normal 37" xfId="698" xr:uid="{00000000-0005-0000-0000-000028050000}"/>
    <cellStyle name="Normal 37 2" xfId="699" xr:uid="{00000000-0005-0000-0000-000029050000}"/>
    <cellStyle name="Normal 37 3" xfId="700" xr:uid="{00000000-0005-0000-0000-00002A050000}"/>
    <cellStyle name="Normal 37 4" xfId="701" xr:uid="{00000000-0005-0000-0000-00002B050000}"/>
    <cellStyle name="Normal 38" xfId="702" xr:uid="{00000000-0005-0000-0000-00002C050000}"/>
    <cellStyle name="Normal 38 2" xfId="703" xr:uid="{00000000-0005-0000-0000-00002D050000}"/>
    <cellStyle name="Normal 38 3" xfId="704" xr:uid="{00000000-0005-0000-0000-00002E050000}"/>
    <cellStyle name="Normal 38 4" xfId="705" xr:uid="{00000000-0005-0000-0000-00002F050000}"/>
    <cellStyle name="Normal 39" xfId="706" xr:uid="{00000000-0005-0000-0000-000030050000}"/>
    <cellStyle name="Normal 39 2" xfId="707" xr:uid="{00000000-0005-0000-0000-000031050000}"/>
    <cellStyle name="Normal 39 3" xfId="708" xr:uid="{00000000-0005-0000-0000-000032050000}"/>
    <cellStyle name="Normal 39 4" xfId="709" xr:uid="{00000000-0005-0000-0000-000033050000}"/>
    <cellStyle name="Normal 4" xfId="710" xr:uid="{00000000-0005-0000-0000-000034050000}"/>
    <cellStyle name="Normal 4 10" xfId="3355" xr:uid="{00000000-0005-0000-0000-000035050000}"/>
    <cellStyle name="Normal 4 10 2" xfId="13144" xr:uid="{00000000-0005-0000-0000-000036050000}"/>
    <cellStyle name="Normal 4 10 2 2" xfId="30579" xr:uid="{00000000-0005-0000-0000-000037050000}"/>
    <cellStyle name="Normal 4 10 2 3" xfId="45032" xr:uid="{00000000-0005-0000-0000-000038050000}"/>
    <cellStyle name="Normal 4 10 3" xfId="15605" xr:uid="{00000000-0005-0000-0000-000039050000}"/>
    <cellStyle name="Normal 4 10 3 2" xfId="33040" xr:uid="{00000000-0005-0000-0000-00003A050000}"/>
    <cellStyle name="Normal 4 10 3 3" xfId="47493" xr:uid="{00000000-0005-0000-0000-00003B050000}"/>
    <cellStyle name="Normal 4 10 4" xfId="20791" xr:uid="{00000000-0005-0000-0000-00003C050000}"/>
    <cellStyle name="Normal 4 10 5" xfId="35244" xr:uid="{00000000-0005-0000-0000-00003D050000}"/>
    <cellStyle name="Normal 4 11" xfId="13129" xr:uid="{00000000-0005-0000-0000-00003E050000}"/>
    <cellStyle name="Normal 4 11 2" xfId="30564" xr:uid="{00000000-0005-0000-0000-00003F050000}"/>
    <cellStyle name="Normal 4 11 3" xfId="45017" xr:uid="{00000000-0005-0000-0000-000040050000}"/>
    <cellStyle name="Normal 4 12" xfId="14981" xr:uid="{00000000-0005-0000-0000-000041050000}"/>
    <cellStyle name="Normal 4 12 2" xfId="32416" xr:uid="{00000000-0005-0000-0000-000042050000}"/>
    <cellStyle name="Normal 4 12 3" xfId="46869" xr:uid="{00000000-0005-0000-0000-000043050000}"/>
    <cellStyle name="Normal 4 13" xfId="17442" xr:uid="{00000000-0005-0000-0000-000044050000}"/>
    <cellStyle name="Normal 4 13 2" xfId="34877" xr:uid="{00000000-0005-0000-0000-000045050000}"/>
    <cellStyle name="Normal 4 13 3" xfId="49330" xr:uid="{00000000-0005-0000-0000-000046050000}"/>
    <cellStyle name="Normal 4 14" xfId="17472" xr:uid="{00000000-0005-0000-0000-000047050000}"/>
    <cellStyle name="Normal 4 15" xfId="17690" xr:uid="{00000000-0005-0000-0000-000048050000}"/>
    <cellStyle name="Normal 4 16" xfId="20143" xr:uid="{00000000-0005-0000-0000-000049050000}"/>
    <cellStyle name="Normal 4 17" xfId="35205" xr:uid="{00000000-0005-0000-0000-00004A050000}"/>
    <cellStyle name="Normal 4 18" xfId="49331" xr:uid="{00000000-0005-0000-0000-00004B050000}"/>
    <cellStyle name="Normal 4 19" xfId="49339" xr:uid="{00000000-0005-0000-0000-00004C050000}"/>
    <cellStyle name="Normal 4 2" xfId="711" xr:uid="{00000000-0005-0000-0000-00004D050000}"/>
    <cellStyle name="Normal 4 2 2" xfId="712" xr:uid="{00000000-0005-0000-0000-00004E050000}"/>
    <cellStyle name="Normal 4 2 2 2" xfId="713" xr:uid="{00000000-0005-0000-0000-00004F050000}"/>
    <cellStyle name="Normal 4 2 2 3" xfId="714" xr:uid="{00000000-0005-0000-0000-000050050000}"/>
    <cellStyle name="Normal 4 2 2 4" xfId="715" xr:uid="{00000000-0005-0000-0000-000051050000}"/>
    <cellStyle name="Normal 4 2 3" xfId="716" xr:uid="{00000000-0005-0000-0000-000052050000}"/>
    <cellStyle name="Normal 4 2 3 2" xfId="717" xr:uid="{00000000-0005-0000-0000-000053050000}"/>
    <cellStyle name="Normal 4 2 3 3" xfId="718" xr:uid="{00000000-0005-0000-0000-000054050000}"/>
    <cellStyle name="Normal 4 2 3 4" xfId="719" xr:uid="{00000000-0005-0000-0000-000055050000}"/>
    <cellStyle name="Normal 4 2 4" xfId="720" xr:uid="{00000000-0005-0000-0000-000056050000}"/>
    <cellStyle name="Normal 4 2 4 2" xfId="17661" xr:uid="{00000000-0005-0000-0000-000057050000}"/>
    <cellStyle name="Normal 4 2 5" xfId="35169" xr:uid="{00000000-0005-0000-0000-000058050000}"/>
    <cellStyle name="Normal 4 2 5 2" xfId="49333" xr:uid="{00000000-0005-0000-0000-000059050000}"/>
    <cellStyle name="Normal 4 2 6" xfId="35170" xr:uid="{00000000-0005-0000-0000-00005A050000}"/>
    <cellStyle name="Normal 4 2 7" xfId="35171" xr:uid="{00000000-0005-0000-0000-00005B050000}"/>
    <cellStyle name="Normal 4 3" xfId="721" xr:uid="{00000000-0005-0000-0000-00005C050000}"/>
    <cellStyle name="Normal 4 3 2" xfId="722" xr:uid="{00000000-0005-0000-0000-00005D050000}"/>
    <cellStyle name="Normal 4 3 2 2" xfId="723" xr:uid="{00000000-0005-0000-0000-00005E050000}"/>
    <cellStyle name="Normal 4 3 2 3" xfId="724" xr:uid="{00000000-0005-0000-0000-00005F050000}"/>
    <cellStyle name="Normal 4 3 2 4" xfId="725" xr:uid="{00000000-0005-0000-0000-000060050000}"/>
    <cellStyle name="Normal 4 3 3" xfId="726" xr:uid="{00000000-0005-0000-0000-000061050000}"/>
    <cellStyle name="Normal 4 3 4" xfId="727" xr:uid="{00000000-0005-0000-0000-000062050000}"/>
    <cellStyle name="Normal 4 3 5" xfId="728" xr:uid="{00000000-0005-0000-0000-000063050000}"/>
    <cellStyle name="Normal 4 4" xfId="729" xr:uid="{00000000-0005-0000-0000-000064050000}"/>
    <cellStyle name="Normal 4 4 2" xfId="730" xr:uid="{00000000-0005-0000-0000-000065050000}"/>
    <cellStyle name="Normal 4 4 2 2" xfId="731" xr:uid="{00000000-0005-0000-0000-000066050000}"/>
    <cellStyle name="Normal 4 4 2 3" xfId="732" xr:uid="{00000000-0005-0000-0000-000067050000}"/>
    <cellStyle name="Normal 4 4 2 4" xfId="733" xr:uid="{00000000-0005-0000-0000-000068050000}"/>
    <cellStyle name="Normal 4 4 3" xfId="734" xr:uid="{00000000-0005-0000-0000-000069050000}"/>
    <cellStyle name="Normal 4 4 4" xfId="735" xr:uid="{00000000-0005-0000-0000-00006A050000}"/>
    <cellStyle name="Normal 4 4 5" xfId="736" xr:uid="{00000000-0005-0000-0000-00006B050000}"/>
    <cellStyle name="Normal 4 5" xfId="737" xr:uid="{00000000-0005-0000-0000-00006C050000}"/>
    <cellStyle name="Normal 4 5 2" xfId="738" xr:uid="{00000000-0005-0000-0000-00006D050000}"/>
    <cellStyle name="Normal 4 5 2 2" xfId="739" xr:uid="{00000000-0005-0000-0000-00006E050000}"/>
    <cellStyle name="Normal 4 5 2 3" xfId="740" xr:uid="{00000000-0005-0000-0000-00006F050000}"/>
    <cellStyle name="Normal 4 5 2 4" xfId="741" xr:uid="{00000000-0005-0000-0000-000070050000}"/>
    <cellStyle name="Normal 4 5 3" xfId="742" xr:uid="{00000000-0005-0000-0000-000071050000}"/>
    <cellStyle name="Normal 4 5 4" xfId="743" xr:uid="{00000000-0005-0000-0000-000072050000}"/>
    <cellStyle name="Normal 4 5 5" xfId="744" xr:uid="{00000000-0005-0000-0000-000073050000}"/>
    <cellStyle name="Normal 4 6" xfId="745" xr:uid="{00000000-0005-0000-0000-000074050000}"/>
    <cellStyle name="Normal 4 6 2" xfId="746" xr:uid="{00000000-0005-0000-0000-000075050000}"/>
    <cellStyle name="Normal 4 6 3" xfId="747" xr:uid="{00000000-0005-0000-0000-000076050000}"/>
    <cellStyle name="Normal 4 6 4" xfId="748" xr:uid="{00000000-0005-0000-0000-000077050000}"/>
    <cellStyle name="Normal 4 7" xfId="749" xr:uid="{00000000-0005-0000-0000-000078050000}"/>
    <cellStyle name="Normal 4 7 10" xfId="35206" xr:uid="{00000000-0005-0000-0000-000079050000}"/>
    <cellStyle name="Normal 4 7 11" xfId="49332" xr:uid="{00000000-0005-0000-0000-00007A050000}"/>
    <cellStyle name="Normal 4 7 12" xfId="49340" xr:uid="{00000000-0005-0000-0000-00007B050000}"/>
    <cellStyle name="Normal 4 7 2" xfId="3320" xr:uid="{00000000-0005-0000-0000-00007C050000}"/>
    <cellStyle name="Normal 4 7 2 10" xfId="49341" xr:uid="{00000000-0005-0000-0000-00007D050000}"/>
    <cellStyle name="Normal 4 7 2 2" xfId="5829" xr:uid="{00000000-0005-0000-0000-00007E050000}"/>
    <cellStyle name="Normal 4 7 2 2 2" xfId="23264" xr:uid="{00000000-0005-0000-0000-00007F050000}"/>
    <cellStyle name="Normal 4 7 2 2 3" xfId="37717" xr:uid="{00000000-0005-0000-0000-000080050000}"/>
    <cellStyle name="Normal 4 7 2 3" xfId="13136" xr:uid="{00000000-0005-0000-0000-000081050000}"/>
    <cellStyle name="Normal 4 7 2 3 2" xfId="30571" xr:uid="{00000000-0005-0000-0000-000082050000}"/>
    <cellStyle name="Normal 4 7 2 3 3" xfId="45024" xr:uid="{00000000-0005-0000-0000-000083050000}"/>
    <cellStyle name="Normal 4 7 2 4" xfId="15597" xr:uid="{00000000-0005-0000-0000-000084050000}"/>
    <cellStyle name="Normal 4 7 2 4 2" xfId="33032" xr:uid="{00000000-0005-0000-0000-000085050000}"/>
    <cellStyle name="Normal 4 7 2 4 3" xfId="47485" xr:uid="{00000000-0005-0000-0000-000086050000}"/>
    <cellStyle name="Normal 4 7 2 5" xfId="17662" xr:uid="{00000000-0005-0000-0000-000087050000}"/>
    <cellStyle name="Normal 4 7 2 6" xfId="20140" xr:uid="{00000000-0005-0000-0000-000088050000}"/>
    <cellStyle name="Normal 4 7 2 7" xfId="20759" xr:uid="{00000000-0005-0000-0000-000089050000}"/>
    <cellStyle name="Normal 4 7 2 8" xfId="35173" xr:uid="{00000000-0005-0000-0000-00008A050000}"/>
    <cellStyle name="Normal 4 7 2 9" xfId="35212" xr:uid="{00000000-0005-0000-0000-00008B050000}"/>
    <cellStyle name="Normal 4 7 3" xfId="3356" xr:uid="{00000000-0005-0000-0000-00008C050000}"/>
    <cellStyle name="Normal 4 7 3 2" xfId="13145" xr:uid="{00000000-0005-0000-0000-00008D050000}"/>
    <cellStyle name="Normal 4 7 3 2 2" xfId="30580" xr:uid="{00000000-0005-0000-0000-00008E050000}"/>
    <cellStyle name="Normal 4 7 3 2 3" xfId="45033" xr:uid="{00000000-0005-0000-0000-00008F050000}"/>
    <cellStyle name="Normal 4 7 3 3" xfId="15606" xr:uid="{00000000-0005-0000-0000-000090050000}"/>
    <cellStyle name="Normal 4 7 3 3 2" xfId="33041" xr:uid="{00000000-0005-0000-0000-000091050000}"/>
    <cellStyle name="Normal 4 7 3 3 3" xfId="47494" xr:uid="{00000000-0005-0000-0000-000092050000}"/>
    <cellStyle name="Normal 4 7 3 4" xfId="20792" xr:uid="{00000000-0005-0000-0000-000093050000}"/>
    <cellStyle name="Normal 4 7 3 5" xfId="35245" xr:uid="{00000000-0005-0000-0000-000094050000}"/>
    <cellStyle name="Normal 4 7 4" xfId="13130" xr:uid="{00000000-0005-0000-0000-000095050000}"/>
    <cellStyle name="Normal 4 7 4 2" xfId="30565" xr:uid="{00000000-0005-0000-0000-000096050000}"/>
    <cellStyle name="Normal 4 7 4 3" xfId="45018" xr:uid="{00000000-0005-0000-0000-000097050000}"/>
    <cellStyle name="Normal 4 7 5" xfId="14982" xr:uid="{00000000-0005-0000-0000-000098050000}"/>
    <cellStyle name="Normal 4 7 5 2" xfId="32417" xr:uid="{00000000-0005-0000-0000-000099050000}"/>
    <cellStyle name="Normal 4 7 5 3" xfId="46870" xr:uid="{00000000-0005-0000-0000-00009A050000}"/>
    <cellStyle name="Normal 4 7 6" xfId="17473" xr:uid="{00000000-0005-0000-0000-00009B050000}"/>
    <cellStyle name="Normal 4 7 7" xfId="17691" xr:uid="{00000000-0005-0000-0000-00009C050000}"/>
    <cellStyle name="Normal 4 7 8" xfId="20144" xr:uid="{00000000-0005-0000-0000-00009D050000}"/>
    <cellStyle name="Normal 4 7 9" xfId="35172" xr:uid="{00000000-0005-0000-0000-00009E050000}"/>
    <cellStyle name="Normal 4 8" xfId="750" xr:uid="{00000000-0005-0000-0000-00009F050000}"/>
    <cellStyle name="Normal 4 8 2" xfId="17474" xr:uid="{00000000-0005-0000-0000-0000A0050000}"/>
    <cellStyle name="Normal 4 8 2 2" xfId="35175" xr:uid="{00000000-0005-0000-0000-0000A1050000}"/>
    <cellStyle name="Normal 4 8 3" xfId="35174" xr:uid="{00000000-0005-0000-0000-0000A2050000}"/>
    <cellStyle name="Normal 4 9" xfId="3319" xr:uid="{00000000-0005-0000-0000-0000A3050000}"/>
    <cellStyle name="Normal 4 9 10" xfId="49342" xr:uid="{00000000-0005-0000-0000-0000A4050000}"/>
    <cellStyle name="Normal 4 9 2" xfId="5828" xr:uid="{00000000-0005-0000-0000-0000A5050000}"/>
    <cellStyle name="Normal 4 9 2 2" xfId="23263" xr:uid="{00000000-0005-0000-0000-0000A6050000}"/>
    <cellStyle name="Normal 4 9 2 3" xfId="37716" xr:uid="{00000000-0005-0000-0000-0000A7050000}"/>
    <cellStyle name="Normal 4 9 3" xfId="13135" xr:uid="{00000000-0005-0000-0000-0000A8050000}"/>
    <cellStyle name="Normal 4 9 3 2" xfId="30570" xr:uid="{00000000-0005-0000-0000-0000A9050000}"/>
    <cellStyle name="Normal 4 9 3 3" xfId="45023" xr:uid="{00000000-0005-0000-0000-0000AA050000}"/>
    <cellStyle name="Normal 4 9 4" xfId="15596" xr:uid="{00000000-0005-0000-0000-0000AB050000}"/>
    <cellStyle name="Normal 4 9 4 2" xfId="33031" xr:uid="{00000000-0005-0000-0000-0000AC050000}"/>
    <cellStyle name="Normal 4 9 4 3" xfId="47484" xr:uid="{00000000-0005-0000-0000-0000AD050000}"/>
    <cellStyle name="Normal 4 9 5" xfId="17660" xr:uid="{00000000-0005-0000-0000-0000AE050000}"/>
    <cellStyle name="Normal 4 9 6" xfId="20139" xr:uid="{00000000-0005-0000-0000-0000AF050000}"/>
    <cellStyle name="Normal 4 9 7" xfId="20758" xr:uid="{00000000-0005-0000-0000-0000B0050000}"/>
    <cellStyle name="Normal 4 9 8" xfId="35176" xr:uid="{00000000-0005-0000-0000-0000B1050000}"/>
    <cellStyle name="Normal 4 9 9" xfId="35211" xr:uid="{00000000-0005-0000-0000-0000B2050000}"/>
    <cellStyle name="Normal 4_EXHIBIT C" xfId="751" xr:uid="{00000000-0005-0000-0000-0000B3050000}"/>
    <cellStyle name="Normal 40" xfId="752" xr:uid="{00000000-0005-0000-0000-0000B4050000}"/>
    <cellStyle name="Normal 40 2" xfId="753" xr:uid="{00000000-0005-0000-0000-0000B5050000}"/>
    <cellStyle name="Normal 40 3" xfId="754" xr:uid="{00000000-0005-0000-0000-0000B6050000}"/>
    <cellStyle name="Normal 40 4" xfId="755" xr:uid="{00000000-0005-0000-0000-0000B7050000}"/>
    <cellStyle name="Normal 41" xfId="756" xr:uid="{00000000-0005-0000-0000-0000B8050000}"/>
    <cellStyle name="Normal 41 2" xfId="17475" xr:uid="{00000000-0005-0000-0000-0000B9050000}"/>
    <cellStyle name="Normal 41 3" xfId="17476" xr:uid="{00000000-0005-0000-0000-0000BA050000}"/>
    <cellStyle name="Normal 41 3 2" xfId="17664" xr:uid="{00000000-0005-0000-0000-0000BB050000}"/>
    <cellStyle name="Normal 41 3 3" xfId="35177" xr:uid="{00000000-0005-0000-0000-0000BC050000}"/>
    <cellStyle name="Normal 41 4" xfId="17663" xr:uid="{00000000-0005-0000-0000-0000BD050000}"/>
    <cellStyle name="Normal 41 4 2" xfId="35178" xr:uid="{00000000-0005-0000-0000-0000BE050000}"/>
    <cellStyle name="Normal 42" xfId="17477" xr:uid="{00000000-0005-0000-0000-0000BF050000}"/>
    <cellStyle name="Normal 42 2" xfId="17478" xr:uid="{00000000-0005-0000-0000-0000C0050000}"/>
    <cellStyle name="Normal 42 2 2" xfId="17666" xr:uid="{00000000-0005-0000-0000-0000C1050000}"/>
    <cellStyle name="Normal 42 3" xfId="17665" xr:uid="{00000000-0005-0000-0000-0000C2050000}"/>
    <cellStyle name="Normal 43" xfId="17498" xr:uid="{00000000-0005-0000-0000-0000C3050000}"/>
    <cellStyle name="Normal 43 2" xfId="35179" xr:uid="{00000000-0005-0000-0000-0000C4050000}"/>
    <cellStyle name="Normal 44" xfId="757" xr:uid="{00000000-0005-0000-0000-0000C5050000}"/>
    <cellStyle name="Normal 44 2" xfId="17501" xr:uid="{00000000-0005-0000-0000-0000C6050000}"/>
    <cellStyle name="Normal 45" xfId="17504" xr:uid="{00000000-0005-0000-0000-0000C7050000}"/>
    <cellStyle name="Normal 46" xfId="49346" xr:uid="{00000000-0005-0000-0000-0000C8050000}"/>
    <cellStyle name="Normal 5" xfId="758" xr:uid="{00000000-0005-0000-0000-0000C9050000}"/>
    <cellStyle name="Normal 5 10" xfId="35181" xr:uid="{00000000-0005-0000-0000-0000CA050000}"/>
    <cellStyle name="Normal 5 11" xfId="35180" xr:uid="{00000000-0005-0000-0000-0000CB050000}"/>
    <cellStyle name="Normal 5 2" xfId="759" xr:uid="{00000000-0005-0000-0000-0000CC050000}"/>
    <cellStyle name="Normal 5 2 2" xfId="760" xr:uid="{00000000-0005-0000-0000-0000CD050000}"/>
    <cellStyle name="Normal 5 2 2 2" xfId="761" xr:uid="{00000000-0005-0000-0000-0000CE050000}"/>
    <cellStyle name="Normal 5 2 2 3" xfId="762" xr:uid="{00000000-0005-0000-0000-0000CF050000}"/>
    <cellStyle name="Normal 5 2 2 4" xfId="763" xr:uid="{00000000-0005-0000-0000-0000D0050000}"/>
    <cellStyle name="Normal 5 2 3" xfId="764" xr:uid="{00000000-0005-0000-0000-0000D1050000}"/>
    <cellStyle name="Normal 5 2 4" xfId="765" xr:uid="{00000000-0005-0000-0000-0000D2050000}"/>
    <cellStyle name="Normal 5 2 5" xfId="766" xr:uid="{00000000-0005-0000-0000-0000D3050000}"/>
    <cellStyle name="Normal 5 3" xfId="767" xr:uid="{00000000-0005-0000-0000-0000D4050000}"/>
    <cellStyle name="Normal 5 3 2" xfId="768" xr:uid="{00000000-0005-0000-0000-0000D5050000}"/>
    <cellStyle name="Normal 5 3 2 2" xfId="769" xr:uid="{00000000-0005-0000-0000-0000D6050000}"/>
    <cellStyle name="Normal 5 3 2 3" xfId="770" xr:uid="{00000000-0005-0000-0000-0000D7050000}"/>
    <cellStyle name="Normal 5 3 2 4" xfId="771" xr:uid="{00000000-0005-0000-0000-0000D8050000}"/>
    <cellStyle name="Normal 5 3 3" xfId="772" xr:uid="{00000000-0005-0000-0000-0000D9050000}"/>
    <cellStyle name="Normal 5 3 4" xfId="773" xr:uid="{00000000-0005-0000-0000-0000DA050000}"/>
    <cellStyle name="Normal 5 3 5" xfId="774" xr:uid="{00000000-0005-0000-0000-0000DB050000}"/>
    <cellStyle name="Normal 5 4" xfId="775" xr:uid="{00000000-0005-0000-0000-0000DC050000}"/>
    <cellStyle name="Normal 5 4 2" xfId="776" xr:uid="{00000000-0005-0000-0000-0000DD050000}"/>
    <cellStyle name="Normal 5 4 2 2" xfId="777" xr:uid="{00000000-0005-0000-0000-0000DE050000}"/>
    <cellStyle name="Normal 5 4 2 3" xfId="778" xr:uid="{00000000-0005-0000-0000-0000DF050000}"/>
    <cellStyle name="Normal 5 4 2 4" xfId="779" xr:uid="{00000000-0005-0000-0000-0000E0050000}"/>
    <cellStyle name="Normal 5 4 3" xfId="780" xr:uid="{00000000-0005-0000-0000-0000E1050000}"/>
    <cellStyle name="Normal 5 4 4" xfId="781" xr:uid="{00000000-0005-0000-0000-0000E2050000}"/>
    <cellStyle name="Normal 5 4 5" xfId="782" xr:uid="{00000000-0005-0000-0000-0000E3050000}"/>
    <cellStyle name="Normal 5 5" xfId="783" xr:uid="{00000000-0005-0000-0000-0000E4050000}"/>
    <cellStyle name="Normal 5 5 2" xfId="784" xr:uid="{00000000-0005-0000-0000-0000E5050000}"/>
    <cellStyle name="Normal 5 5 2 2" xfId="785" xr:uid="{00000000-0005-0000-0000-0000E6050000}"/>
    <cellStyle name="Normal 5 5 2 3" xfId="786" xr:uid="{00000000-0005-0000-0000-0000E7050000}"/>
    <cellStyle name="Normal 5 5 2 4" xfId="787" xr:uid="{00000000-0005-0000-0000-0000E8050000}"/>
    <cellStyle name="Normal 5 5 3" xfId="788" xr:uid="{00000000-0005-0000-0000-0000E9050000}"/>
    <cellStyle name="Normal 5 5 4" xfId="789" xr:uid="{00000000-0005-0000-0000-0000EA050000}"/>
    <cellStyle name="Normal 5 5 5" xfId="790" xr:uid="{00000000-0005-0000-0000-0000EB050000}"/>
    <cellStyle name="Normal 5 6" xfId="791" xr:uid="{00000000-0005-0000-0000-0000EC050000}"/>
    <cellStyle name="Normal 5 6 2" xfId="792" xr:uid="{00000000-0005-0000-0000-0000ED050000}"/>
    <cellStyle name="Normal 5 6 3" xfId="793" xr:uid="{00000000-0005-0000-0000-0000EE050000}"/>
    <cellStyle name="Normal 5 6 4" xfId="794" xr:uid="{00000000-0005-0000-0000-0000EF050000}"/>
    <cellStyle name="Normal 5 7" xfId="17479" xr:uid="{00000000-0005-0000-0000-0000F0050000}"/>
    <cellStyle name="Normal 5 7 2" xfId="17668" xr:uid="{00000000-0005-0000-0000-0000F1050000}"/>
    <cellStyle name="Normal 5 8" xfId="17667" xr:uid="{00000000-0005-0000-0000-0000F2050000}"/>
    <cellStyle name="Normal 5 8 2" xfId="35183" xr:uid="{00000000-0005-0000-0000-0000F3050000}"/>
    <cellStyle name="Normal 5 8 3" xfId="35182" xr:uid="{00000000-0005-0000-0000-0000F4050000}"/>
    <cellStyle name="Normal 5 9" xfId="35184" xr:uid="{00000000-0005-0000-0000-0000F5050000}"/>
    <cellStyle name="Normal 6" xfId="795" xr:uid="{00000000-0005-0000-0000-0000F6050000}"/>
    <cellStyle name="Normal 6 10" xfId="35185" xr:uid="{00000000-0005-0000-0000-0000F7050000}"/>
    <cellStyle name="Normal 6 11" xfId="35186" xr:uid="{00000000-0005-0000-0000-0000F8050000}"/>
    <cellStyle name="Normal 6 2" xfId="796" xr:uid="{00000000-0005-0000-0000-0000F9050000}"/>
    <cellStyle name="Normal 6 2 2" xfId="797" xr:uid="{00000000-0005-0000-0000-0000FA050000}"/>
    <cellStyle name="Normal 6 2 2 2" xfId="798" xr:uid="{00000000-0005-0000-0000-0000FB050000}"/>
    <cellStyle name="Normal 6 2 2 3" xfId="799" xr:uid="{00000000-0005-0000-0000-0000FC050000}"/>
    <cellStyle name="Normal 6 2 2 4" xfId="800" xr:uid="{00000000-0005-0000-0000-0000FD050000}"/>
    <cellStyle name="Normal 6 2 3" xfId="801" xr:uid="{00000000-0005-0000-0000-0000FE050000}"/>
    <cellStyle name="Normal 6 2 4" xfId="802" xr:uid="{00000000-0005-0000-0000-0000FF050000}"/>
    <cellStyle name="Normal 6 2 5" xfId="803" xr:uid="{00000000-0005-0000-0000-000000060000}"/>
    <cellStyle name="Normal 6 3" xfId="804" xr:uid="{00000000-0005-0000-0000-000001060000}"/>
    <cellStyle name="Normal 6 3 2" xfId="805" xr:uid="{00000000-0005-0000-0000-000002060000}"/>
    <cellStyle name="Normal 6 3 2 2" xfId="806" xr:uid="{00000000-0005-0000-0000-000003060000}"/>
    <cellStyle name="Normal 6 3 2 3" xfId="807" xr:uid="{00000000-0005-0000-0000-000004060000}"/>
    <cellStyle name="Normal 6 3 2 4" xfId="808" xr:uid="{00000000-0005-0000-0000-000005060000}"/>
    <cellStyle name="Normal 6 3 3" xfId="809" xr:uid="{00000000-0005-0000-0000-000006060000}"/>
    <cellStyle name="Normal 6 3 4" xfId="810" xr:uid="{00000000-0005-0000-0000-000007060000}"/>
    <cellStyle name="Normal 6 3 5" xfId="811" xr:uid="{00000000-0005-0000-0000-000008060000}"/>
    <cellStyle name="Normal 6 4" xfId="812" xr:uid="{00000000-0005-0000-0000-000009060000}"/>
    <cellStyle name="Normal 6 4 2" xfId="813" xr:uid="{00000000-0005-0000-0000-00000A060000}"/>
    <cellStyle name="Normal 6 4 2 2" xfId="814" xr:uid="{00000000-0005-0000-0000-00000B060000}"/>
    <cellStyle name="Normal 6 4 2 3" xfId="815" xr:uid="{00000000-0005-0000-0000-00000C060000}"/>
    <cellStyle name="Normal 6 4 2 4" xfId="816" xr:uid="{00000000-0005-0000-0000-00000D060000}"/>
    <cellStyle name="Normal 6 4 3" xfId="817" xr:uid="{00000000-0005-0000-0000-00000E060000}"/>
    <cellStyle name="Normal 6 4 4" xfId="818" xr:uid="{00000000-0005-0000-0000-00000F060000}"/>
    <cellStyle name="Normal 6 4 5" xfId="819" xr:uid="{00000000-0005-0000-0000-000010060000}"/>
    <cellStyle name="Normal 6 5" xfId="820" xr:uid="{00000000-0005-0000-0000-000011060000}"/>
    <cellStyle name="Normal 6 5 2" xfId="821" xr:uid="{00000000-0005-0000-0000-000012060000}"/>
    <cellStyle name="Normal 6 5 2 2" xfId="822" xr:uid="{00000000-0005-0000-0000-000013060000}"/>
    <cellStyle name="Normal 6 5 2 3" xfId="823" xr:uid="{00000000-0005-0000-0000-000014060000}"/>
    <cellStyle name="Normal 6 5 2 4" xfId="824" xr:uid="{00000000-0005-0000-0000-000015060000}"/>
    <cellStyle name="Normal 6 5 3" xfId="825" xr:uid="{00000000-0005-0000-0000-000016060000}"/>
    <cellStyle name="Normal 6 5 4" xfId="826" xr:uid="{00000000-0005-0000-0000-000017060000}"/>
    <cellStyle name="Normal 6 5 5" xfId="827" xr:uid="{00000000-0005-0000-0000-000018060000}"/>
    <cellStyle name="Normal 6 6" xfId="828" xr:uid="{00000000-0005-0000-0000-000019060000}"/>
    <cellStyle name="Normal 6 6 2" xfId="829" xr:uid="{00000000-0005-0000-0000-00001A060000}"/>
    <cellStyle name="Normal 6 6 3" xfId="830" xr:uid="{00000000-0005-0000-0000-00001B060000}"/>
    <cellStyle name="Normal 6 6 4" xfId="831" xr:uid="{00000000-0005-0000-0000-00001C060000}"/>
    <cellStyle name="Normal 6 7" xfId="832" xr:uid="{00000000-0005-0000-0000-00001D060000}"/>
    <cellStyle name="Normal 6 7 2" xfId="833" xr:uid="{00000000-0005-0000-0000-00001E060000}"/>
    <cellStyle name="Normal 6 7 3" xfId="834" xr:uid="{00000000-0005-0000-0000-00001F060000}"/>
    <cellStyle name="Normal 6 7 4" xfId="835" xr:uid="{00000000-0005-0000-0000-000020060000}"/>
    <cellStyle name="Normal 6 8" xfId="836" xr:uid="{00000000-0005-0000-0000-000021060000}"/>
    <cellStyle name="Normal 6 8 2" xfId="17480" xr:uid="{00000000-0005-0000-0000-000022060000}"/>
    <cellStyle name="Normal 6 9" xfId="17481" xr:uid="{00000000-0005-0000-0000-000023060000}"/>
    <cellStyle name="Normal 6 9 2" xfId="35187" xr:uid="{00000000-0005-0000-0000-000024060000}"/>
    <cellStyle name="Normal 7" xfId="837" xr:uid="{00000000-0005-0000-0000-000025060000}"/>
    <cellStyle name="Normal 7 2" xfId="838" xr:uid="{00000000-0005-0000-0000-000026060000}"/>
    <cellStyle name="Normal 7 2 2" xfId="839" xr:uid="{00000000-0005-0000-0000-000027060000}"/>
    <cellStyle name="Normal 7 2 2 2" xfId="35188" xr:uid="{00000000-0005-0000-0000-000028060000}"/>
    <cellStyle name="Normal 7 2 3" xfId="840" xr:uid="{00000000-0005-0000-0000-000029060000}"/>
    <cellStyle name="Normal 7 2 4" xfId="841" xr:uid="{00000000-0005-0000-0000-00002A060000}"/>
    <cellStyle name="Normal 7 2 5" xfId="842" xr:uid="{00000000-0005-0000-0000-00002B060000}"/>
    <cellStyle name="Normal 7 3" xfId="843" xr:uid="{00000000-0005-0000-0000-00002C060000}"/>
    <cellStyle name="Normal 7 3 10" xfId="49343" xr:uid="{00000000-0005-0000-0000-00002D060000}"/>
    <cellStyle name="Normal 7 3 2" xfId="3321" xr:uid="{00000000-0005-0000-0000-00002E060000}"/>
    <cellStyle name="Normal 7 3 2 2" xfId="5830" xr:uid="{00000000-0005-0000-0000-00002F060000}"/>
    <cellStyle name="Normal 7 3 2 2 2" xfId="23265" xr:uid="{00000000-0005-0000-0000-000030060000}"/>
    <cellStyle name="Normal 7 3 2 2 3" xfId="37718" xr:uid="{00000000-0005-0000-0000-000031060000}"/>
    <cellStyle name="Normal 7 3 2 3" xfId="13137" xr:uid="{00000000-0005-0000-0000-000032060000}"/>
    <cellStyle name="Normal 7 3 2 3 2" xfId="30572" xr:uid="{00000000-0005-0000-0000-000033060000}"/>
    <cellStyle name="Normal 7 3 2 3 3" xfId="45025" xr:uid="{00000000-0005-0000-0000-000034060000}"/>
    <cellStyle name="Normal 7 3 2 4" xfId="15598" xr:uid="{00000000-0005-0000-0000-000035060000}"/>
    <cellStyle name="Normal 7 3 2 4 2" xfId="33033" xr:uid="{00000000-0005-0000-0000-000036060000}"/>
    <cellStyle name="Normal 7 3 2 4 3" xfId="47486" xr:uid="{00000000-0005-0000-0000-000037060000}"/>
    <cellStyle name="Normal 7 3 2 5" xfId="20141" xr:uid="{00000000-0005-0000-0000-000038060000}"/>
    <cellStyle name="Normal 7 3 2 6" xfId="20760" xr:uid="{00000000-0005-0000-0000-000039060000}"/>
    <cellStyle name="Normal 7 3 2 7" xfId="35213" xr:uid="{00000000-0005-0000-0000-00003A060000}"/>
    <cellStyle name="Normal 7 3 2 8" xfId="49344" xr:uid="{00000000-0005-0000-0000-00003B060000}"/>
    <cellStyle name="Normal 7 3 3" xfId="3357" xr:uid="{00000000-0005-0000-0000-00003C060000}"/>
    <cellStyle name="Normal 7 3 3 2" xfId="13146" xr:uid="{00000000-0005-0000-0000-00003D060000}"/>
    <cellStyle name="Normal 7 3 3 2 2" xfId="30581" xr:uid="{00000000-0005-0000-0000-00003E060000}"/>
    <cellStyle name="Normal 7 3 3 2 3" xfId="45034" xr:uid="{00000000-0005-0000-0000-00003F060000}"/>
    <cellStyle name="Normal 7 3 3 3" xfId="15607" xr:uid="{00000000-0005-0000-0000-000040060000}"/>
    <cellStyle name="Normal 7 3 3 3 2" xfId="33042" xr:uid="{00000000-0005-0000-0000-000041060000}"/>
    <cellStyle name="Normal 7 3 3 3 3" xfId="47495" xr:uid="{00000000-0005-0000-0000-000042060000}"/>
    <cellStyle name="Normal 7 3 3 4" xfId="20793" xr:uid="{00000000-0005-0000-0000-000043060000}"/>
    <cellStyle name="Normal 7 3 3 5" xfId="35246" xr:uid="{00000000-0005-0000-0000-000044060000}"/>
    <cellStyle name="Normal 7 3 4" xfId="13131" xr:uid="{00000000-0005-0000-0000-000045060000}"/>
    <cellStyle name="Normal 7 3 4 2" xfId="30566" xr:uid="{00000000-0005-0000-0000-000046060000}"/>
    <cellStyle name="Normal 7 3 4 3" xfId="45019" xr:uid="{00000000-0005-0000-0000-000047060000}"/>
    <cellStyle name="Normal 7 3 5" xfId="14983" xr:uid="{00000000-0005-0000-0000-000048060000}"/>
    <cellStyle name="Normal 7 3 5 2" xfId="32418" xr:uid="{00000000-0005-0000-0000-000049060000}"/>
    <cellStyle name="Normal 7 3 5 3" xfId="46871" xr:uid="{00000000-0005-0000-0000-00004A060000}"/>
    <cellStyle name="Normal 7 3 6" xfId="17482" xr:uid="{00000000-0005-0000-0000-00004B060000}"/>
    <cellStyle name="Normal 7 3 7" xfId="17692" xr:uid="{00000000-0005-0000-0000-00004C060000}"/>
    <cellStyle name="Normal 7 3 8" xfId="20145" xr:uid="{00000000-0005-0000-0000-00004D060000}"/>
    <cellStyle name="Normal 7 3 9" xfId="35207" xr:uid="{00000000-0005-0000-0000-00004E060000}"/>
    <cellStyle name="Normal 7 4" xfId="35189" xr:uid="{00000000-0005-0000-0000-00004F060000}"/>
    <cellStyle name="Normal 7 5" xfId="35190" xr:uid="{00000000-0005-0000-0000-000050060000}"/>
    <cellStyle name="Normal 7 6" xfId="35191" xr:uid="{00000000-0005-0000-0000-000051060000}"/>
    <cellStyle name="Normal 8" xfId="844" xr:uid="{00000000-0005-0000-0000-000052060000}"/>
    <cellStyle name="Normal 8 2" xfId="845" xr:uid="{00000000-0005-0000-0000-000053060000}"/>
    <cellStyle name="Normal 8 3" xfId="846" xr:uid="{00000000-0005-0000-0000-000054060000}"/>
    <cellStyle name="Normal 8 3 2" xfId="17669" xr:uid="{00000000-0005-0000-0000-000055060000}"/>
    <cellStyle name="Normal 8 3 3" xfId="17483" xr:uid="{00000000-0005-0000-0000-000056060000}"/>
    <cellStyle name="Normal 8 4" xfId="847" xr:uid="{00000000-0005-0000-0000-000057060000}"/>
    <cellStyle name="Normal 9" xfId="848" xr:uid="{00000000-0005-0000-0000-000058060000}"/>
    <cellStyle name="Normal 9 2" xfId="849" xr:uid="{00000000-0005-0000-0000-000059060000}"/>
    <cellStyle name="Normal 9 3" xfId="850" xr:uid="{00000000-0005-0000-0000-00005A060000}"/>
    <cellStyle name="Normal 9 4" xfId="851" xr:uid="{00000000-0005-0000-0000-00005B060000}"/>
    <cellStyle name="Note 10" xfId="852" xr:uid="{00000000-0005-0000-0000-00005C060000}"/>
    <cellStyle name="Note 10 2" xfId="853" xr:uid="{00000000-0005-0000-0000-00005D060000}"/>
    <cellStyle name="Note 10 2 2" xfId="3364" xr:uid="{00000000-0005-0000-0000-00005E060000}"/>
    <cellStyle name="Note 10 2 2 2" xfId="13148" xr:uid="{00000000-0005-0000-0000-00005F060000}"/>
    <cellStyle name="Note 10 2 2 2 2" xfId="30583" xr:uid="{00000000-0005-0000-0000-000060060000}"/>
    <cellStyle name="Note 10 2 2 2 3" xfId="45036" xr:uid="{00000000-0005-0000-0000-000061060000}"/>
    <cellStyle name="Note 10 2 2 3" xfId="15609" xr:uid="{00000000-0005-0000-0000-000062060000}"/>
    <cellStyle name="Note 10 2 2 3 2" xfId="33044" xr:uid="{00000000-0005-0000-0000-000063060000}"/>
    <cellStyle name="Note 10 2 2 3 3" xfId="47497" xr:uid="{00000000-0005-0000-0000-000064060000}"/>
    <cellStyle name="Note 10 2 2 4" xfId="20800" xr:uid="{00000000-0005-0000-0000-000065060000}"/>
    <cellStyle name="Note 10 2 2 5" xfId="35253" xr:uid="{00000000-0005-0000-0000-000066060000}"/>
    <cellStyle name="Note 10 2 3" xfId="3328" xr:uid="{00000000-0005-0000-0000-000067060000}"/>
    <cellStyle name="Note 10 2 3 2" xfId="20767" xr:uid="{00000000-0005-0000-0000-000068060000}"/>
    <cellStyle name="Note 10 2 3 3" xfId="35220" xr:uid="{00000000-0005-0000-0000-000069060000}"/>
    <cellStyle name="Note 10 2 4" xfId="3359" xr:uid="{00000000-0005-0000-0000-00006A060000}"/>
    <cellStyle name="Note 10 2 4 2" xfId="20795" xr:uid="{00000000-0005-0000-0000-00006B060000}"/>
    <cellStyle name="Note 10 2 4 3" xfId="35248" xr:uid="{00000000-0005-0000-0000-00006C060000}"/>
    <cellStyle name="Note 10 2 5" xfId="3330" xr:uid="{00000000-0005-0000-0000-00006D060000}"/>
    <cellStyle name="Note 10 2 5 2" xfId="20769" xr:uid="{00000000-0005-0000-0000-00006E060000}"/>
    <cellStyle name="Note 10 2 5 3" xfId="35222" xr:uid="{00000000-0005-0000-0000-00006F060000}"/>
    <cellStyle name="Note 10 2 6" xfId="17694" xr:uid="{00000000-0005-0000-0000-000070060000}"/>
    <cellStyle name="Note 10 3" xfId="854" xr:uid="{00000000-0005-0000-0000-000071060000}"/>
    <cellStyle name="Note 10 3 2" xfId="3365" xr:uid="{00000000-0005-0000-0000-000072060000}"/>
    <cellStyle name="Note 10 3 2 2" xfId="13149" xr:uid="{00000000-0005-0000-0000-000073060000}"/>
    <cellStyle name="Note 10 3 2 2 2" xfId="30584" xr:uid="{00000000-0005-0000-0000-000074060000}"/>
    <cellStyle name="Note 10 3 2 2 3" xfId="45037" xr:uid="{00000000-0005-0000-0000-000075060000}"/>
    <cellStyle name="Note 10 3 2 3" xfId="15610" xr:uid="{00000000-0005-0000-0000-000076060000}"/>
    <cellStyle name="Note 10 3 2 3 2" xfId="33045" xr:uid="{00000000-0005-0000-0000-000077060000}"/>
    <cellStyle name="Note 10 3 2 3 3" xfId="47498" xr:uid="{00000000-0005-0000-0000-000078060000}"/>
    <cellStyle name="Note 10 3 2 4" xfId="20801" xr:uid="{00000000-0005-0000-0000-000079060000}"/>
    <cellStyle name="Note 10 3 2 5" xfId="35254" xr:uid="{00000000-0005-0000-0000-00007A060000}"/>
    <cellStyle name="Note 10 3 3" xfId="3327" xr:uid="{00000000-0005-0000-0000-00007B060000}"/>
    <cellStyle name="Note 10 3 3 2" xfId="20766" xr:uid="{00000000-0005-0000-0000-00007C060000}"/>
    <cellStyle name="Note 10 3 3 3" xfId="35219" xr:uid="{00000000-0005-0000-0000-00007D060000}"/>
    <cellStyle name="Note 10 3 4" xfId="3360" xr:uid="{00000000-0005-0000-0000-00007E060000}"/>
    <cellStyle name="Note 10 3 4 2" xfId="20796" xr:uid="{00000000-0005-0000-0000-00007F060000}"/>
    <cellStyle name="Note 10 3 4 3" xfId="35249" xr:uid="{00000000-0005-0000-0000-000080060000}"/>
    <cellStyle name="Note 10 3 5" xfId="8265" xr:uid="{00000000-0005-0000-0000-000081060000}"/>
    <cellStyle name="Note 10 3 5 2" xfId="25700" xr:uid="{00000000-0005-0000-0000-000082060000}"/>
    <cellStyle name="Note 10 3 5 3" xfId="40153" xr:uid="{00000000-0005-0000-0000-000083060000}"/>
    <cellStyle name="Note 10 3 6" xfId="17695" xr:uid="{00000000-0005-0000-0000-000084060000}"/>
    <cellStyle name="Note 10 4" xfId="855" xr:uid="{00000000-0005-0000-0000-000085060000}"/>
    <cellStyle name="Note 10 4 2" xfId="3366" xr:uid="{00000000-0005-0000-0000-000086060000}"/>
    <cellStyle name="Note 10 4 2 2" xfId="20802" xr:uid="{00000000-0005-0000-0000-000087060000}"/>
    <cellStyle name="Note 10 4 2 3" xfId="35255" xr:uid="{00000000-0005-0000-0000-000088060000}"/>
    <cellStyle name="Note 10 4 3" xfId="3326" xr:uid="{00000000-0005-0000-0000-000089060000}"/>
    <cellStyle name="Note 10 4 3 2" xfId="20765" xr:uid="{00000000-0005-0000-0000-00008A060000}"/>
    <cellStyle name="Note 10 4 3 3" xfId="35218" xr:uid="{00000000-0005-0000-0000-00008B060000}"/>
    <cellStyle name="Note 10 4 4" xfId="3361" xr:uid="{00000000-0005-0000-0000-00008C060000}"/>
    <cellStyle name="Note 10 4 4 2" xfId="20797" xr:uid="{00000000-0005-0000-0000-00008D060000}"/>
    <cellStyle name="Note 10 4 4 3" xfId="35250" xr:uid="{00000000-0005-0000-0000-00008E060000}"/>
    <cellStyle name="Note 10 4 5" xfId="8266" xr:uid="{00000000-0005-0000-0000-00008F060000}"/>
    <cellStyle name="Note 10 4 5 2" xfId="25701" xr:uid="{00000000-0005-0000-0000-000090060000}"/>
    <cellStyle name="Note 10 4 5 3" xfId="40154" xr:uid="{00000000-0005-0000-0000-000091060000}"/>
    <cellStyle name="Note 10 4 6" xfId="14984" xr:uid="{00000000-0005-0000-0000-000092060000}"/>
    <cellStyle name="Note 10 4 6 2" xfId="32419" xr:uid="{00000000-0005-0000-0000-000093060000}"/>
    <cellStyle name="Note 10 4 6 3" xfId="46872" xr:uid="{00000000-0005-0000-0000-000094060000}"/>
    <cellStyle name="Note 10 4 7" xfId="17696" xr:uid="{00000000-0005-0000-0000-000095060000}"/>
    <cellStyle name="Note 10 4 8" xfId="20146" xr:uid="{00000000-0005-0000-0000-000096060000}"/>
    <cellStyle name="Note 10 5" xfId="3363" xr:uid="{00000000-0005-0000-0000-000097060000}"/>
    <cellStyle name="Note 10 5 2" xfId="13147" xr:uid="{00000000-0005-0000-0000-000098060000}"/>
    <cellStyle name="Note 10 5 2 2" xfId="30582" xr:uid="{00000000-0005-0000-0000-000099060000}"/>
    <cellStyle name="Note 10 5 2 3" xfId="45035" xr:uid="{00000000-0005-0000-0000-00009A060000}"/>
    <cellStyle name="Note 10 5 3" xfId="15608" xr:uid="{00000000-0005-0000-0000-00009B060000}"/>
    <cellStyle name="Note 10 5 3 2" xfId="33043" xr:uid="{00000000-0005-0000-0000-00009C060000}"/>
    <cellStyle name="Note 10 5 3 3" xfId="47496" xr:uid="{00000000-0005-0000-0000-00009D060000}"/>
    <cellStyle name="Note 10 5 4" xfId="20799" xr:uid="{00000000-0005-0000-0000-00009E060000}"/>
    <cellStyle name="Note 10 5 5" xfId="35252" xr:uid="{00000000-0005-0000-0000-00009F060000}"/>
    <cellStyle name="Note 10 6" xfId="3329" xr:uid="{00000000-0005-0000-0000-0000A0060000}"/>
    <cellStyle name="Note 10 6 2" xfId="20768" xr:uid="{00000000-0005-0000-0000-0000A1060000}"/>
    <cellStyle name="Note 10 6 3" xfId="35221" xr:uid="{00000000-0005-0000-0000-0000A2060000}"/>
    <cellStyle name="Note 10 7" xfId="3358" xr:uid="{00000000-0005-0000-0000-0000A3060000}"/>
    <cellStyle name="Note 10 7 2" xfId="20794" xr:uid="{00000000-0005-0000-0000-0000A4060000}"/>
    <cellStyle name="Note 10 7 3" xfId="35247" xr:uid="{00000000-0005-0000-0000-0000A5060000}"/>
    <cellStyle name="Note 10 8" xfId="3331" xr:uid="{00000000-0005-0000-0000-0000A6060000}"/>
    <cellStyle name="Note 10 8 2" xfId="20770" xr:uid="{00000000-0005-0000-0000-0000A7060000}"/>
    <cellStyle name="Note 10 8 3" xfId="35223" xr:uid="{00000000-0005-0000-0000-0000A8060000}"/>
    <cellStyle name="Note 10 9" xfId="17693" xr:uid="{00000000-0005-0000-0000-0000A9060000}"/>
    <cellStyle name="Note 11" xfId="856" xr:uid="{00000000-0005-0000-0000-0000AA060000}"/>
    <cellStyle name="Note 11 2" xfId="857" xr:uid="{00000000-0005-0000-0000-0000AB060000}"/>
    <cellStyle name="Note 11 2 2" xfId="3368" xr:uid="{00000000-0005-0000-0000-0000AC060000}"/>
    <cellStyle name="Note 11 2 2 2" xfId="13151" xr:uid="{00000000-0005-0000-0000-0000AD060000}"/>
    <cellStyle name="Note 11 2 2 2 2" xfId="30586" xr:uid="{00000000-0005-0000-0000-0000AE060000}"/>
    <cellStyle name="Note 11 2 2 2 3" xfId="45039" xr:uid="{00000000-0005-0000-0000-0000AF060000}"/>
    <cellStyle name="Note 11 2 2 3" xfId="15612" xr:uid="{00000000-0005-0000-0000-0000B0060000}"/>
    <cellStyle name="Note 11 2 2 3 2" xfId="33047" xr:uid="{00000000-0005-0000-0000-0000B1060000}"/>
    <cellStyle name="Note 11 2 2 3 3" xfId="47500" xr:uid="{00000000-0005-0000-0000-0000B2060000}"/>
    <cellStyle name="Note 11 2 2 4" xfId="20804" xr:uid="{00000000-0005-0000-0000-0000B3060000}"/>
    <cellStyle name="Note 11 2 2 5" xfId="35257" xr:uid="{00000000-0005-0000-0000-0000B4060000}"/>
    <cellStyle name="Note 11 2 3" xfId="3324" xr:uid="{00000000-0005-0000-0000-0000B5060000}"/>
    <cellStyle name="Note 11 2 3 2" xfId="20763" xr:uid="{00000000-0005-0000-0000-0000B6060000}"/>
    <cellStyle name="Note 11 2 3 3" xfId="35216" xr:uid="{00000000-0005-0000-0000-0000B7060000}"/>
    <cellStyle name="Note 11 2 4" xfId="5803" xr:uid="{00000000-0005-0000-0000-0000B8060000}"/>
    <cellStyle name="Note 11 2 4 2" xfId="23239" xr:uid="{00000000-0005-0000-0000-0000B9060000}"/>
    <cellStyle name="Note 11 2 4 3" xfId="37692" xr:uid="{00000000-0005-0000-0000-0000BA060000}"/>
    <cellStyle name="Note 11 2 5" xfId="8268" xr:uid="{00000000-0005-0000-0000-0000BB060000}"/>
    <cellStyle name="Note 11 2 5 2" xfId="25703" xr:uid="{00000000-0005-0000-0000-0000BC060000}"/>
    <cellStyle name="Note 11 2 5 3" xfId="40156" xr:uid="{00000000-0005-0000-0000-0000BD060000}"/>
    <cellStyle name="Note 11 2 6" xfId="17698" xr:uid="{00000000-0005-0000-0000-0000BE060000}"/>
    <cellStyle name="Note 11 3" xfId="858" xr:uid="{00000000-0005-0000-0000-0000BF060000}"/>
    <cellStyle name="Note 11 3 2" xfId="3369" xr:uid="{00000000-0005-0000-0000-0000C0060000}"/>
    <cellStyle name="Note 11 3 2 2" xfId="13152" xr:uid="{00000000-0005-0000-0000-0000C1060000}"/>
    <cellStyle name="Note 11 3 2 2 2" xfId="30587" xr:uid="{00000000-0005-0000-0000-0000C2060000}"/>
    <cellStyle name="Note 11 3 2 2 3" xfId="45040" xr:uid="{00000000-0005-0000-0000-0000C3060000}"/>
    <cellStyle name="Note 11 3 2 3" xfId="15613" xr:uid="{00000000-0005-0000-0000-0000C4060000}"/>
    <cellStyle name="Note 11 3 2 3 2" xfId="33048" xr:uid="{00000000-0005-0000-0000-0000C5060000}"/>
    <cellStyle name="Note 11 3 2 3 3" xfId="47501" xr:uid="{00000000-0005-0000-0000-0000C6060000}"/>
    <cellStyle name="Note 11 3 2 4" xfId="20805" xr:uid="{00000000-0005-0000-0000-0000C7060000}"/>
    <cellStyle name="Note 11 3 2 5" xfId="35258" xr:uid="{00000000-0005-0000-0000-0000C8060000}"/>
    <cellStyle name="Note 11 3 3" xfId="3323" xr:uid="{00000000-0005-0000-0000-0000C9060000}"/>
    <cellStyle name="Note 11 3 3 2" xfId="20762" xr:uid="{00000000-0005-0000-0000-0000CA060000}"/>
    <cellStyle name="Note 11 3 3 3" xfId="35215" xr:uid="{00000000-0005-0000-0000-0000CB060000}"/>
    <cellStyle name="Note 11 3 4" xfId="5804" xr:uid="{00000000-0005-0000-0000-0000CC060000}"/>
    <cellStyle name="Note 11 3 4 2" xfId="23240" xr:uid="{00000000-0005-0000-0000-0000CD060000}"/>
    <cellStyle name="Note 11 3 4 3" xfId="37693" xr:uid="{00000000-0005-0000-0000-0000CE060000}"/>
    <cellStyle name="Note 11 3 5" xfId="8269" xr:uid="{00000000-0005-0000-0000-0000CF060000}"/>
    <cellStyle name="Note 11 3 5 2" xfId="25704" xr:uid="{00000000-0005-0000-0000-0000D0060000}"/>
    <cellStyle name="Note 11 3 5 3" xfId="40157" xr:uid="{00000000-0005-0000-0000-0000D1060000}"/>
    <cellStyle name="Note 11 3 6" xfId="17699" xr:uid="{00000000-0005-0000-0000-0000D2060000}"/>
    <cellStyle name="Note 11 4" xfId="859" xr:uid="{00000000-0005-0000-0000-0000D3060000}"/>
    <cellStyle name="Note 11 4 2" xfId="3370" xr:uid="{00000000-0005-0000-0000-0000D4060000}"/>
    <cellStyle name="Note 11 4 2 2" xfId="20806" xr:uid="{00000000-0005-0000-0000-0000D5060000}"/>
    <cellStyle name="Note 11 4 2 3" xfId="35259" xr:uid="{00000000-0005-0000-0000-0000D6060000}"/>
    <cellStyle name="Note 11 4 3" xfId="5832" xr:uid="{00000000-0005-0000-0000-0000D7060000}"/>
    <cellStyle name="Note 11 4 3 2" xfId="23267" xr:uid="{00000000-0005-0000-0000-0000D8060000}"/>
    <cellStyle name="Note 11 4 3 3" xfId="37720" xr:uid="{00000000-0005-0000-0000-0000D9060000}"/>
    <cellStyle name="Note 11 4 4" xfId="5805" xr:uid="{00000000-0005-0000-0000-0000DA060000}"/>
    <cellStyle name="Note 11 4 4 2" xfId="23241" xr:uid="{00000000-0005-0000-0000-0000DB060000}"/>
    <cellStyle name="Note 11 4 4 3" xfId="37694" xr:uid="{00000000-0005-0000-0000-0000DC060000}"/>
    <cellStyle name="Note 11 4 5" xfId="8270" xr:uid="{00000000-0005-0000-0000-0000DD060000}"/>
    <cellStyle name="Note 11 4 5 2" xfId="25705" xr:uid="{00000000-0005-0000-0000-0000DE060000}"/>
    <cellStyle name="Note 11 4 5 3" xfId="40158" xr:uid="{00000000-0005-0000-0000-0000DF060000}"/>
    <cellStyle name="Note 11 4 6" xfId="14985" xr:uid="{00000000-0005-0000-0000-0000E0060000}"/>
    <cellStyle name="Note 11 4 6 2" xfId="32420" xr:uid="{00000000-0005-0000-0000-0000E1060000}"/>
    <cellStyle name="Note 11 4 6 3" xfId="46873" xr:uid="{00000000-0005-0000-0000-0000E2060000}"/>
    <cellStyle name="Note 11 4 7" xfId="17700" xr:uid="{00000000-0005-0000-0000-0000E3060000}"/>
    <cellStyle name="Note 11 4 8" xfId="20147" xr:uid="{00000000-0005-0000-0000-0000E4060000}"/>
    <cellStyle name="Note 11 5" xfId="3367" xr:uid="{00000000-0005-0000-0000-0000E5060000}"/>
    <cellStyle name="Note 11 5 2" xfId="13150" xr:uid="{00000000-0005-0000-0000-0000E6060000}"/>
    <cellStyle name="Note 11 5 2 2" xfId="30585" xr:uid="{00000000-0005-0000-0000-0000E7060000}"/>
    <cellStyle name="Note 11 5 2 3" xfId="45038" xr:uid="{00000000-0005-0000-0000-0000E8060000}"/>
    <cellStyle name="Note 11 5 3" xfId="15611" xr:uid="{00000000-0005-0000-0000-0000E9060000}"/>
    <cellStyle name="Note 11 5 3 2" xfId="33046" xr:uid="{00000000-0005-0000-0000-0000EA060000}"/>
    <cellStyle name="Note 11 5 3 3" xfId="47499" xr:uid="{00000000-0005-0000-0000-0000EB060000}"/>
    <cellStyle name="Note 11 5 4" xfId="20803" xr:uid="{00000000-0005-0000-0000-0000EC060000}"/>
    <cellStyle name="Note 11 5 5" xfId="35256" xr:uid="{00000000-0005-0000-0000-0000ED060000}"/>
    <cellStyle name="Note 11 6" xfId="3325" xr:uid="{00000000-0005-0000-0000-0000EE060000}"/>
    <cellStyle name="Note 11 6 2" xfId="20764" xr:uid="{00000000-0005-0000-0000-0000EF060000}"/>
    <cellStyle name="Note 11 6 3" xfId="35217" xr:uid="{00000000-0005-0000-0000-0000F0060000}"/>
    <cellStyle name="Note 11 7" xfId="3362" xr:uid="{00000000-0005-0000-0000-0000F1060000}"/>
    <cellStyle name="Note 11 7 2" xfId="20798" xr:uid="{00000000-0005-0000-0000-0000F2060000}"/>
    <cellStyle name="Note 11 7 3" xfId="35251" xr:uid="{00000000-0005-0000-0000-0000F3060000}"/>
    <cellStyle name="Note 11 8" xfId="8267" xr:uid="{00000000-0005-0000-0000-0000F4060000}"/>
    <cellStyle name="Note 11 8 2" xfId="25702" xr:uid="{00000000-0005-0000-0000-0000F5060000}"/>
    <cellStyle name="Note 11 8 3" xfId="40155" xr:uid="{00000000-0005-0000-0000-0000F6060000}"/>
    <cellStyle name="Note 11 9" xfId="17697" xr:uid="{00000000-0005-0000-0000-0000F7060000}"/>
    <cellStyle name="Note 12" xfId="860" xr:uid="{00000000-0005-0000-0000-0000F8060000}"/>
    <cellStyle name="Note 12 2" xfId="861" xr:uid="{00000000-0005-0000-0000-0000F9060000}"/>
    <cellStyle name="Note 12 2 2" xfId="3372" xr:uid="{00000000-0005-0000-0000-0000FA060000}"/>
    <cellStyle name="Note 12 2 2 2" xfId="13154" xr:uid="{00000000-0005-0000-0000-0000FB060000}"/>
    <cellStyle name="Note 12 2 2 2 2" xfId="30589" xr:uid="{00000000-0005-0000-0000-0000FC060000}"/>
    <cellStyle name="Note 12 2 2 2 3" xfId="45042" xr:uid="{00000000-0005-0000-0000-0000FD060000}"/>
    <cellStyle name="Note 12 2 2 3" xfId="15615" xr:uid="{00000000-0005-0000-0000-0000FE060000}"/>
    <cellStyle name="Note 12 2 2 3 2" xfId="33050" xr:uid="{00000000-0005-0000-0000-0000FF060000}"/>
    <cellStyle name="Note 12 2 2 3 3" xfId="47503" xr:uid="{00000000-0005-0000-0000-000000070000}"/>
    <cellStyle name="Note 12 2 2 4" xfId="20808" xr:uid="{00000000-0005-0000-0000-000001070000}"/>
    <cellStyle name="Note 12 2 2 5" xfId="35261" xr:uid="{00000000-0005-0000-0000-000002070000}"/>
    <cellStyle name="Note 12 2 3" xfId="5834" xr:uid="{00000000-0005-0000-0000-000003070000}"/>
    <cellStyle name="Note 12 2 3 2" xfId="23269" xr:uid="{00000000-0005-0000-0000-000004070000}"/>
    <cellStyle name="Note 12 2 3 3" xfId="37722" xr:uid="{00000000-0005-0000-0000-000005070000}"/>
    <cellStyle name="Note 12 2 4" xfId="5807" xr:uid="{00000000-0005-0000-0000-000006070000}"/>
    <cellStyle name="Note 12 2 4 2" xfId="23243" xr:uid="{00000000-0005-0000-0000-000007070000}"/>
    <cellStyle name="Note 12 2 4 3" xfId="37696" xr:uid="{00000000-0005-0000-0000-000008070000}"/>
    <cellStyle name="Note 12 2 5" xfId="8272" xr:uid="{00000000-0005-0000-0000-000009070000}"/>
    <cellStyle name="Note 12 2 5 2" xfId="25707" xr:uid="{00000000-0005-0000-0000-00000A070000}"/>
    <cellStyle name="Note 12 2 5 3" xfId="40160" xr:uid="{00000000-0005-0000-0000-00000B070000}"/>
    <cellStyle name="Note 12 2 6" xfId="17702" xr:uid="{00000000-0005-0000-0000-00000C070000}"/>
    <cellStyle name="Note 12 3" xfId="862" xr:uid="{00000000-0005-0000-0000-00000D070000}"/>
    <cellStyle name="Note 12 3 2" xfId="3373" xr:uid="{00000000-0005-0000-0000-00000E070000}"/>
    <cellStyle name="Note 12 3 2 2" xfId="13155" xr:uid="{00000000-0005-0000-0000-00000F070000}"/>
    <cellStyle name="Note 12 3 2 2 2" xfId="30590" xr:uid="{00000000-0005-0000-0000-000010070000}"/>
    <cellStyle name="Note 12 3 2 2 3" xfId="45043" xr:uid="{00000000-0005-0000-0000-000011070000}"/>
    <cellStyle name="Note 12 3 2 3" xfId="15616" xr:uid="{00000000-0005-0000-0000-000012070000}"/>
    <cellStyle name="Note 12 3 2 3 2" xfId="33051" xr:uid="{00000000-0005-0000-0000-000013070000}"/>
    <cellStyle name="Note 12 3 2 3 3" xfId="47504" xr:uid="{00000000-0005-0000-0000-000014070000}"/>
    <cellStyle name="Note 12 3 2 4" xfId="20809" xr:uid="{00000000-0005-0000-0000-000015070000}"/>
    <cellStyle name="Note 12 3 2 5" xfId="35262" xr:uid="{00000000-0005-0000-0000-000016070000}"/>
    <cellStyle name="Note 12 3 3" xfId="5835" xr:uid="{00000000-0005-0000-0000-000017070000}"/>
    <cellStyle name="Note 12 3 3 2" xfId="23270" xr:uid="{00000000-0005-0000-0000-000018070000}"/>
    <cellStyle name="Note 12 3 3 3" xfId="37723" xr:uid="{00000000-0005-0000-0000-000019070000}"/>
    <cellStyle name="Note 12 3 4" xfId="5808" xr:uid="{00000000-0005-0000-0000-00001A070000}"/>
    <cellStyle name="Note 12 3 4 2" xfId="23244" xr:uid="{00000000-0005-0000-0000-00001B070000}"/>
    <cellStyle name="Note 12 3 4 3" xfId="37697" xr:uid="{00000000-0005-0000-0000-00001C070000}"/>
    <cellStyle name="Note 12 3 5" xfId="8273" xr:uid="{00000000-0005-0000-0000-00001D070000}"/>
    <cellStyle name="Note 12 3 5 2" xfId="25708" xr:uid="{00000000-0005-0000-0000-00001E070000}"/>
    <cellStyle name="Note 12 3 5 3" xfId="40161" xr:uid="{00000000-0005-0000-0000-00001F070000}"/>
    <cellStyle name="Note 12 3 6" xfId="17703" xr:uid="{00000000-0005-0000-0000-000020070000}"/>
    <cellStyle name="Note 12 4" xfId="863" xr:uid="{00000000-0005-0000-0000-000021070000}"/>
    <cellStyle name="Note 12 4 2" xfId="3374" xr:uid="{00000000-0005-0000-0000-000022070000}"/>
    <cellStyle name="Note 12 4 2 2" xfId="20810" xr:uid="{00000000-0005-0000-0000-000023070000}"/>
    <cellStyle name="Note 12 4 2 3" xfId="35263" xr:uid="{00000000-0005-0000-0000-000024070000}"/>
    <cellStyle name="Note 12 4 3" xfId="5836" xr:uid="{00000000-0005-0000-0000-000025070000}"/>
    <cellStyle name="Note 12 4 3 2" xfId="23271" xr:uid="{00000000-0005-0000-0000-000026070000}"/>
    <cellStyle name="Note 12 4 3 3" xfId="37724" xr:uid="{00000000-0005-0000-0000-000027070000}"/>
    <cellStyle name="Note 12 4 4" xfId="5809" xr:uid="{00000000-0005-0000-0000-000028070000}"/>
    <cellStyle name="Note 12 4 4 2" xfId="23245" xr:uid="{00000000-0005-0000-0000-000029070000}"/>
    <cellStyle name="Note 12 4 4 3" xfId="37698" xr:uid="{00000000-0005-0000-0000-00002A070000}"/>
    <cellStyle name="Note 12 4 5" xfId="8274" xr:uid="{00000000-0005-0000-0000-00002B070000}"/>
    <cellStyle name="Note 12 4 5 2" xfId="25709" xr:uid="{00000000-0005-0000-0000-00002C070000}"/>
    <cellStyle name="Note 12 4 5 3" xfId="40162" xr:uid="{00000000-0005-0000-0000-00002D070000}"/>
    <cellStyle name="Note 12 4 6" xfId="14986" xr:uid="{00000000-0005-0000-0000-00002E070000}"/>
    <cellStyle name="Note 12 4 6 2" xfId="32421" xr:uid="{00000000-0005-0000-0000-00002F070000}"/>
    <cellStyle name="Note 12 4 6 3" xfId="46874" xr:uid="{00000000-0005-0000-0000-000030070000}"/>
    <cellStyle name="Note 12 4 7" xfId="17704" xr:uid="{00000000-0005-0000-0000-000031070000}"/>
    <cellStyle name="Note 12 4 8" xfId="20148" xr:uid="{00000000-0005-0000-0000-000032070000}"/>
    <cellStyle name="Note 12 5" xfId="3371" xr:uid="{00000000-0005-0000-0000-000033070000}"/>
    <cellStyle name="Note 12 5 2" xfId="13153" xr:uid="{00000000-0005-0000-0000-000034070000}"/>
    <cellStyle name="Note 12 5 2 2" xfId="30588" xr:uid="{00000000-0005-0000-0000-000035070000}"/>
    <cellStyle name="Note 12 5 2 3" xfId="45041" xr:uid="{00000000-0005-0000-0000-000036070000}"/>
    <cellStyle name="Note 12 5 3" xfId="15614" xr:uid="{00000000-0005-0000-0000-000037070000}"/>
    <cellStyle name="Note 12 5 3 2" xfId="33049" xr:uid="{00000000-0005-0000-0000-000038070000}"/>
    <cellStyle name="Note 12 5 3 3" xfId="47502" xr:uid="{00000000-0005-0000-0000-000039070000}"/>
    <cellStyle name="Note 12 5 4" xfId="20807" xr:uid="{00000000-0005-0000-0000-00003A070000}"/>
    <cellStyle name="Note 12 5 5" xfId="35260" xr:uid="{00000000-0005-0000-0000-00003B070000}"/>
    <cellStyle name="Note 12 6" xfId="5833" xr:uid="{00000000-0005-0000-0000-00003C070000}"/>
    <cellStyle name="Note 12 6 2" xfId="23268" xr:uid="{00000000-0005-0000-0000-00003D070000}"/>
    <cellStyle name="Note 12 6 3" xfId="37721" xr:uid="{00000000-0005-0000-0000-00003E070000}"/>
    <cellStyle name="Note 12 7" xfId="5806" xr:uid="{00000000-0005-0000-0000-00003F070000}"/>
    <cellStyle name="Note 12 7 2" xfId="23242" xr:uid="{00000000-0005-0000-0000-000040070000}"/>
    <cellStyle name="Note 12 7 3" xfId="37695" xr:uid="{00000000-0005-0000-0000-000041070000}"/>
    <cellStyle name="Note 12 8" xfId="8271" xr:uid="{00000000-0005-0000-0000-000042070000}"/>
    <cellStyle name="Note 12 8 2" xfId="25706" xr:uid="{00000000-0005-0000-0000-000043070000}"/>
    <cellStyle name="Note 12 8 3" xfId="40159" xr:uid="{00000000-0005-0000-0000-000044070000}"/>
    <cellStyle name="Note 12 9" xfId="17701" xr:uid="{00000000-0005-0000-0000-000045070000}"/>
    <cellStyle name="Note 13" xfId="864" xr:uid="{00000000-0005-0000-0000-000046070000}"/>
    <cellStyle name="Note 13 2" xfId="865" xr:uid="{00000000-0005-0000-0000-000047070000}"/>
    <cellStyle name="Note 13 2 2" xfId="3376" xr:uid="{00000000-0005-0000-0000-000048070000}"/>
    <cellStyle name="Note 13 2 2 2" xfId="13157" xr:uid="{00000000-0005-0000-0000-000049070000}"/>
    <cellStyle name="Note 13 2 2 2 2" xfId="30592" xr:uid="{00000000-0005-0000-0000-00004A070000}"/>
    <cellStyle name="Note 13 2 2 2 3" xfId="45045" xr:uid="{00000000-0005-0000-0000-00004B070000}"/>
    <cellStyle name="Note 13 2 2 3" xfId="15618" xr:uid="{00000000-0005-0000-0000-00004C070000}"/>
    <cellStyle name="Note 13 2 2 3 2" xfId="33053" xr:uid="{00000000-0005-0000-0000-00004D070000}"/>
    <cellStyle name="Note 13 2 2 3 3" xfId="47506" xr:uid="{00000000-0005-0000-0000-00004E070000}"/>
    <cellStyle name="Note 13 2 2 4" xfId="20812" xr:uid="{00000000-0005-0000-0000-00004F070000}"/>
    <cellStyle name="Note 13 2 2 5" xfId="35265" xr:uid="{00000000-0005-0000-0000-000050070000}"/>
    <cellStyle name="Note 13 2 3" xfId="5838" xr:uid="{00000000-0005-0000-0000-000051070000}"/>
    <cellStyle name="Note 13 2 3 2" xfId="23273" xr:uid="{00000000-0005-0000-0000-000052070000}"/>
    <cellStyle name="Note 13 2 3 3" xfId="37726" xr:uid="{00000000-0005-0000-0000-000053070000}"/>
    <cellStyle name="Note 13 2 4" xfId="5811" xr:uid="{00000000-0005-0000-0000-000054070000}"/>
    <cellStyle name="Note 13 2 4 2" xfId="23247" xr:uid="{00000000-0005-0000-0000-000055070000}"/>
    <cellStyle name="Note 13 2 4 3" xfId="37700" xr:uid="{00000000-0005-0000-0000-000056070000}"/>
    <cellStyle name="Note 13 2 5" xfId="8276" xr:uid="{00000000-0005-0000-0000-000057070000}"/>
    <cellStyle name="Note 13 2 5 2" xfId="25711" xr:uid="{00000000-0005-0000-0000-000058070000}"/>
    <cellStyle name="Note 13 2 5 3" xfId="40164" xr:uid="{00000000-0005-0000-0000-000059070000}"/>
    <cellStyle name="Note 13 2 6" xfId="17706" xr:uid="{00000000-0005-0000-0000-00005A070000}"/>
    <cellStyle name="Note 13 3" xfId="866" xr:uid="{00000000-0005-0000-0000-00005B070000}"/>
    <cellStyle name="Note 13 3 2" xfId="3377" xr:uid="{00000000-0005-0000-0000-00005C070000}"/>
    <cellStyle name="Note 13 3 2 2" xfId="13158" xr:uid="{00000000-0005-0000-0000-00005D070000}"/>
    <cellStyle name="Note 13 3 2 2 2" xfId="30593" xr:uid="{00000000-0005-0000-0000-00005E070000}"/>
    <cellStyle name="Note 13 3 2 2 3" xfId="45046" xr:uid="{00000000-0005-0000-0000-00005F070000}"/>
    <cellStyle name="Note 13 3 2 3" xfId="15619" xr:uid="{00000000-0005-0000-0000-000060070000}"/>
    <cellStyle name="Note 13 3 2 3 2" xfId="33054" xr:uid="{00000000-0005-0000-0000-000061070000}"/>
    <cellStyle name="Note 13 3 2 3 3" xfId="47507" xr:uid="{00000000-0005-0000-0000-000062070000}"/>
    <cellStyle name="Note 13 3 2 4" xfId="20813" xr:uid="{00000000-0005-0000-0000-000063070000}"/>
    <cellStyle name="Note 13 3 2 5" xfId="35266" xr:uid="{00000000-0005-0000-0000-000064070000}"/>
    <cellStyle name="Note 13 3 3" xfId="5839" xr:uid="{00000000-0005-0000-0000-000065070000}"/>
    <cellStyle name="Note 13 3 3 2" xfId="23274" xr:uid="{00000000-0005-0000-0000-000066070000}"/>
    <cellStyle name="Note 13 3 3 3" xfId="37727" xr:uid="{00000000-0005-0000-0000-000067070000}"/>
    <cellStyle name="Note 13 3 4" xfId="5812" xr:uid="{00000000-0005-0000-0000-000068070000}"/>
    <cellStyle name="Note 13 3 4 2" xfId="23248" xr:uid="{00000000-0005-0000-0000-000069070000}"/>
    <cellStyle name="Note 13 3 4 3" xfId="37701" xr:uid="{00000000-0005-0000-0000-00006A070000}"/>
    <cellStyle name="Note 13 3 5" xfId="8277" xr:uid="{00000000-0005-0000-0000-00006B070000}"/>
    <cellStyle name="Note 13 3 5 2" xfId="25712" xr:uid="{00000000-0005-0000-0000-00006C070000}"/>
    <cellStyle name="Note 13 3 5 3" xfId="40165" xr:uid="{00000000-0005-0000-0000-00006D070000}"/>
    <cellStyle name="Note 13 3 6" xfId="17707" xr:uid="{00000000-0005-0000-0000-00006E070000}"/>
    <cellStyle name="Note 13 4" xfId="867" xr:uid="{00000000-0005-0000-0000-00006F070000}"/>
    <cellStyle name="Note 13 4 2" xfId="3378" xr:uid="{00000000-0005-0000-0000-000070070000}"/>
    <cellStyle name="Note 13 4 2 2" xfId="20814" xr:uid="{00000000-0005-0000-0000-000071070000}"/>
    <cellStyle name="Note 13 4 2 3" xfId="35267" xr:uid="{00000000-0005-0000-0000-000072070000}"/>
    <cellStyle name="Note 13 4 3" xfId="5840" xr:uid="{00000000-0005-0000-0000-000073070000}"/>
    <cellStyle name="Note 13 4 3 2" xfId="23275" xr:uid="{00000000-0005-0000-0000-000074070000}"/>
    <cellStyle name="Note 13 4 3 3" xfId="37728" xr:uid="{00000000-0005-0000-0000-000075070000}"/>
    <cellStyle name="Note 13 4 4" xfId="5813" xr:uid="{00000000-0005-0000-0000-000076070000}"/>
    <cellStyle name="Note 13 4 4 2" xfId="23249" xr:uid="{00000000-0005-0000-0000-000077070000}"/>
    <cellStyle name="Note 13 4 4 3" xfId="37702" xr:uid="{00000000-0005-0000-0000-000078070000}"/>
    <cellStyle name="Note 13 4 5" xfId="8278" xr:uid="{00000000-0005-0000-0000-000079070000}"/>
    <cellStyle name="Note 13 4 5 2" xfId="25713" xr:uid="{00000000-0005-0000-0000-00007A070000}"/>
    <cellStyle name="Note 13 4 5 3" xfId="40166" xr:uid="{00000000-0005-0000-0000-00007B070000}"/>
    <cellStyle name="Note 13 4 6" xfId="14987" xr:uid="{00000000-0005-0000-0000-00007C070000}"/>
    <cellStyle name="Note 13 4 6 2" xfId="32422" xr:uid="{00000000-0005-0000-0000-00007D070000}"/>
    <cellStyle name="Note 13 4 6 3" xfId="46875" xr:uid="{00000000-0005-0000-0000-00007E070000}"/>
    <cellStyle name="Note 13 4 7" xfId="17708" xr:uid="{00000000-0005-0000-0000-00007F070000}"/>
    <cellStyle name="Note 13 4 8" xfId="20149" xr:uid="{00000000-0005-0000-0000-000080070000}"/>
    <cellStyle name="Note 13 5" xfId="3375" xr:uid="{00000000-0005-0000-0000-000081070000}"/>
    <cellStyle name="Note 13 5 2" xfId="13156" xr:uid="{00000000-0005-0000-0000-000082070000}"/>
    <cellStyle name="Note 13 5 2 2" xfId="30591" xr:uid="{00000000-0005-0000-0000-000083070000}"/>
    <cellStyle name="Note 13 5 2 3" xfId="45044" xr:uid="{00000000-0005-0000-0000-000084070000}"/>
    <cellStyle name="Note 13 5 3" xfId="15617" xr:uid="{00000000-0005-0000-0000-000085070000}"/>
    <cellStyle name="Note 13 5 3 2" xfId="33052" xr:uid="{00000000-0005-0000-0000-000086070000}"/>
    <cellStyle name="Note 13 5 3 3" xfId="47505" xr:uid="{00000000-0005-0000-0000-000087070000}"/>
    <cellStyle name="Note 13 5 4" xfId="20811" xr:uid="{00000000-0005-0000-0000-000088070000}"/>
    <cellStyle name="Note 13 5 5" xfId="35264" xr:uid="{00000000-0005-0000-0000-000089070000}"/>
    <cellStyle name="Note 13 6" xfId="5837" xr:uid="{00000000-0005-0000-0000-00008A070000}"/>
    <cellStyle name="Note 13 6 2" xfId="23272" xr:uid="{00000000-0005-0000-0000-00008B070000}"/>
    <cellStyle name="Note 13 6 3" xfId="37725" xr:uid="{00000000-0005-0000-0000-00008C070000}"/>
    <cellStyle name="Note 13 7" xfId="5810" xr:uid="{00000000-0005-0000-0000-00008D070000}"/>
    <cellStyle name="Note 13 7 2" xfId="23246" xr:uid="{00000000-0005-0000-0000-00008E070000}"/>
    <cellStyle name="Note 13 7 3" xfId="37699" xr:uid="{00000000-0005-0000-0000-00008F070000}"/>
    <cellStyle name="Note 13 8" xfId="8275" xr:uid="{00000000-0005-0000-0000-000090070000}"/>
    <cellStyle name="Note 13 8 2" xfId="25710" xr:uid="{00000000-0005-0000-0000-000091070000}"/>
    <cellStyle name="Note 13 8 3" xfId="40163" xr:uid="{00000000-0005-0000-0000-000092070000}"/>
    <cellStyle name="Note 13 9" xfId="17705" xr:uid="{00000000-0005-0000-0000-000093070000}"/>
    <cellStyle name="Note 14" xfId="868" xr:uid="{00000000-0005-0000-0000-000094070000}"/>
    <cellStyle name="Note 14 2" xfId="869" xr:uid="{00000000-0005-0000-0000-000095070000}"/>
    <cellStyle name="Note 14 2 2" xfId="3380" xr:uid="{00000000-0005-0000-0000-000096070000}"/>
    <cellStyle name="Note 14 2 2 2" xfId="13160" xr:uid="{00000000-0005-0000-0000-000097070000}"/>
    <cellStyle name="Note 14 2 2 2 2" xfId="30595" xr:uid="{00000000-0005-0000-0000-000098070000}"/>
    <cellStyle name="Note 14 2 2 2 3" xfId="45048" xr:uid="{00000000-0005-0000-0000-000099070000}"/>
    <cellStyle name="Note 14 2 2 3" xfId="15621" xr:uid="{00000000-0005-0000-0000-00009A070000}"/>
    <cellStyle name="Note 14 2 2 3 2" xfId="33056" xr:uid="{00000000-0005-0000-0000-00009B070000}"/>
    <cellStyle name="Note 14 2 2 3 3" xfId="47509" xr:uid="{00000000-0005-0000-0000-00009C070000}"/>
    <cellStyle name="Note 14 2 2 4" xfId="20816" xr:uid="{00000000-0005-0000-0000-00009D070000}"/>
    <cellStyle name="Note 14 2 2 5" xfId="35269" xr:uid="{00000000-0005-0000-0000-00009E070000}"/>
    <cellStyle name="Note 14 2 3" xfId="5842" xr:uid="{00000000-0005-0000-0000-00009F070000}"/>
    <cellStyle name="Note 14 2 3 2" xfId="23277" xr:uid="{00000000-0005-0000-0000-0000A0070000}"/>
    <cellStyle name="Note 14 2 3 3" xfId="37730" xr:uid="{00000000-0005-0000-0000-0000A1070000}"/>
    <cellStyle name="Note 14 2 4" xfId="5815" xr:uid="{00000000-0005-0000-0000-0000A2070000}"/>
    <cellStyle name="Note 14 2 4 2" xfId="23251" xr:uid="{00000000-0005-0000-0000-0000A3070000}"/>
    <cellStyle name="Note 14 2 4 3" xfId="37704" xr:uid="{00000000-0005-0000-0000-0000A4070000}"/>
    <cellStyle name="Note 14 2 5" xfId="8280" xr:uid="{00000000-0005-0000-0000-0000A5070000}"/>
    <cellStyle name="Note 14 2 5 2" xfId="25715" xr:uid="{00000000-0005-0000-0000-0000A6070000}"/>
    <cellStyle name="Note 14 2 5 3" xfId="40168" xr:uid="{00000000-0005-0000-0000-0000A7070000}"/>
    <cellStyle name="Note 14 2 6" xfId="17710" xr:uid="{00000000-0005-0000-0000-0000A8070000}"/>
    <cellStyle name="Note 14 3" xfId="870" xr:uid="{00000000-0005-0000-0000-0000A9070000}"/>
    <cellStyle name="Note 14 3 2" xfId="3381" xr:uid="{00000000-0005-0000-0000-0000AA070000}"/>
    <cellStyle name="Note 14 3 2 2" xfId="13161" xr:uid="{00000000-0005-0000-0000-0000AB070000}"/>
    <cellStyle name="Note 14 3 2 2 2" xfId="30596" xr:uid="{00000000-0005-0000-0000-0000AC070000}"/>
    <cellStyle name="Note 14 3 2 2 3" xfId="45049" xr:uid="{00000000-0005-0000-0000-0000AD070000}"/>
    <cellStyle name="Note 14 3 2 3" xfId="15622" xr:uid="{00000000-0005-0000-0000-0000AE070000}"/>
    <cellStyle name="Note 14 3 2 3 2" xfId="33057" xr:uid="{00000000-0005-0000-0000-0000AF070000}"/>
    <cellStyle name="Note 14 3 2 3 3" xfId="47510" xr:uid="{00000000-0005-0000-0000-0000B0070000}"/>
    <cellStyle name="Note 14 3 2 4" xfId="20817" xr:uid="{00000000-0005-0000-0000-0000B1070000}"/>
    <cellStyle name="Note 14 3 2 5" xfId="35270" xr:uid="{00000000-0005-0000-0000-0000B2070000}"/>
    <cellStyle name="Note 14 3 3" xfId="5843" xr:uid="{00000000-0005-0000-0000-0000B3070000}"/>
    <cellStyle name="Note 14 3 3 2" xfId="23278" xr:uid="{00000000-0005-0000-0000-0000B4070000}"/>
    <cellStyle name="Note 14 3 3 3" xfId="37731" xr:uid="{00000000-0005-0000-0000-0000B5070000}"/>
    <cellStyle name="Note 14 3 4" xfId="5816" xr:uid="{00000000-0005-0000-0000-0000B6070000}"/>
    <cellStyle name="Note 14 3 4 2" xfId="23252" xr:uid="{00000000-0005-0000-0000-0000B7070000}"/>
    <cellStyle name="Note 14 3 4 3" xfId="37705" xr:uid="{00000000-0005-0000-0000-0000B8070000}"/>
    <cellStyle name="Note 14 3 5" xfId="8281" xr:uid="{00000000-0005-0000-0000-0000B9070000}"/>
    <cellStyle name="Note 14 3 5 2" xfId="25716" xr:uid="{00000000-0005-0000-0000-0000BA070000}"/>
    <cellStyle name="Note 14 3 5 3" xfId="40169" xr:uid="{00000000-0005-0000-0000-0000BB070000}"/>
    <cellStyle name="Note 14 3 6" xfId="17711" xr:uid="{00000000-0005-0000-0000-0000BC070000}"/>
    <cellStyle name="Note 14 4" xfId="871" xr:uid="{00000000-0005-0000-0000-0000BD070000}"/>
    <cellStyle name="Note 14 4 2" xfId="3382" xr:uid="{00000000-0005-0000-0000-0000BE070000}"/>
    <cellStyle name="Note 14 4 2 2" xfId="20818" xr:uid="{00000000-0005-0000-0000-0000BF070000}"/>
    <cellStyle name="Note 14 4 2 3" xfId="35271" xr:uid="{00000000-0005-0000-0000-0000C0070000}"/>
    <cellStyle name="Note 14 4 3" xfId="5844" xr:uid="{00000000-0005-0000-0000-0000C1070000}"/>
    <cellStyle name="Note 14 4 3 2" xfId="23279" xr:uid="{00000000-0005-0000-0000-0000C2070000}"/>
    <cellStyle name="Note 14 4 3 3" xfId="37732" xr:uid="{00000000-0005-0000-0000-0000C3070000}"/>
    <cellStyle name="Note 14 4 4" xfId="5817" xr:uid="{00000000-0005-0000-0000-0000C4070000}"/>
    <cellStyle name="Note 14 4 4 2" xfId="23253" xr:uid="{00000000-0005-0000-0000-0000C5070000}"/>
    <cellStyle name="Note 14 4 4 3" xfId="37706" xr:uid="{00000000-0005-0000-0000-0000C6070000}"/>
    <cellStyle name="Note 14 4 5" xfId="8288" xr:uid="{00000000-0005-0000-0000-0000C7070000}"/>
    <cellStyle name="Note 14 4 5 2" xfId="25723" xr:uid="{00000000-0005-0000-0000-0000C8070000}"/>
    <cellStyle name="Note 14 4 5 3" xfId="40176" xr:uid="{00000000-0005-0000-0000-0000C9070000}"/>
    <cellStyle name="Note 14 4 6" xfId="14988" xr:uid="{00000000-0005-0000-0000-0000CA070000}"/>
    <cellStyle name="Note 14 4 6 2" xfId="32423" xr:uid="{00000000-0005-0000-0000-0000CB070000}"/>
    <cellStyle name="Note 14 4 6 3" xfId="46876" xr:uid="{00000000-0005-0000-0000-0000CC070000}"/>
    <cellStyle name="Note 14 4 7" xfId="17712" xr:uid="{00000000-0005-0000-0000-0000CD070000}"/>
    <cellStyle name="Note 14 4 8" xfId="20150" xr:uid="{00000000-0005-0000-0000-0000CE070000}"/>
    <cellStyle name="Note 14 5" xfId="3379" xr:uid="{00000000-0005-0000-0000-0000CF070000}"/>
    <cellStyle name="Note 14 5 2" xfId="13159" xr:uid="{00000000-0005-0000-0000-0000D0070000}"/>
    <cellStyle name="Note 14 5 2 2" xfId="30594" xr:uid="{00000000-0005-0000-0000-0000D1070000}"/>
    <cellStyle name="Note 14 5 2 3" xfId="45047" xr:uid="{00000000-0005-0000-0000-0000D2070000}"/>
    <cellStyle name="Note 14 5 3" xfId="15620" xr:uid="{00000000-0005-0000-0000-0000D3070000}"/>
    <cellStyle name="Note 14 5 3 2" xfId="33055" xr:uid="{00000000-0005-0000-0000-0000D4070000}"/>
    <cellStyle name="Note 14 5 3 3" xfId="47508" xr:uid="{00000000-0005-0000-0000-0000D5070000}"/>
    <cellStyle name="Note 14 5 4" xfId="20815" xr:uid="{00000000-0005-0000-0000-0000D6070000}"/>
    <cellStyle name="Note 14 5 5" xfId="35268" xr:uid="{00000000-0005-0000-0000-0000D7070000}"/>
    <cellStyle name="Note 14 6" xfId="5841" xr:uid="{00000000-0005-0000-0000-0000D8070000}"/>
    <cellStyle name="Note 14 6 2" xfId="23276" xr:uid="{00000000-0005-0000-0000-0000D9070000}"/>
    <cellStyle name="Note 14 6 3" xfId="37729" xr:uid="{00000000-0005-0000-0000-0000DA070000}"/>
    <cellStyle name="Note 14 7" xfId="5814" xr:uid="{00000000-0005-0000-0000-0000DB070000}"/>
    <cellStyle name="Note 14 7 2" xfId="23250" xr:uid="{00000000-0005-0000-0000-0000DC070000}"/>
    <cellStyle name="Note 14 7 3" xfId="37703" xr:uid="{00000000-0005-0000-0000-0000DD070000}"/>
    <cellStyle name="Note 14 8" xfId="8279" xr:uid="{00000000-0005-0000-0000-0000DE070000}"/>
    <cellStyle name="Note 14 8 2" xfId="25714" xr:uid="{00000000-0005-0000-0000-0000DF070000}"/>
    <cellStyle name="Note 14 8 3" xfId="40167" xr:uid="{00000000-0005-0000-0000-0000E0070000}"/>
    <cellStyle name="Note 14 9" xfId="17709" xr:uid="{00000000-0005-0000-0000-0000E1070000}"/>
    <cellStyle name="Note 15" xfId="872" xr:uid="{00000000-0005-0000-0000-0000E2070000}"/>
    <cellStyle name="Note 15 2" xfId="873" xr:uid="{00000000-0005-0000-0000-0000E3070000}"/>
    <cellStyle name="Note 15 2 2" xfId="3384" xr:uid="{00000000-0005-0000-0000-0000E4070000}"/>
    <cellStyle name="Note 15 2 2 2" xfId="13163" xr:uid="{00000000-0005-0000-0000-0000E5070000}"/>
    <cellStyle name="Note 15 2 2 2 2" xfId="30598" xr:uid="{00000000-0005-0000-0000-0000E6070000}"/>
    <cellStyle name="Note 15 2 2 2 3" xfId="45051" xr:uid="{00000000-0005-0000-0000-0000E7070000}"/>
    <cellStyle name="Note 15 2 2 3" xfId="15624" xr:uid="{00000000-0005-0000-0000-0000E8070000}"/>
    <cellStyle name="Note 15 2 2 3 2" xfId="33059" xr:uid="{00000000-0005-0000-0000-0000E9070000}"/>
    <cellStyle name="Note 15 2 2 3 3" xfId="47512" xr:uid="{00000000-0005-0000-0000-0000EA070000}"/>
    <cellStyle name="Note 15 2 2 4" xfId="20820" xr:uid="{00000000-0005-0000-0000-0000EB070000}"/>
    <cellStyle name="Note 15 2 2 5" xfId="35273" xr:uid="{00000000-0005-0000-0000-0000EC070000}"/>
    <cellStyle name="Note 15 2 3" xfId="5846" xr:uid="{00000000-0005-0000-0000-0000ED070000}"/>
    <cellStyle name="Note 15 2 3 2" xfId="23281" xr:uid="{00000000-0005-0000-0000-0000EE070000}"/>
    <cellStyle name="Note 15 2 3 3" xfId="37734" xr:uid="{00000000-0005-0000-0000-0000EF070000}"/>
    <cellStyle name="Note 15 2 4" xfId="5820" xr:uid="{00000000-0005-0000-0000-0000F0070000}"/>
    <cellStyle name="Note 15 2 4 2" xfId="23255" xr:uid="{00000000-0005-0000-0000-0000F1070000}"/>
    <cellStyle name="Note 15 2 4 3" xfId="37708" xr:uid="{00000000-0005-0000-0000-0000F2070000}"/>
    <cellStyle name="Note 15 2 5" xfId="8283" xr:uid="{00000000-0005-0000-0000-0000F3070000}"/>
    <cellStyle name="Note 15 2 5 2" xfId="25718" xr:uid="{00000000-0005-0000-0000-0000F4070000}"/>
    <cellStyle name="Note 15 2 5 3" xfId="40171" xr:uid="{00000000-0005-0000-0000-0000F5070000}"/>
    <cellStyle name="Note 15 2 6" xfId="17714" xr:uid="{00000000-0005-0000-0000-0000F6070000}"/>
    <cellStyle name="Note 15 3" xfId="874" xr:uid="{00000000-0005-0000-0000-0000F7070000}"/>
    <cellStyle name="Note 15 3 2" xfId="3385" xr:uid="{00000000-0005-0000-0000-0000F8070000}"/>
    <cellStyle name="Note 15 3 2 2" xfId="13164" xr:uid="{00000000-0005-0000-0000-0000F9070000}"/>
    <cellStyle name="Note 15 3 2 2 2" xfId="30599" xr:uid="{00000000-0005-0000-0000-0000FA070000}"/>
    <cellStyle name="Note 15 3 2 2 3" xfId="45052" xr:uid="{00000000-0005-0000-0000-0000FB070000}"/>
    <cellStyle name="Note 15 3 2 3" xfId="15625" xr:uid="{00000000-0005-0000-0000-0000FC070000}"/>
    <cellStyle name="Note 15 3 2 3 2" xfId="33060" xr:uid="{00000000-0005-0000-0000-0000FD070000}"/>
    <cellStyle name="Note 15 3 2 3 3" xfId="47513" xr:uid="{00000000-0005-0000-0000-0000FE070000}"/>
    <cellStyle name="Note 15 3 2 4" xfId="20821" xr:uid="{00000000-0005-0000-0000-0000FF070000}"/>
    <cellStyle name="Note 15 3 2 5" xfId="35274" xr:uid="{00000000-0005-0000-0000-000000080000}"/>
    <cellStyle name="Note 15 3 3" xfId="5847" xr:uid="{00000000-0005-0000-0000-000001080000}"/>
    <cellStyle name="Note 15 3 3 2" xfId="23282" xr:uid="{00000000-0005-0000-0000-000002080000}"/>
    <cellStyle name="Note 15 3 3 3" xfId="37735" xr:uid="{00000000-0005-0000-0000-000003080000}"/>
    <cellStyle name="Note 15 3 4" xfId="5821" xr:uid="{00000000-0005-0000-0000-000004080000}"/>
    <cellStyle name="Note 15 3 4 2" xfId="23256" xr:uid="{00000000-0005-0000-0000-000005080000}"/>
    <cellStyle name="Note 15 3 4 3" xfId="37709" xr:uid="{00000000-0005-0000-0000-000006080000}"/>
    <cellStyle name="Note 15 3 5" xfId="8287" xr:uid="{00000000-0005-0000-0000-000007080000}"/>
    <cellStyle name="Note 15 3 5 2" xfId="25722" xr:uid="{00000000-0005-0000-0000-000008080000}"/>
    <cellStyle name="Note 15 3 5 3" xfId="40175" xr:uid="{00000000-0005-0000-0000-000009080000}"/>
    <cellStyle name="Note 15 3 6" xfId="17715" xr:uid="{00000000-0005-0000-0000-00000A080000}"/>
    <cellStyle name="Note 15 4" xfId="875" xr:uid="{00000000-0005-0000-0000-00000B080000}"/>
    <cellStyle name="Note 15 4 2" xfId="3386" xr:uid="{00000000-0005-0000-0000-00000C080000}"/>
    <cellStyle name="Note 15 4 2 2" xfId="20822" xr:uid="{00000000-0005-0000-0000-00000D080000}"/>
    <cellStyle name="Note 15 4 2 3" xfId="35275" xr:uid="{00000000-0005-0000-0000-00000E080000}"/>
    <cellStyle name="Note 15 4 3" xfId="5848" xr:uid="{00000000-0005-0000-0000-00000F080000}"/>
    <cellStyle name="Note 15 4 3 2" xfId="23283" xr:uid="{00000000-0005-0000-0000-000010080000}"/>
    <cellStyle name="Note 15 4 3 3" xfId="37736" xr:uid="{00000000-0005-0000-0000-000011080000}"/>
    <cellStyle name="Note 15 4 4" xfId="8289" xr:uid="{00000000-0005-0000-0000-000012080000}"/>
    <cellStyle name="Note 15 4 4 2" xfId="25724" xr:uid="{00000000-0005-0000-0000-000013080000}"/>
    <cellStyle name="Note 15 4 4 3" xfId="40177" xr:uid="{00000000-0005-0000-0000-000014080000}"/>
    <cellStyle name="Note 15 4 5" xfId="10709" xr:uid="{00000000-0005-0000-0000-000015080000}"/>
    <cellStyle name="Note 15 4 5 2" xfId="28144" xr:uid="{00000000-0005-0000-0000-000016080000}"/>
    <cellStyle name="Note 15 4 5 3" xfId="42597" xr:uid="{00000000-0005-0000-0000-000017080000}"/>
    <cellStyle name="Note 15 4 6" xfId="14989" xr:uid="{00000000-0005-0000-0000-000018080000}"/>
    <cellStyle name="Note 15 4 6 2" xfId="32424" xr:uid="{00000000-0005-0000-0000-000019080000}"/>
    <cellStyle name="Note 15 4 6 3" xfId="46877" xr:uid="{00000000-0005-0000-0000-00001A080000}"/>
    <cellStyle name="Note 15 4 7" xfId="17716" xr:uid="{00000000-0005-0000-0000-00001B080000}"/>
    <cellStyle name="Note 15 4 8" xfId="20151" xr:uid="{00000000-0005-0000-0000-00001C080000}"/>
    <cellStyle name="Note 15 5" xfId="3383" xr:uid="{00000000-0005-0000-0000-00001D080000}"/>
    <cellStyle name="Note 15 5 2" xfId="13162" xr:uid="{00000000-0005-0000-0000-00001E080000}"/>
    <cellStyle name="Note 15 5 2 2" xfId="30597" xr:uid="{00000000-0005-0000-0000-00001F080000}"/>
    <cellStyle name="Note 15 5 2 3" xfId="45050" xr:uid="{00000000-0005-0000-0000-000020080000}"/>
    <cellStyle name="Note 15 5 3" xfId="15623" xr:uid="{00000000-0005-0000-0000-000021080000}"/>
    <cellStyle name="Note 15 5 3 2" xfId="33058" xr:uid="{00000000-0005-0000-0000-000022080000}"/>
    <cellStyle name="Note 15 5 3 3" xfId="47511" xr:uid="{00000000-0005-0000-0000-000023080000}"/>
    <cellStyle name="Note 15 5 4" xfId="20819" xr:uid="{00000000-0005-0000-0000-000024080000}"/>
    <cellStyle name="Note 15 5 5" xfId="35272" xr:uid="{00000000-0005-0000-0000-000025080000}"/>
    <cellStyle name="Note 15 6" xfId="5845" xr:uid="{00000000-0005-0000-0000-000026080000}"/>
    <cellStyle name="Note 15 6 2" xfId="23280" xr:uid="{00000000-0005-0000-0000-000027080000}"/>
    <cellStyle name="Note 15 6 3" xfId="37733" xr:uid="{00000000-0005-0000-0000-000028080000}"/>
    <cellStyle name="Note 15 7" xfId="5818" xr:uid="{00000000-0005-0000-0000-000029080000}"/>
    <cellStyle name="Note 15 7 2" xfId="23254" xr:uid="{00000000-0005-0000-0000-00002A080000}"/>
    <cellStyle name="Note 15 7 3" xfId="37707" xr:uid="{00000000-0005-0000-0000-00002B080000}"/>
    <cellStyle name="Note 15 8" xfId="8282" xr:uid="{00000000-0005-0000-0000-00002C080000}"/>
    <cellStyle name="Note 15 8 2" xfId="25717" xr:uid="{00000000-0005-0000-0000-00002D080000}"/>
    <cellStyle name="Note 15 8 3" xfId="40170" xr:uid="{00000000-0005-0000-0000-00002E080000}"/>
    <cellStyle name="Note 15 9" xfId="17713" xr:uid="{00000000-0005-0000-0000-00002F080000}"/>
    <cellStyle name="Note 16" xfId="876" xr:uid="{00000000-0005-0000-0000-000030080000}"/>
    <cellStyle name="Note 16 2" xfId="877" xr:uid="{00000000-0005-0000-0000-000031080000}"/>
    <cellStyle name="Note 16 2 2" xfId="3388" xr:uid="{00000000-0005-0000-0000-000032080000}"/>
    <cellStyle name="Note 16 2 2 2" xfId="13166" xr:uid="{00000000-0005-0000-0000-000033080000}"/>
    <cellStyle name="Note 16 2 2 2 2" xfId="30601" xr:uid="{00000000-0005-0000-0000-000034080000}"/>
    <cellStyle name="Note 16 2 2 2 3" xfId="45054" xr:uid="{00000000-0005-0000-0000-000035080000}"/>
    <cellStyle name="Note 16 2 2 3" xfId="15627" xr:uid="{00000000-0005-0000-0000-000036080000}"/>
    <cellStyle name="Note 16 2 2 3 2" xfId="33062" xr:uid="{00000000-0005-0000-0000-000037080000}"/>
    <cellStyle name="Note 16 2 2 3 3" xfId="47515" xr:uid="{00000000-0005-0000-0000-000038080000}"/>
    <cellStyle name="Note 16 2 2 4" xfId="20824" xr:uid="{00000000-0005-0000-0000-000039080000}"/>
    <cellStyle name="Note 16 2 2 5" xfId="35277" xr:uid="{00000000-0005-0000-0000-00003A080000}"/>
    <cellStyle name="Note 16 2 3" xfId="5850" xr:uid="{00000000-0005-0000-0000-00003B080000}"/>
    <cellStyle name="Note 16 2 3 2" xfId="23285" xr:uid="{00000000-0005-0000-0000-00003C080000}"/>
    <cellStyle name="Note 16 2 3 3" xfId="37738" xr:uid="{00000000-0005-0000-0000-00003D080000}"/>
    <cellStyle name="Note 16 2 4" xfId="8291" xr:uid="{00000000-0005-0000-0000-00003E080000}"/>
    <cellStyle name="Note 16 2 4 2" xfId="25726" xr:uid="{00000000-0005-0000-0000-00003F080000}"/>
    <cellStyle name="Note 16 2 4 3" xfId="40179" xr:uid="{00000000-0005-0000-0000-000040080000}"/>
    <cellStyle name="Note 16 2 5" xfId="10711" xr:uid="{00000000-0005-0000-0000-000041080000}"/>
    <cellStyle name="Note 16 2 5 2" xfId="28146" xr:uid="{00000000-0005-0000-0000-000042080000}"/>
    <cellStyle name="Note 16 2 5 3" xfId="42599" xr:uid="{00000000-0005-0000-0000-000043080000}"/>
    <cellStyle name="Note 16 2 6" xfId="17718" xr:uid="{00000000-0005-0000-0000-000044080000}"/>
    <cellStyle name="Note 16 3" xfId="878" xr:uid="{00000000-0005-0000-0000-000045080000}"/>
    <cellStyle name="Note 16 3 2" xfId="3389" xr:uid="{00000000-0005-0000-0000-000046080000}"/>
    <cellStyle name="Note 16 3 2 2" xfId="13167" xr:uid="{00000000-0005-0000-0000-000047080000}"/>
    <cellStyle name="Note 16 3 2 2 2" xfId="30602" xr:uid="{00000000-0005-0000-0000-000048080000}"/>
    <cellStyle name="Note 16 3 2 2 3" xfId="45055" xr:uid="{00000000-0005-0000-0000-000049080000}"/>
    <cellStyle name="Note 16 3 2 3" xfId="15628" xr:uid="{00000000-0005-0000-0000-00004A080000}"/>
    <cellStyle name="Note 16 3 2 3 2" xfId="33063" xr:uid="{00000000-0005-0000-0000-00004B080000}"/>
    <cellStyle name="Note 16 3 2 3 3" xfId="47516" xr:uid="{00000000-0005-0000-0000-00004C080000}"/>
    <cellStyle name="Note 16 3 2 4" xfId="20825" xr:uid="{00000000-0005-0000-0000-00004D080000}"/>
    <cellStyle name="Note 16 3 2 5" xfId="35278" xr:uid="{00000000-0005-0000-0000-00004E080000}"/>
    <cellStyle name="Note 16 3 3" xfId="5851" xr:uid="{00000000-0005-0000-0000-00004F080000}"/>
    <cellStyle name="Note 16 3 3 2" xfId="23286" xr:uid="{00000000-0005-0000-0000-000050080000}"/>
    <cellStyle name="Note 16 3 3 3" xfId="37739" xr:uid="{00000000-0005-0000-0000-000051080000}"/>
    <cellStyle name="Note 16 3 4" xfId="8292" xr:uid="{00000000-0005-0000-0000-000052080000}"/>
    <cellStyle name="Note 16 3 4 2" xfId="25727" xr:uid="{00000000-0005-0000-0000-000053080000}"/>
    <cellStyle name="Note 16 3 4 3" xfId="40180" xr:uid="{00000000-0005-0000-0000-000054080000}"/>
    <cellStyle name="Note 16 3 5" xfId="10712" xr:uid="{00000000-0005-0000-0000-000055080000}"/>
    <cellStyle name="Note 16 3 5 2" xfId="28147" xr:uid="{00000000-0005-0000-0000-000056080000}"/>
    <cellStyle name="Note 16 3 5 3" xfId="42600" xr:uid="{00000000-0005-0000-0000-000057080000}"/>
    <cellStyle name="Note 16 3 6" xfId="17719" xr:uid="{00000000-0005-0000-0000-000058080000}"/>
    <cellStyle name="Note 16 4" xfId="879" xr:uid="{00000000-0005-0000-0000-000059080000}"/>
    <cellStyle name="Note 16 4 2" xfId="3390" xr:uid="{00000000-0005-0000-0000-00005A080000}"/>
    <cellStyle name="Note 16 4 2 2" xfId="20826" xr:uid="{00000000-0005-0000-0000-00005B080000}"/>
    <cellStyle name="Note 16 4 2 3" xfId="35279" xr:uid="{00000000-0005-0000-0000-00005C080000}"/>
    <cellStyle name="Note 16 4 3" xfId="5852" xr:uid="{00000000-0005-0000-0000-00005D080000}"/>
    <cellStyle name="Note 16 4 3 2" xfId="23287" xr:uid="{00000000-0005-0000-0000-00005E080000}"/>
    <cellStyle name="Note 16 4 3 3" xfId="37740" xr:uid="{00000000-0005-0000-0000-00005F080000}"/>
    <cellStyle name="Note 16 4 4" xfId="8293" xr:uid="{00000000-0005-0000-0000-000060080000}"/>
    <cellStyle name="Note 16 4 4 2" xfId="25728" xr:uid="{00000000-0005-0000-0000-000061080000}"/>
    <cellStyle name="Note 16 4 4 3" xfId="40181" xr:uid="{00000000-0005-0000-0000-000062080000}"/>
    <cellStyle name="Note 16 4 5" xfId="10713" xr:uid="{00000000-0005-0000-0000-000063080000}"/>
    <cellStyle name="Note 16 4 5 2" xfId="28148" xr:uid="{00000000-0005-0000-0000-000064080000}"/>
    <cellStyle name="Note 16 4 5 3" xfId="42601" xr:uid="{00000000-0005-0000-0000-000065080000}"/>
    <cellStyle name="Note 16 4 6" xfId="14990" xr:uid="{00000000-0005-0000-0000-000066080000}"/>
    <cellStyle name="Note 16 4 6 2" xfId="32425" xr:uid="{00000000-0005-0000-0000-000067080000}"/>
    <cellStyle name="Note 16 4 6 3" xfId="46878" xr:uid="{00000000-0005-0000-0000-000068080000}"/>
    <cellStyle name="Note 16 4 7" xfId="17720" xr:uid="{00000000-0005-0000-0000-000069080000}"/>
    <cellStyle name="Note 16 4 8" xfId="20152" xr:uid="{00000000-0005-0000-0000-00006A080000}"/>
    <cellStyle name="Note 16 5" xfId="3387" xr:uid="{00000000-0005-0000-0000-00006B080000}"/>
    <cellStyle name="Note 16 5 2" xfId="13165" xr:uid="{00000000-0005-0000-0000-00006C080000}"/>
    <cellStyle name="Note 16 5 2 2" xfId="30600" xr:uid="{00000000-0005-0000-0000-00006D080000}"/>
    <cellStyle name="Note 16 5 2 3" xfId="45053" xr:uid="{00000000-0005-0000-0000-00006E080000}"/>
    <cellStyle name="Note 16 5 3" xfId="15626" xr:uid="{00000000-0005-0000-0000-00006F080000}"/>
    <cellStyle name="Note 16 5 3 2" xfId="33061" xr:uid="{00000000-0005-0000-0000-000070080000}"/>
    <cellStyle name="Note 16 5 3 3" xfId="47514" xr:uid="{00000000-0005-0000-0000-000071080000}"/>
    <cellStyle name="Note 16 5 4" xfId="20823" xr:uid="{00000000-0005-0000-0000-000072080000}"/>
    <cellStyle name="Note 16 5 5" xfId="35276" xr:uid="{00000000-0005-0000-0000-000073080000}"/>
    <cellStyle name="Note 16 6" xfId="5849" xr:uid="{00000000-0005-0000-0000-000074080000}"/>
    <cellStyle name="Note 16 6 2" xfId="23284" xr:uid="{00000000-0005-0000-0000-000075080000}"/>
    <cellStyle name="Note 16 6 3" xfId="37737" xr:uid="{00000000-0005-0000-0000-000076080000}"/>
    <cellStyle name="Note 16 7" xfId="8290" xr:uid="{00000000-0005-0000-0000-000077080000}"/>
    <cellStyle name="Note 16 7 2" xfId="25725" xr:uid="{00000000-0005-0000-0000-000078080000}"/>
    <cellStyle name="Note 16 7 3" xfId="40178" xr:uid="{00000000-0005-0000-0000-000079080000}"/>
    <cellStyle name="Note 16 8" xfId="10710" xr:uid="{00000000-0005-0000-0000-00007A080000}"/>
    <cellStyle name="Note 16 8 2" xfId="28145" xr:uid="{00000000-0005-0000-0000-00007B080000}"/>
    <cellStyle name="Note 16 8 3" xfId="42598" xr:uid="{00000000-0005-0000-0000-00007C080000}"/>
    <cellStyle name="Note 16 9" xfId="17717" xr:uid="{00000000-0005-0000-0000-00007D080000}"/>
    <cellStyle name="Note 17" xfId="880" xr:uid="{00000000-0005-0000-0000-00007E080000}"/>
    <cellStyle name="Note 17 2" xfId="881" xr:uid="{00000000-0005-0000-0000-00007F080000}"/>
    <cellStyle name="Note 17 2 2" xfId="3392" xr:uid="{00000000-0005-0000-0000-000080080000}"/>
    <cellStyle name="Note 17 2 2 2" xfId="13169" xr:uid="{00000000-0005-0000-0000-000081080000}"/>
    <cellStyle name="Note 17 2 2 2 2" xfId="30604" xr:uid="{00000000-0005-0000-0000-000082080000}"/>
    <cellStyle name="Note 17 2 2 2 3" xfId="45057" xr:uid="{00000000-0005-0000-0000-000083080000}"/>
    <cellStyle name="Note 17 2 2 3" xfId="15630" xr:uid="{00000000-0005-0000-0000-000084080000}"/>
    <cellStyle name="Note 17 2 2 3 2" xfId="33065" xr:uid="{00000000-0005-0000-0000-000085080000}"/>
    <cellStyle name="Note 17 2 2 3 3" xfId="47518" xr:uid="{00000000-0005-0000-0000-000086080000}"/>
    <cellStyle name="Note 17 2 2 4" xfId="20828" xr:uid="{00000000-0005-0000-0000-000087080000}"/>
    <cellStyle name="Note 17 2 2 5" xfId="35281" xr:uid="{00000000-0005-0000-0000-000088080000}"/>
    <cellStyle name="Note 17 2 3" xfId="5854" xr:uid="{00000000-0005-0000-0000-000089080000}"/>
    <cellStyle name="Note 17 2 3 2" xfId="23289" xr:uid="{00000000-0005-0000-0000-00008A080000}"/>
    <cellStyle name="Note 17 2 3 3" xfId="37742" xr:uid="{00000000-0005-0000-0000-00008B080000}"/>
    <cellStyle name="Note 17 2 4" xfId="8295" xr:uid="{00000000-0005-0000-0000-00008C080000}"/>
    <cellStyle name="Note 17 2 4 2" xfId="25730" xr:uid="{00000000-0005-0000-0000-00008D080000}"/>
    <cellStyle name="Note 17 2 4 3" xfId="40183" xr:uid="{00000000-0005-0000-0000-00008E080000}"/>
    <cellStyle name="Note 17 2 5" xfId="10715" xr:uid="{00000000-0005-0000-0000-00008F080000}"/>
    <cellStyle name="Note 17 2 5 2" xfId="28150" xr:uid="{00000000-0005-0000-0000-000090080000}"/>
    <cellStyle name="Note 17 2 5 3" xfId="42603" xr:uid="{00000000-0005-0000-0000-000091080000}"/>
    <cellStyle name="Note 17 2 6" xfId="17722" xr:uid="{00000000-0005-0000-0000-000092080000}"/>
    <cellStyle name="Note 17 3" xfId="882" xr:uid="{00000000-0005-0000-0000-000093080000}"/>
    <cellStyle name="Note 17 3 2" xfId="3393" xr:uid="{00000000-0005-0000-0000-000094080000}"/>
    <cellStyle name="Note 17 3 2 2" xfId="13170" xr:uid="{00000000-0005-0000-0000-000095080000}"/>
    <cellStyle name="Note 17 3 2 2 2" xfId="30605" xr:uid="{00000000-0005-0000-0000-000096080000}"/>
    <cellStyle name="Note 17 3 2 2 3" xfId="45058" xr:uid="{00000000-0005-0000-0000-000097080000}"/>
    <cellStyle name="Note 17 3 2 3" xfId="15631" xr:uid="{00000000-0005-0000-0000-000098080000}"/>
    <cellStyle name="Note 17 3 2 3 2" xfId="33066" xr:uid="{00000000-0005-0000-0000-000099080000}"/>
    <cellStyle name="Note 17 3 2 3 3" xfId="47519" xr:uid="{00000000-0005-0000-0000-00009A080000}"/>
    <cellStyle name="Note 17 3 2 4" xfId="20829" xr:uid="{00000000-0005-0000-0000-00009B080000}"/>
    <cellStyle name="Note 17 3 2 5" xfId="35282" xr:uid="{00000000-0005-0000-0000-00009C080000}"/>
    <cellStyle name="Note 17 3 3" xfId="5855" xr:uid="{00000000-0005-0000-0000-00009D080000}"/>
    <cellStyle name="Note 17 3 3 2" xfId="23290" xr:uid="{00000000-0005-0000-0000-00009E080000}"/>
    <cellStyle name="Note 17 3 3 3" xfId="37743" xr:uid="{00000000-0005-0000-0000-00009F080000}"/>
    <cellStyle name="Note 17 3 4" xfId="8296" xr:uid="{00000000-0005-0000-0000-0000A0080000}"/>
    <cellStyle name="Note 17 3 4 2" xfId="25731" xr:uid="{00000000-0005-0000-0000-0000A1080000}"/>
    <cellStyle name="Note 17 3 4 3" xfId="40184" xr:uid="{00000000-0005-0000-0000-0000A2080000}"/>
    <cellStyle name="Note 17 3 5" xfId="10716" xr:uid="{00000000-0005-0000-0000-0000A3080000}"/>
    <cellStyle name="Note 17 3 5 2" xfId="28151" xr:uid="{00000000-0005-0000-0000-0000A4080000}"/>
    <cellStyle name="Note 17 3 5 3" xfId="42604" xr:uid="{00000000-0005-0000-0000-0000A5080000}"/>
    <cellStyle name="Note 17 3 6" xfId="17723" xr:uid="{00000000-0005-0000-0000-0000A6080000}"/>
    <cellStyle name="Note 17 4" xfId="883" xr:uid="{00000000-0005-0000-0000-0000A7080000}"/>
    <cellStyle name="Note 17 4 2" xfId="3394" xr:uid="{00000000-0005-0000-0000-0000A8080000}"/>
    <cellStyle name="Note 17 4 2 2" xfId="20830" xr:uid="{00000000-0005-0000-0000-0000A9080000}"/>
    <cellStyle name="Note 17 4 2 3" xfId="35283" xr:uid="{00000000-0005-0000-0000-0000AA080000}"/>
    <cellStyle name="Note 17 4 3" xfId="5856" xr:uid="{00000000-0005-0000-0000-0000AB080000}"/>
    <cellStyle name="Note 17 4 3 2" xfId="23291" xr:uid="{00000000-0005-0000-0000-0000AC080000}"/>
    <cellStyle name="Note 17 4 3 3" xfId="37744" xr:uid="{00000000-0005-0000-0000-0000AD080000}"/>
    <cellStyle name="Note 17 4 4" xfId="8297" xr:uid="{00000000-0005-0000-0000-0000AE080000}"/>
    <cellStyle name="Note 17 4 4 2" xfId="25732" xr:uid="{00000000-0005-0000-0000-0000AF080000}"/>
    <cellStyle name="Note 17 4 4 3" xfId="40185" xr:uid="{00000000-0005-0000-0000-0000B0080000}"/>
    <cellStyle name="Note 17 4 5" xfId="10717" xr:uid="{00000000-0005-0000-0000-0000B1080000}"/>
    <cellStyle name="Note 17 4 5 2" xfId="28152" xr:uid="{00000000-0005-0000-0000-0000B2080000}"/>
    <cellStyle name="Note 17 4 5 3" xfId="42605" xr:uid="{00000000-0005-0000-0000-0000B3080000}"/>
    <cellStyle name="Note 17 4 6" xfId="14991" xr:uid="{00000000-0005-0000-0000-0000B4080000}"/>
    <cellStyle name="Note 17 4 6 2" xfId="32426" xr:uid="{00000000-0005-0000-0000-0000B5080000}"/>
    <cellStyle name="Note 17 4 6 3" xfId="46879" xr:uid="{00000000-0005-0000-0000-0000B6080000}"/>
    <cellStyle name="Note 17 4 7" xfId="17724" xr:uid="{00000000-0005-0000-0000-0000B7080000}"/>
    <cellStyle name="Note 17 4 8" xfId="20153" xr:uid="{00000000-0005-0000-0000-0000B8080000}"/>
    <cellStyle name="Note 17 5" xfId="3391" xr:uid="{00000000-0005-0000-0000-0000B9080000}"/>
    <cellStyle name="Note 17 5 2" xfId="13168" xr:uid="{00000000-0005-0000-0000-0000BA080000}"/>
    <cellStyle name="Note 17 5 2 2" xfId="30603" xr:uid="{00000000-0005-0000-0000-0000BB080000}"/>
    <cellStyle name="Note 17 5 2 3" xfId="45056" xr:uid="{00000000-0005-0000-0000-0000BC080000}"/>
    <cellStyle name="Note 17 5 3" xfId="15629" xr:uid="{00000000-0005-0000-0000-0000BD080000}"/>
    <cellStyle name="Note 17 5 3 2" xfId="33064" xr:uid="{00000000-0005-0000-0000-0000BE080000}"/>
    <cellStyle name="Note 17 5 3 3" xfId="47517" xr:uid="{00000000-0005-0000-0000-0000BF080000}"/>
    <cellStyle name="Note 17 5 4" xfId="20827" xr:uid="{00000000-0005-0000-0000-0000C0080000}"/>
    <cellStyle name="Note 17 5 5" xfId="35280" xr:uid="{00000000-0005-0000-0000-0000C1080000}"/>
    <cellStyle name="Note 17 6" xfId="5853" xr:uid="{00000000-0005-0000-0000-0000C2080000}"/>
    <cellStyle name="Note 17 6 2" xfId="23288" xr:uid="{00000000-0005-0000-0000-0000C3080000}"/>
    <cellStyle name="Note 17 6 3" xfId="37741" xr:uid="{00000000-0005-0000-0000-0000C4080000}"/>
    <cellStyle name="Note 17 7" xfId="8294" xr:uid="{00000000-0005-0000-0000-0000C5080000}"/>
    <cellStyle name="Note 17 7 2" xfId="25729" xr:uid="{00000000-0005-0000-0000-0000C6080000}"/>
    <cellStyle name="Note 17 7 3" xfId="40182" xr:uid="{00000000-0005-0000-0000-0000C7080000}"/>
    <cellStyle name="Note 17 8" xfId="10714" xr:uid="{00000000-0005-0000-0000-0000C8080000}"/>
    <cellStyle name="Note 17 8 2" xfId="28149" xr:uid="{00000000-0005-0000-0000-0000C9080000}"/>
    <cellStyle name="Note 17 8 3" xfId="42602" xr:uid="{00000000-0005-0000-0000-0000CA080000}"/>
    <cellStyle name="Note 17 9" xfId="17721" xr:uid="{00000000-0005-0000-0000-0000CB080000}"/>
    <cellStyle name="Note 18" xfId="884" xr:uid="{00000000-0005-0000-0000-0000CC080000}"/>
    <cellStyle name="Note 18 2" xfId="885" xr:uid="{00000000-0005-0000-0000-0000CD080000}"/>
    <cellStyle name="Note 18 2 2" xfId="3396" xr:uid="{00000000-0005-0000-0000-0000CE080000}"/>
    <cellStyle name="Note 18 2 2 2" xfId="13172" xr:uid="{00000000-0005-0000-0000-0000CF080000}"/>
    <cellStyle name="Note 18 2 2 2 2" xfId="30607" xr:uid="{00000000-0005-0000-0000-0000D0080000}"/>
    <cellStyle name="Note 18 2 2 2 3" xfId="45060" xr:uid="{00000000-0005-0000-0000-0000D1080000}"/>
    <cellStyle name="Note 18 2 2 3" xfId="15633" xr:uid="{00000000-0005-0000-0000-0000D2080000}"/>
    <cellStyle name="Note 18 2 2 3 2" xfId="33068" xr:uid="{00000000-0005-0000-0000-0000D3080000}"/>
    <cellStyle name="Note 18 2 2 3 3" xfId="47521" xr:uid="{00000000-0005-0000-0000-0000D4080000}"/>
    <cellStyle name="Note 18 2 2 4" xfId="20832" xr:uid="{00000000-0005-0000-0000-0000D5080000}"/>
    <cellStyle name="Note 18 2 2 5" xfId="35285" xr:uid="{00000000-0005-0000-0000-0000D6080000}"/>
    <cellStyle name="Note 18 2 3" xfId="5858" xr:uid="{00000000-0005-0000-0000-0000D7080000}"/>
    <cellStyle name="Note 18 2 3 2" xfId="23293" xr:uid="{00000000-0005-0000-0000-0000D8080000}"/>
    <cellStyle name="Note 18 2 3 3" xfId="37746" xr:uid="{00000000-0005-0000-0000-0000D9080000}"/>
    <cellStyle name="Note 18 2 4" xfId="8299" xr:uid="{00000000-0005-0000-0000-0000DA080000}"/>
    <cellStyle name="Note 18 2 4 2" xfId="25734" xr:uid="{00000000-0005-0000-0000-0000DB080000}"/>
    <cellStyle name="Note 18 2 4 3" xfId="40187" xr:uid="{00000000-0005-0000-0000-0000DC080000}"/>
    <cellStyle name="Note 18 2 5" xfId="10719" xr:uid="{00000000-0005-0000-0000-0000DD080000}"/>
    <cellStyle name="Note 18 2 5 2" xfId="28154" xr:uid="{00000000-0005-0000-0000-0000DE080000}"/>
    <cellStyle name="Note 18 2 5 3" xfId="42607" xr:uid="{00000000-0005-0000-0000-0000DF080000}"/>
    <cellStyle name="Note 18 2 6" xfId="17726" xr:uid="{00000000-0005-0000-0000-0000E0080000}"/>
    <cellStyle name="Note 18 3" xfId="886" xr:uid="{00000000-0005-0000-0000-0000E1080000}"/>
    <cellStyle name="Note 18 3 2" xfId="3397" xr:uid="{00000000-0005-0000-0000-0000E2080000}"/>
    <cellStyle name="Note 18 3 2 2" xfId="13173" xr:uid="{00000000-0005-0000-0000-0000E3080000}"/>
    <cellStyle name="Note 18 3 2 2 2" xfId="30608" xr:uid="{00000000-0005-0000-0000-0000E4080000}"/>
    <cellStyle name="Note 18 3 2 2 3" xfId="45061" xr:uid="{00000000-0005-0000-0000-0000E5080000}"/>
    <cellStyle name="Note 18 3 2 3" xfId="15634" xr:uid="{00000000-0005-0000-0000-0000E6080000}"/>
    <cellStyle name="Note 18 3 2 3 2" xfId="33069" xr:uid="{00000000-0005-0000-0000-0000E7080000}"/>
    <cellStyle name="Note 18 3 2 3 3" xfId="47522" xr:uid="{00000000-0005-0000-0000-0000E8080000}"/>
    <cellStyle name="Note 18 3 2 4" xfId="20833" xr:uid="{00000000-0005-0000-0000-0000E9080000}"/>
    <cellStyle name="Note 18 3 2 5" xfId="35286" xr:uid="{00000000-0005-0000-0000-0000EA080000}"/>
    <cellStyle name="Note 18 3 3" xfId="5859" xr:uid="{00000000-0005-0000-0000-0000EB080000}"/>
    <cellStyle name="Note 18 3 3 2" xfId="23294" xr:uid="{00000000-0005-0000-0000-0000EC080000}"/>
    <cellStyle name="Note 18 3 3 3" xfId="37747" xr:uid="{00000000-0005-0000-0000-0000ED080000}"/>
    <cellStyle name="Note 18 3 4" xfId="8300" xr:uid="{00000000-0005-0000-0000-0000EE080000}"/>
    <cellStyle name="Note 18 3 4 2" xfId="25735" xr:uid="{00000000-0005-0000-0000-0000EF080000}"/>
    <cellStyle name="Note 18 3 4 3" xfId="40188" xr:uid="{00000000-0005-0000-0000-0000F0080000}"/>
    <cellStyle name="Note 18 3 5" xfId="10720" xr:uid="{00000000-0005-0000-0000-0000F1080000}"/>
    <cellStyle name="Note 18 3 5 2" xfId="28155" xr:uid="{00000000-0005-0000-0000-0000F2080000}"/>
    <cellStyle name="Note 18 3 5 3" xfId="42608" xr:uid="{00000000-0005-0000-0000-0000F3080000}"/>
    <cellStyle name="Note 18 3 6" xfId="17727" xr:uid="{00000000-0005-0000-0000-0000F4080000}"/>
    <cellStyle name="Note 18 4" xfId="887" xr:uid="{00000000-0005-0000-0000-0000F5080000}"/>
    <cellStyle name="Note 18 4 2" xfId="3398" xr:uid="{00000000-0005-0000-0000-0000F6080000}"/>
    <cellStyle name="Note 18 4 2 2" xfId="20834" xr:uid="{00000000-0005-0000-0000-0000F7080000}"/>
    <cellStyle name="Note 18 4 2 3" xfId="35287" xr:uid="{00000000-0005-0000-0000-0000F8080000}"/>
    <cellStyle name="Note 18 4 3" xfId="5860" xr:uid="{00000000-0005-0000-0000-0000F9080000}"/>
    <cellStyle name="Note 18 4 3 2" xfId="23295" xr:uid="{00000000-0005-0000-0000-0000FA080000}"/>
    <cellStyle name="Note 18 4 3 3" xfId="37748" xr:uid="{00000000-0005-0000-0000-0000FB080000}"/>
    <cellStyle name="Note 18 4 4" xfId="8301" xr:uid="{00000000-0005-0000-0000-0000FC080000}"/>
    <cellStyle name="Note 18 4 4 2" xfId="25736" xr:uid="{00000000-0005-0000-0000-0000FD080000}"/>
    <cellStyle name="Note 18 4 4 3" xfId="40189" xr:uid="{00000000-0005-0000-0000-0000FE080000}"/>
    <cellStyle name="Note 18 4 5" xfId="10721" xr:uid="{00000000-0005-0000-0000-0000FF080000}"/>
    <cellStyle name="Note 18 4 5 2" xfId="28156" xr:uid="{00000000-0005-0000-0000-000000090000}"/>
    <cellStyle name="Note 18 4 5 3" xfId="42609" xr:uid="{00000000-0005-0000-0000-000001090000}"/>
    <cellStyle name="Note 18 4 6" xfId="14992" xr:uid="{00000000-0005-0000-0000-000002090000}"/>
    <cellStyle name="Note 18 4 6 2" xfId="32427" xr:uid="{00000000-0005-0000-0000-000003090000}"/>
    <cellStyle name="Note 18 4 6 3" xfId="46880" xr:uid="{00000000-0005-0000-0000-000004090000}"/>
    <cellStyle name="Note 18 4 7" xfId="17728" xr:uid="{00000000-0005-0000-0000-000005090000}"/>
    <cellStyle name="Note 18 4 8" xfId="20154" xr:uid="{00000000-0005-0000-0000-000006090000}"/>
    <cellStyle name="Note 18 5" xfId="3395" xr:uid="{00000000-0005-0000-0000-000007090000}"/>
    <cellStyle name="Note 18 5 2" xfId="13171" xr:uid="{00000000-0005-0000-0000-000008090000}"/>
    <cellStyle name="Note 18 5 2 2" xfId="30606" xr:uid="{00000000-0005-0000-0000-000009090000}"/>
    <cellStyle name="Note 18 5 2 3" xfId="45059" xr:uid="{00000000-0005-0000-0000-00000A090000}"/>
    <cellStyle name="Note 18 5 3" xfId="15632" xr:uid="{00000000-0005-0000-0000-00000B090000}"/>
    <cellStyle name="Note 18 5 3 2" xfId="33067" xr:uid="{00000000-0005-0000-0000-00000C090000}"/>
    <cellStyle name="Note 18 5 3 3" xfId="47520" xr:uid="{00000000-0005-0000-0000-00000D090000}"/>
    <cellStyle name="Note 18 5 4" xfId="20831" xr:uid="{00000000-0005-0000-0000-00000E090000}"/>
    <cellStyle name="Note 18 5 5" xfId="35284" xr:uid="{00000000-0005-0000-0000-00000F090000}"/>
    <cellStyle name="Note 18 6" xfId="5857" xr:uid="{00000000-0005-0000-0000-000010090000}"/>
    <cellStyle name="Note 18 6 2" xfId="23292" xr:uid="{00000000-0005-0000-0000-000011090000}"/>
    <cellStyle name="Note 18 6 3" xfId="37745" xr:uid="{00000000-0005-0000-0000-000012090000}"/>
    <cellStyle name="Note 18 7" xfId="8298" xr:uid="{00000000-0005-0000-0000-000013090000}"/>
    <cellStyle name="Note 18 7 2" xfId="25733" xr:uid="{00000000-0005-0000-0000-000014090000}"/>
    <cellStyle name="Note 18 7 3" xfId="40186" xr:uid="{00000000-0005-0000-0000-000015090000}"/>
    <cellStyle name="Note 18 8" xfId="10718" xr:uid="{00000000-0005-0000-0000-000016090000}"/>
    <cellStyle name="Note 18 8 2" xfId="28153" xr:uid="{00000000-0005-0000-0000-000017090000}"/>
    <cellStyle name="Note 18 8 3" xfId="42606" xr:uid="{00000000-0005-0000-0000-000018090000}"/>
    <cellStyle name="Note 18 9" xfId="17725" xr:uid="{00000000-0005-0000-0000-000019090000}"/>
    <cellStyle name="Note 19" xfId="888" xr:uid="{00000000-0005-0000-0000-00001A090000}"/>
    <cellStyle name="Note 19 2" xfId="889" xr:uid="{00000000-0005-0000-0000-00001B090000}"/>
    <cellStyle name="Note 19 2 2" xfId="3400" xr:uid="{00000000-0005-0000-0000-00001C090000}"/>
    <cellStyle name="Note 19 2 2 2" xfId="13175" xr:uid="{00000000-0005-0000-0000-00001D090000}"/>
    <cellStyle name="Note 19 2 2 2 2" xfId="30610" xr:uid="{00000000-0005-0000-0000-00001E090000}"/>
    <cellStyle name="Note 19 2 2 2 3" xfId="45063" xr:uid="{00000000-0005-0000-0000-00001F090000}"/>
    <cellStyle name="Note 19 2 2 3" xfId="15636" xr:uid="{00000000-0005-0000-0000-000020090000}"/>
    <cellStyle name="Note 19 2 2 3 2" xfId="33071" xr:uid="{00000000-0005-0000-0000-000021090000}"/>
    <cellStyle name="Note 19 2 2 3 3" xfId="47524" xr:uid="{00000000-0005-0000-0000-000022090000}"/>
    <cellStyle name="Note 19 2 2 4" xfId="20836" xr:uid="{00000000-0005-0000-0000-000023090000}"/>
    <cellStyle name="Note 19 2 2 5" xfId="35289" xr:uid="{00000000-0005-0000-0000-000024090000}"/>
    <cellStyle name="Note 19 2 3" xfId="5862" xr:uid="{00000000-0005-0000-0000-000025090000}"/>
    <cellStyle name="Note 19 2 3 2" xfId="23297" xr:uid="{00000000-0005-0000-0000-000026090000}"/>
    <cellStyle name="Note 19 2 3 3" xfId="37750" xr:uid="{00000000-0005-0000-0000-000027090000}"/>
    <cellStyle name="Note 19 2 4" xfId="8303" xr:uid="{00000000-0005-0000-0000-000028090000}"/>
    <cellStyle name="Note 19 2 4 2" xfId="25738" xr:uid="{00000000-0005-0000-0000-000029090000}"/>
    <cellStyle name="Note 19 2 4 3" xfId="40191" xr:uid="{00000000-0005-0000-0000-00002A090000}"/>
    <cellStyle name="Note 19 2 5" xfId="10723" xr:uid="{00000000-0005-0000-0000-00002B090000}"/>
    <cellStyle name="Note 19 2 5 2" xfId="28158" xr:uid="{00000000-0005-0000-0000-00002C090000}"/>
    <cellStyle name="Note 19 2 5 3" xfId="42611" xr:uid="{00000000-0005-0000-0000-00002D090000}"/>
    <cellStyle name="Note 19 2 6" xfId="17730" xr:uid="{00000000-0005-0000-0000-00002E090000}"/>
    <cellStyle name="Note 19 3" xfId="890" xr:uid="{00000000-0005-0000-0000-00002F090000}"/>
    <cellStyle name="Note 19 3 2" xfId="3401" xr:uid="{00000000-0005-0000-0000-000030090000}"/>
    <cellStyle name="Note 19 3 2 2" xfId="13176" xr:uid="{00000000-0005-0000-0000-000031090000}"/>
    <cellStyle name="Note 19 3 2 2 2" xfId="30611" xr:uid="{00000000-0005-0000-0000-000032090000}"/>
    <cellStyle name="Note 19 3 2 2 3" xfId="45064" xr:uid="{00000000-0005-0000-0000-000033090000}"/>
    <cellStyle name="Note 19 3 2 3" xfId="15637" xr:uid="{00000000-0005-0000-0000-000034090000}"/>
    <cellStyle name="Note 19 3 2 3 2" xfId="33072" xr:uid="{00000000-0005-0000-0000-000035090000}"/>
    <cellStyle name="Note 19 3 2 3 3" xfId="47525" xr:uid="{00000000-0005-0000-0000-000036090000}"/>
    <cellStyle name="Note 19 3 2 4" xfId="20837" xr:uid="{00000000-0005-0000-0000-000037090000}"/>
    <cellStyle name="Note 19 3 2 5" xfId="35290" xr:uid="{00000000-0005-0000-0000-000038090000}"/>
    <cellStyle name="Note 19 3 3" xfId="5863" xr:uid="{00000000-0005-0000-0000-000039090000}"/>
    <cellStyle name="Note 19 3 3 2" xfId="23298" xr:uid="{00000000-0005-0000-0000-00003A090000}"/>
    <cellStyle name="Note 19 3 3 3" xfId="37751" xr:uid="{00000000-0005-0000-0000-00003B090000}"/>
    <cellStyle name="Note 19 3 4" xfId="8304" xr:uid="{00000000-0005-0000-0000-00003C090000}"/>
    <cellStyle name="Note 19 3 4 2" xfId="25739" xr:uid="{00000000-0005-0000-0000-00003D090000}"/>
    <cellStyle name="Note 19 3 4 3" xfId="40192" xr:uid="{00000000-0005-0000-0000-00003E090000}"/>
    <cellStyle name="Note 19 3 5" xfId="10724" xr:uid="{00000000-0005-0000-0000-00003F090000}"/>
    <cellStyle name="Note 19 3 5 2" xfId="28159" xr:uid="{00000000-0005-0000-0000-000040090000}"/>
    <cellStyle name="Note 19 3 5 3" xfId="42612" xr:uid="{00000000-0005-0000-0000-000041090000}"/>
    <cellStyle name="Note 19 3 6" xfId="17731" xr:uid="{00000000-0005-0000-0000-000042090000}"/>
    <cellStyle name="Note 19 4" xfId="891" xr:uid="{00000000-0005-0000-0000-000043090000}"/>
    <cellStyle name="Note 19 4 2" xfId="3402" xr:uid="{00000000-0005-0000-0000-000044090000}"/>
    <cellStyle name="Note 19 4 2 2" xfId="20838" xr:uid="{00000000-0005-0000-0000-000045090000}"/>
    <cellStyle name="Note 19 4 2 3" xfId="35291" xr:uid="{00000000-0005-0000-0000-000046090000}"/>
    <cellStyle name="Note 19 4 3" xfId="5864" xr:uid="{00000000-0005-0000-0000-000047090000}"/>
    <cellStyle name="Note 19 4 3 2" xfId="23299" xr:uid="{00000000-0005-0000-0000-000048090000}"/>
    <cellStyle name="Note 19 4 3 3" xfId="37752" xr:uid="{00000000-0005-0000-0000-000049090000}"/>
    <cellStyle name="Note 19 4 4" xfId="8305" xr:uid="{00000000-0005-0000-0000-00004A090000}"/>
    <cellStyle name="Note 19 4 4 2" xfId="25740" xr:uid="{00000000-0005-0000-0000-00004B090000}"/>
    <cellStyle name="Note 19 4 4 3" xfId="40193" xr:uid="{00000000-0005-0000-0000-00004C090000}"/>
    <cellStyle name="Note 19 4 5" xfId="10725" xr:uid="{00000000-0005-0000-0000-00004D090000}"/>
    <cellStyle name="Note 19 4 5 2" xfId="28160" xr:uid="{00000000-0005-0000-0000-00004E090000}"/>
    <cellStyle name="Note 19 4 5 3" xfId="42613" xr:uid="{00000000-0005-0000-0000-00004F090000}"/>
    <cellStyle name="Note 19 4 6" xfId="14993" xr:uid="{00000000-0005-0000-0000-000050090000}"/>
    <cellStyle name="Note 19 4 6 2" xfId="32428" xr:uid="{00000000-0005-0000-0000-000051090000}"/>
    <cellStyle name="Note 19 4 6 3" xfId="46881" xr:uid="{00000000-0005-0000-0000-000052090000}"/>
    <cellStyle name="Note 19 4 7" xfId="17732" xr:uid="{00000000-0005-0000-0000-000053090000}"/>
    <cellStyle name="Note 19 4 8" xfId="20155" xr:uid="{00000000-0005-0000-0000-000054090000}"/>
    <cellStyle name="Note 19 5" xfId="3399" xr:uid="{00000000-0005-0000-0000-000055090000}"/>
    <cellStyle name="Note 19 5 2" xfId="13174" xr:uid="{00000000-0005-0000-0000-000056090000}"/>
    <cellStyle name="Note 19 5 2 2" xfId="30609" xr:uid="{00000000-0005-0000-0000-000057090000}"/>
    <cellStyle name="Note 19 5 2 3" xfId="45062" xr:uid="{00000000-0005-0000-0000-000058090000}"/>
    <cellStyle name="Note 19 5 3" xfId="15635" xr:uid="{00000000-0005-0000-0000-000059090000}"/>
    <cellStyle name="Note 19 5 3 2" xfId="33070" xr:uid="{00000000-0005-0000-0000-00005A090000}"/>
    <cellStyle name="Note 19 5 3 3" xfId="47523" xr:uid="{00000000-0005-0000-0000-00005B090000}"/>
    <cellStyle name="Note 19 5 4" xfId="20835" xr:uid="{00000000-0005-0000-0000-00005C090000}"/>
    <cellStyle name="Note 19 5 5" xfId="35288" xr:uid="{00000000-0005-0000-0000-00005D090000}"/>
    <cellStyle name="Note 19 6" xfId="5861" xr:uid="{00000000-0005-0000-0000-00005E090000}"/>
    <cellStyle name="Note 19 6 2" xfId="23296" xr:uid="{00000000-0005-0000-0000-00005F090000}"/>
    <cellStyle name="Note 19 6 3" xfId="37749" xr:uid="{00000000-0005-0000-0000-000060090000}"/>
    <cellStyle name="Note 19 7" xfId="8302" xr:uid="{00000000-0005-0000-0000-000061090000}"/>
    <cellStyle name="Note 19 7 2" xfId="25737" xr:uid="{00000000-0005-0000-0000-000062090000}"/>
    <cellStyle name="Note 19 7 3" xfId="40190" xr:uid="{00000000-0005-0000-0000-000063090000}"/>
    <cellStyle name="Note 19 8" xfId="10722" xr:uid="{00000000-0005-0000-0000-000064090000}"/>
    <cellStyle name="Note 19 8 2" xfId="28157" xr:uid="{00000000-0005-0000-0000-000065090000}"/>
    <cellStyle name="Note 19 8 3" xfId="42610" xr:uid="{00000000-0005-0000-0000-000066090000}"/>
    <cellStyle name="Note 19 9" xfId="17729" xr:uid="{00000000-0005-0000-0000-000067090000}"/>
    <cellStyle name="Note 2" xfId="892" xr:uid="{00000000-0005-0000-0000-000068090000}"/>
    <cellStyle name="Note 2 10" xfId="893" xr:uid="{00000000-0005-0000-0000-000069090000}"/>
    <cellStyle name="Note 2 10 10" xfId="5866" xr:uid="{00000000-0005-0000-0000-00006A090000}"/>
    <cellStyle name="Note 2 10 10 2" xfId="23301" xr:uid="{00000000-0005-0000-0000-00006B090000}"/>
    <cellStyle name="Note 2 10 10 3" xfId="37754" xr:uid="{00000000-0005-0000-0000-00006C090000}"/>
    <cellStyle name="Note 2 10 11" xfId="8307" xr:uid="{00000000-0005-0000-0000-00006D090000}"/>
    <cellStyle name="Note 2 10 11 2" xfId="25742" xr:uid="{00000000-0005-0000-0000-00006E090000}"/>
    <cellStyle name="Note 2 10 11 3" xfId="40195" xr:uid="{00000000-0005-0000-0000-00006F090000}"/>
    <cellStyle name="Note 2 10 12" xfId="10727" xr:uid="{00000000-0005-0000-0000-000070090000}"/>
    <cellStyle name="Note 2 10 12 2" xfId="28162" xr:uid="{00000000-0005-0000-0000-000071090000}"/>
    <cellStyle name="Note 2 10 12 3" xfId="42615" xr:uid="{00000000-0005-0000-0000-000072090000}"/>
    <cellStyle name="Note 2 10 13" xfId="17734" xr:uid="{00000000-0005-0000-0000-000073090000}"/>
    <cellStyle name="Note 2 10 2" xfId="894" xr:uid="{00000000-0005-0000-0000-000074090000}"/>
    <cellStyle name="Note 2 10 2 2" xfId="895" xr:uid="{00000000-0005-0000-0000-000075090000}"/>
    <cellStyle name="Note 2 10 2 2 2" xfId="3406" xr:uid="{00000000-0005-0000-0000-000076090000}"/>
    <cellStyle name="Note 2 10 2 2 2 2" xfId="13180" xr:uid="{00000000-0005-0000-0000-000077090000}"/>
    <cellStyle name="Note 2 10 2 2 2 2 2" xfId="30615" xr:uid="{00000000-0005-0000-0000-000078090000}"/>
    <cellStyle name="Note 2 10 2 2 2 2 3" xfId="45068" xr:uid="{00000000-0005-0000-0000-000079090000}"/>
    <cellStyle name="Note 2 10 2 2 2 3" xfId="15641" xr:uid="{00000000-0005-0000-0000-00007A090000}"/>
    <cellStyle name="Note 2 10 2 2 2 3 2" xfId="33076" xr:uid="{00000000-0005-0000-0000-00007B090000}"/>
    <cellStyle name="Note 2 10 2 2 2 3 3" xfId="47529" xr:uid="{00000000-0005-0000-0000-00007C090000}"/>
    <cellStyle name="Note 2 10 2 2 2 4" xfId="20842" xr:uid="{00000000-0005-0000-0000-00007D090000}"/>
    <cellStyle name="Note 2 10 2 2 2 5" xfId="35295" xr:uid="{00000000-0005-0000-0000-00007E090000}"/>
    <cellStyle name="Note 2 10 2 2 3" xfId="5868" xr:uid="{00000000-0005-0000-0000-00007F090000}"/>
    <cellStyle name="Note 2 10 2 2 3 2" xfId="23303" xr:uid="{00000000-0005-0000-0000-000080090000}"/>
    <cellStyle name="Note 2 10 2 2 3 3" xfId="37756" xr:uid="{00000000-0005-0000-0000-000081090000}"/>
    <cellStyle name="Note 2 10 2 2 4" xfId="8309" xr:uid="{00000000-0005-0000-0000-000082090000}"/>
    <cellStyle name="Note 2 10 2 2 4 2" xfId="25744" xr:uid="{00000000-0005-0000-0000-000083090000}"/>
    <cellStyle name="Note 2 10 2 2 4 3" xfId="40197" xr:uid="{00000000-0005-0000-0000-000084090000}"/>
    <cellStyle name="Note 2 10 2 2 5" xfId="10729" xr:uid="{00000000-0005-0000-0000-000085090000}"/>
    <cellStyle name="Note 2 10 2 2 5 2" xfId="28164" xr:uid="{00000000-0005-0000-0000-000086090000}"/>
    <cellStyle name="Note 2 10 2 2 5 3" xfId="42617" xr:uid="{00000000-0005-0000-0000-000087090000}"/>
    <cellStyle name="Note 2 10 2 2 6" xfId="17736" xr:uid="{00000000-0005-0000-0000-000088090000}"/>
    <cellStyle name="Note 2 10 2 3" xfId="896" xr:uid="{00000000-0005-0000-0000-000089090000}"/>
    <cellStyle name="Note 2 10 2 3 2" xfId="3407" xr:uid="{00000000-0005-0000-0000-00008A090000}"/>
    <cellStyle name="Note 2 10 2 3 2 2" xfId="13181" xr:uid="{00000000-0005-0000-0000-00008B090000}"/>
    <cellStyle name="Note 2 10 2 3 2 2 2" xfId="30616" xr:uid="{00000000-0005-0000-0000-00008C090000}"/>
    <cellStyle name="Note 2 10 2 3 2 2 3" xfId="45069" xr:uid="{00000000-0005-0000-0000-00008D090000}"/>
    <cellStyle name="Note 2 10 2 3 2 3" xfId="15642" xr:uid="{00000000-0005-0000-0000-00008E090000}"/>
    <cellStyle name="Note 2 10 2 3 2 3 2" xfId="33077" xr:uid="{00000000-0005-0000-0000-00008F090000}"/>
    <cellStyle name="Note 2 10 2 3 2 3 3" xfId="47530" xr:uid="{00000000-0005-0000-0000-000090090000}"/>
    <cellStyle name="Note 2 10 2 3 2 4" xfId="20843" xr:uid="{00000000-0005-0000-0000-000091090000}"/>
    <cellStyle name="Note 2 10 2 3 2 5" xfId="35296" xr:uid="{00000000-0005-0000-0000-000092090000}"/>
    <cellStyle name="Note 2 10 2 3 3" xfId="5869" xr:uid="{00000000-0005-0000-0000-000093090000}"/>
    <cellStyle name="Note 2 10 2 3 3 2" xfId="23304" xr:uid="{00000000-0005-0000-0000-000094090000}"/>
    <cellStyle name="Note 2 10 2 3 3 3" xfId="37757" xr:uid="{00000000-0005-0000-0000-000095090000}"/>
    <cellStyle name="Note 2 10 2 3 4" xfId="8310" xr:uid="{00000000-0005-0000-0000-000096090000}"/>
    <cellStyle name="Note 2 10 2 3 4 2" xfId="25745" xr:uid="{00000000-0005-0000-0000-000097090000}"/>
    <cellStyle name="Note 2 10 2 3 4 3" xfId="40198" xr:uid="{00000000-0005-0000-0000-000098090000}"/>
    <cellStyle name="Note 2 10 2 3 5" xfId="10730" xr:uid="{00000000-0005-0000-0000-000099090000}"/>
    <cellStyle name="Note 2 10 2 3 5 2" xfId="28165" xr:uid="{00000000-0005-0000-0000-00009A090000}"/>
    <cellStyle name="Note 2 10 2 3 5 3" xfId="42618" xr:uid="{00000000-0005-0000-0000-00009B090000}"/>
    <cellStyle name="Note 2 10 2 3 6" xfId="17737" xr:uid="{00000000-0005-0000-0000-00009C090000}"/>
    <cellStyle name="Note 2 10 2 4" xfId="897" xr:uid="{00000000-0005-0000-0000-00009D090000}"/>
    <cellStyle name="Note 2 10 2 4 2" xfId="3408" xr:uid="{00000000-0005-0000-0000-00009E090000}"/>
    <cellStyle name="Note 2 10 2 4 2 2" xfId="20844" xr:uid="{00000000-0005-0000-0000-00009F090000}"/>
    <cellStyle name="Note 2 10 2 4 2 3" xfId="35297" xr:uid="{00000000-0005-0000-0000-0000A0090000}"/>
    <cellStyle name="Note 2 10 2 4 3" xfId="5870" xr:uid="{00000000-0005-0000-0000-0000A1090000}"/>
    <cellStyle name="Note 2 10 2 4 3 2" xfId="23305" xr:uid="{00000000-0005-0000-0000-0000A2090000}"/>
    <cellStyle name="Note 2 10 2 4 3 3" xfId="37758" xr:uid="{00000000-0005-0000-0000-0000A3090000}"/>
    <cellStyle name="Note 2 10 2 4 4" xfId="8311" xr:uid="{00000000-0005-0000-0000-0000A4090000}"/>
    <cellStyle name="Note 2 10 2 4 4 2" xfId="25746" xr:uid="{00000000-0005-0000-0000-0000A5090000}"/>
    <cellStyle name="Note 2 10 2 4 4 3" xfId="40199" xr:uid="{00000000-0005-0000-0000-0000A6090000}"/>
    <cellStyle name="Note 2 10 2 4 5" xfId="10731" xr:uid="{00000000-0005-0000-0000-0000A7090000}"/>
    <cellStyle name="Note 2 10 2 4 5 2" xfId="28166" xr:uid="{00000000-0005-0000-0000-0000A8090000}"/>
    <cellStyle name="Note 2 10 2 4 5 3" xfId="42619" xr:uid="{00000000-0005-0000-0000-0000A9090000}"/>
    <cellStyle name="Note 2 10 2 4 6" xfId="14994" xr:uid="{00000000-0005-0000-0000-0000AA090000}"/>
    <cellStyle name="Note 2 10 2 4 6 2" xfId="32429" xr:uid="{00000000-0005-0000-0000-0000AB090000}"/>
    <cellStyle name="Note 2 10 2 4 6 3" xfId="46882" xr:uid="{00000000-0005-0000-0000-0000AC090000}"/>
    <cellStyle name="Note 2 10 2 4 7" xfId="17738" xr:uid="{00000000-0005-0000-0000-0000AD090000}"/>
    <cellStyle name="Note 2 10 2 4 8" xfId="20156" xr:uid="{00000000-0005-0000-0000-0000AE090000}"/>
    <cellStyle name="Note 2 10 2 5" xfId="3405" xr:uid="{00000000-0005-0000-0000-0000AF090000}"/>
    <cellStyle name="Note 2 10 2 5 2" xfId="13179" xr:uid="{00000000-0005-0000-0000-0000B0090000}"/>
    <cellStyle name="Note 2 10 2 5 2 2" xfId="30614" xr:uid="{00000000-0005-0000-0000-0000B1090000}"/>
    <cellStyle name="Note 2 10 2 5 2 3" xfId="45067" xr:uid="{00000000-0005-0000-0000-0000B2090000}"/>
    <cellStyle name="Note 2 10 2 5 3" xfId="15640" xr:uid="{00000000-0005-0000-0000-0000B3090000}"/>
    <cellStyle name="Note 2 10 2 5 3 2" xfId="33075" xr:uid="{00000000-0005-0000-0000-0000B4090000}"/>
    <cellStyle name="Note 2 10 2 5 3 3" xfId="47528" xr:uid="{00000000-0005-0000-0000-0000B5090000}"/>
    <cellStyle name="Note 2 10 2 5 4" xfId="20841" xr:uid="{00000000-0005-0000-0000-0000B6090000}"/>
    <cellStyle name="Note 2 10 2 5 5" xfId="35294" xr:uid="{00000000-0005-0000-0000-0000B7090000}"/>
    <cellStyle name="Note 2 10 2 6" xfId="5867" xr:uid="{00000000-0005-0000-0000-0000B8090000}"/>
    <cellStyle name="Note 2 10 2 6 2" xfId="23302" xr:uid="{00000000-0005-0000-0000-0000B9090000}"/>
    <cellStyle name="Note 2 10 2 6 3" xfId="37755" xr:uid="{00000000-0005-0000-0000-0000BA090000}"/>
    <cellStyle name="Note 2 10 2 7" xfId="8308" xr:uid="{00000000-0005-0000-0000-0000BB090000}"/>
    <cellStyle name="Note 2 10 2 7 2" xfId="25743" xr:uid="{00000000-0005-0000-0000-0000BC090000}"/>
    <cellStyle name="Note 2 10 2 7 3" xfId="40196" xr:uid="{00000000-0005-0000-0000-0000BD090000}"/>
    <cellStyle name="Note 2 10 2 8" xfId="10728" xr:uid="{00000000-0005-0000-0000-0000BE090000}"/>
    <cellStyle name="Note 2 10 2 8 2" xfId="28163" xr:uid="{00000000-0005-0000-0000-0000BF090000}"/>
    <cellStyle name="Note 2 10 2 8 3" xfId="42616" xr:uid="{00000000-0005-0000-0000-0000C0090000}"/>
    <cellStyle name="Note 2 10 2 9" xfId="17735" xr:uid="{00000000-0005-0000-0000-0000C1090000}"/>
    <cellStyle name="Note 2 10 3" xfId="898" xr:uid="{00000000-0005-0000-0000-0000C2090000}"/>
    <cellStyle name="Note 2 10 3 2" xfId="899" xr:uid="{00000000-0005-0000-0000-0000C3090000}"/>
    <cellStyle name="Note 2 10 3 2 2" xfId="3410" xr:uid="{00000000-0005-0000-0000-0000C4090000}"/>
    <cellStyle name="Note 2 10 3 2 2 2" xfId="13183" xr:uid="{00000000-0005-0000-0000-0000C5090000}"/>
    <cellStyle name="Note 2 10 3 2 2 2 2" xfId="30618" xr:uid="{00000000-0005-0000-0000-0000C6090000}"/>
    <cellStyle name="Note 2 10 3 2 2 2 3" xfId="45071" xr:uid="{00000000-0005-0000-0000-0000C7090000}"/>
    <cellStyle name="Note 2 10 3 2 2 3" xfId="15644" xr:uid="{00000000-0005-0000-0000-0000C8090000}"/>
    <cellStyle name="Note 2 10 3 2 2 3 2" xfId="33079" xr:uid="{00000000-0005-0000-0000-0000C9090000}"/>
    <cellStyle name="Note 2 10 3 2 2 3 3" xfId="47532" xr:uid="{00000000-0005-0000-0000-0000CA090000}"/>
    <cellStyle name="Note 2 10 3 2 2 4" xfId="20846" xr:uid="{00000000-0005-0000-0000-0000CB090000}"/>
    <cellStyle name="Note 2 10 3 2 2 5" xfId="35299" xr:uid="{00000000-0005-0000-0000-0000CC090000}"/>
    <cellStyle name="Note 2 10 3 2 3" xfId="5872" xr:uid="{00000000-0005-0000-0000-0000CD090000}"/>
    <cellStyle name="Note 2 10 3 2 3 2" xfId="23307" xr:uid="{00000000-0005-0000-0000-0000CE090000}"/>
    <cellStyle name="Note 2 10 3 2 3 3" xfId="37760" xr:uid="{00000000-0005-0000-0000-0000CF090000}"/>
    <cellStyle name="Note 2 10 3 2 4" xfId="8313" xr:uid="{00000000-0005-0000-0000-0000D0090000}"/>
    <cellStyle name="Note 2 10 3 2 4 2" xfId="25748" xr:uid="{00000000-0005-0000-0000-0000D1090000}"/>
    <cellStyle name="Note 2 10 3 2 4 3" xfId="40201" xr:uid="{00000000-0005-0000-0000-0000D2090000}"/>
    <cellStyle name="Note 2 10 3 2 5" xfId="10733" xr:uid="{00000000-0005-0000-0000-0000D3090000}"/>
    <cellStyle name="Note 2 10 3 2 5 2" xfId="28168" xr:uid="{00000000-0005-0000-0000-0000D4090000}"/>
    <cellStyle name="Note 2 10 3 2 5 3" xfId="42621" xr:uid="{00000000-0005-0000-0000-0000D5090000}"/>
    <cellStyle name="Note 2 10 3 2 6" xfId="17740" xr:uid="{00000000-0005-0000-0000-0000D6090000}"/>
    <cellStyle name="Note 2 10 3 3" xfId="900" xr:uid="{00000000-0005-0000-0000-0000D7090000}"/>
    <cellStyle name="Note 2 10 3 3 2" xfId="3411" xr:uid="{00000000-0005-0000-0000-0000D8090000}"/>
    <cellStyle name="Note 2 10 3 3 2 2" xfId="13184" xr:uid="{00000000-0005-0000-0000-0000D9090000}"/>
    <cellStyle name="Note 2 10 3 3 2 2 2" xfId="30619" xr:uid="{00000000-0005-0000-0000-0000DA090000}"/>
    <cellStyle name="Note 2 10 3 3 2 2 3" xfId="45072" xr:uid="{00000000-0005-0000-0000-0000DB090000}"/>
    <cellStyle name="Note 2 10 3 3 2 3" xfId="15645" xr:uid="{00000000-0005-0000-0000-0000DC090000}"/>
    <cellStyle name="Note 2 10 3 3 2 3 2" xfId="33080" xr:uid="{00000000-0005-0000-0000-0000DD090000}"/>
    <cellStyle name="Note 2 10 3 3 2 3 3" xfId="47533" xr:uid="{00000000-0005-0000-0000-0000DE090000}"/>
    <cellStyle name="Note 2 10 3 3 2 4" xfId="20847" xr:uid="{00000000-0005-0000-0000-0000DF090000}"/>
    <cellStyle name="Note 2 10 3 3 2 5" xfId="35300" xr:uid="{00000000-0005-0000-0000-0000E0090000}"/>
    <cellStyle name="Note 2 10 3 3 3" xfId="5873" xr:uid="{00000000-0005-0000-0000-0000E1090000}"/>
    <cellStyle name="Note 2 10 3 3 3 2" xfId="23308" xr:uid="{00000000-0005-0000-0000-0000E2090000}"/>
    <cellStyle name="Note 2 10 3 3 3 3" xfId="37761" xr:uid="{00000000-0005-0000-0000-0000E3090000}"/>
    <cellStyle name="Note 2 10 3 3 4" xfId="8314" xr:uid="{00000000-0005-0000-0000-0000E4090000}"/>
    <cellStyle name="Note 2 10 3 3 4 2" xfId="25749" xr:uid="{00000000-0005-0000-0000-0000E5090000}"/>
    <cellStyle name="Note 2 10 3 3 4 3" xfId="40202" xr:uid="{00000000-0005-0000-0000-0000E6090000}"/>
    <cellStyle name="Note 2 10 3 3 5" xfId="10734" xr:uid="{00000000-0005-0000-0000-0000E7090000}"/>
    <cellStyle name="Note 2 10 3 3 5 2" xfId="28169" xr:uid="{00000000-0005-0000-0000-0000E8090000}"/>
    <cellStyle name="Note 2 10 3 3 5 3" xfId="42622" xr:uid="{00000000-0005-0000-0000-0000E9090000}"/>
    <cellStyle name="Note 2 10 3 3 6" xfId="17741" xr:uid="{00000000-0005-0000-0000-0000EA090000}"/>
    <cellStyle name="Note 2 10 3 4" xfId="901" xr:uid="{00000000-0005-0000-0000-0000EB090000}"/>
    <cellStyle name="Note 2 10 3 4 2" xfId="3412" xr:uid="{00000000-0005-0000-0000-0000EC090000}"/>
    <cellStyle name="Note 2 10 3 4 2 2" xfId="20848" xr:uid="{00000000-0005-0000-0000-0000ED090000}"/>
    <cellStyle name="Note 2 10 3 4 2 3" xfId="35301" xr:uid="{00000000-0005-0000-0000-0000EE090000}"/>
    <cellStyle name="Note 2 10 3 4 3" xfId="5874" xr:uid="{00000000-0005-0000-0000-0000EF090000}"/>
    <cellStyle name="Note 2 10 3 4 3 2" xfId="23309" xr:uid="{00000000-0005-0000-0000-0000F0090000}"/>
    <cellStyle name="Note 2 10 3 4 3 3" xfId="37762" xr:uid="{00000000-0005-0000-0000-0000F1090000}"/>
    <cellStyle name="Note 2 10 3 4 4" xfId="8315" xr:uid="{00000000-0005-0000-0000-0000F2090000}"/>
    <cellStyle name="Note 2 10 3 4 4 2" xfId="25750" xr:uid="{00000000-0005-0000-0000-0000F3090000}"/>
    <cellStyle name="Note 2 10 3 4 4 3" xfId="40203" xr:uid="{00000000-0005-0000-0000-0000F4090000}"/>
    <cellStyle name="Note 2 10 3 4 5" xfId="10735" xr:uid="{00000000-0005-0000-0000-0000F5090000}"/>
    <cellStyle name="Note 2 10 3 4 5 2" xfId="28170" xr:uid="{00000000-0005-0000-0000-0000F6090000}"/>
    <cellStyle name="Note 2 10 3 4 5 3" xfId="42623" xr:uid="{00000000-0005-0000-0000-0000F7090000}"/>
    <cellStyle name="Note 2 10 3 4 6" xfId="14995" xr:uid="{00000000-0005-0000-0000-0000F8090000}"/>
    <cellStyle name="Note 2 10 3 4 6 2" xfId="32430" xr:uid="{00000000-0005-0000-0000-0000F9090000}"/>
    <cellStyle name="Note 2 10 3 4 6 3" xfId="46883" xr:uid="{00000000-0005-0000-0000-0000FA090000}"/>
    <cellStyle name="Note 2 10 3 4 7" xfId="17742" xr:uid="{00000000-0005-0000-0000-0000FB090000}"/>
    <cellStyle name="Note 2 10 3 4 8" xfId="20157" xr:uid="{00000000-0005-0000-0000-0000FC090000}"/>
    <cellStyle name="Note 2 10 3 5" xfId="3409" xr:uid="{00000000-0005-0000-0000-0000FD090000}"/>
    <cellStyle name="Note 2 10 3 5 2" xfId="13182" xr:uid="{00000000-0005-0000-0000-0000FE090000}"/>
    <cellStyle name="Note 2 10 3 5 2 2" xfId="30617" xr:uid="{00000000-0005-0000-0000-0000FF090000}"/>
    <cellStyle name="Note 2 10 3 5 2 3" xfId="45070" xr:uid="{00000000-0005-0000-0000-0000000A0000}"/>
    <cellStyle name="Note 2 10 3 5 3" xfId="15643" xr:uid="{00000000-0005-0000-0000-0000010A0000}"/>
    <cellStyle name="Note 2 10 3 5 3 2" xfId="33078" xr:uid="{00000000-0005-0000-0000-0000020A0000}"/>
    <cellStyle name="Note 2 10 3 5 3 3" xfId="47531" xr:uid="{00000000-0005-0000-0000-0000030A0000}"/>
    <cellStyle name="Note 2 10 3 5 4" xfId="20845" xr:uid="{00000000-0005-0000-0000-0000040A0000}"/>
    <cellStyle name="Note 2 10 3 5 5" xfId="35298" xr:uid="{00000000-0005-0000-0000-0000050A0000}"/>
    <cellStyle name="Note 2 10 3 6" xfId="5871" xr:uid="{00000000-0005-0000-0000-0000060A0000}"/>
    <cellStyle name="Note 2 10 3 6 2" xfId="23306" xr:uid="{00000000-0005-0000-0000-0000070A0000}"/>
    <cellStyle name="Note 2 10 3 6 3" xfId="37759" xr:uid="{00000000-0005-0000-0000-0000080A0000}"/>
    <cellStyle name="Note 2 10 3 7" xfId="8312" xr:uid="{00000000-0005-0000-0000-0000090A0000}"/>
    <cellStyle name="Note 2 10 3 7 2" xfId="25747" xr:uid="{00000000-0005-0000-0000-00000A0A0000}"/>
    <cellStyle name="Note 2 10 3 7 3" xfId="40200" xr:uid="{00000000-0005-0000-0000-00000B0A0000}"/>
    <cellStyle name="Note 2 10 3 8" xfId="10732" xr:uid="{00000000-0005-0000-0000-00000C0A0000}"/>
    <cellStyle name="Note 2 10 3 8 2" xfId="28167" xr:uid="{00000000-0005-0000-0000-00000D0A0000}"/>
    <cellStyle name="Note 2 10 3 8 3" xfId="42620" xr:uid="{00000000-0005-0000-0000-00000E0A0000}"/>
    <cellStyle name="Note 2 10 3 9" xfId="17739" xr:uid="{00000000-0005-0000-0000-00000F0A0000}"/>
    <cellStyle name="Note 2 10 4" xfId="902" xr:uid="{00000000-0005-0000-0000-0000100A0000}"/>
    <cellStyle name="Note 2 10 4 2" xfId="903" xr:uid="{00000000-0005-0000-0000-0000110A0000}"/>
    <cellStyle name="Note 2 10 4 2 2" xfId="3414" xr:uid="{00000000-0005-0000-0000-0000120A0000}"/>
    <cellStyle name="Note 2 10 4 2 2 2" xfId="13186" xr:uid="{00000000-0005-0000-0000-0000130A0000}"/>
    <cellStyle name="Note 2 10 4 2 2 2 2" xfId="30621" xr:uid="{00000000-0005-0000-0000-0000140A0000}"/>
    <cellStyle name="Note 2 10 4 2 2 2 3" xfId="45074" xr:uid="{00000000-0005-0000-0000-0000150A0000}"/>
    <cellStyle name="Note 2 10 4 2 2 3" xfId="15647" xr:uid="{00000000-0005-0000-0000-0000160A0000}"/>
    <cellStyle name="Note 2 10 4 2 2 3 2" xfId="33082" xr:uid="{00000000-0005-0000-0000-0000170A0000}"/>
    <cellStyle name="Note 2 10 4 2 2 3 3" xfId="47535" xr:uid="{00000000-0005-0000-0000-0000180A0000}"/>
    <cellStyle name="Note 2 10 4 2 2 4" xfId="20850" xr:uid="{00000000-0005-0000-0000-0000190A0000}"/>
    <cellStyle name="Note 2 10 4 2 2 5" xfId="35303" xr:uid="{00000000-0005-0000-0000-00001A0A0000}"/>
    <cellStyle name="Note 2 10 4 2 3" xfId="5876" xr:uid="{00000000-0005-0000-0000-00001B0A0000}"/>
    <cellStyle name="Note 2 10 4 2 3 2" xfId="23311" xr:uid="{00000000-0005-0000-0000-00001C0A0000}"/>
    <cellStyle name="Note 2 10 4 2 3 3" xfId="37764" xr:uid="{00000000-0005-0000-0000-00001D0A0000}"/>
    <cellStyle name="Note 2 10 4 2 4" xfId="8317" xr:uid="{00000000-0005-0000-0000-00001E0A0000}"/>
    <cellStyle name="Note 2 10 4 2 4 2" xfId="25752" xr:uid="{00000000-0005-0000-0000-00001F0A0000}"/>
    <cellStyle name="Note 2 10 4 2 4 3" xfId="40205" xr:uid="{00000000-0005-0000-0000-0000200A0000}"/>
    <cellStyle name="Note 2 10 4 2 5" xfId="10737" xr:uid="{00000000-0005-0000-0000-0000210A0000}"/>
    <cellStyle name="Note 2 10 4 2 5 2" xfId="28172" xr:uid="{00000000-0005-0000-0000-0000220A0000}"/>
    <cellStyle name="Note 2 10 4 2 5 3" xfId="42625" xr:uid="{00000000-0005-0000-0000-0000230A0000}"/>
    <cellStyle name="Note 2 10 4 2 6" xfId="17744" xr:uid="{00000000-0005-0000-0000-0000240A0000}"/>
    <cellStyle name="Note 2 10 4 3" xfId="904" xr:uid="{00000000-0005-0000-0000-0000250A0000}"/>
    <cellStyle name="Note 2 10 4 3 2" xfId="3415" xr:uid="{00000000-0005-0000-0000-0000260A0000}"/>
    <cellStyle name="Note 2 10 4 3 2 2" xfId="13187" xr:uid="{00000000-0005-0000-0000-0000270A0000}"/>
    <cellStyle name="Note 2 10 4 3 2 2 2" xfId="30622" xr:uid="{00000000-0005-0000-0000-0000280A0000}"/>
    <cellStyle name="Note 2 10 4 3 2 2 3" xfId="45075" xr:uid="{00000000-0005-0000-0000-0000290A0000}"/>
    <cellStyle name="Note 2 10 4 3 2 3" xfId="15648" xr:uid="{00000000-0005-0000-0000-00002A0A0000}"/>
    <cellStyle name="Note 2 10 4 3 2 3 2" xfId="33083" xr:uid="{00000000-0005-0000-0000-00002B0A0000}"/>
    <cellStyle name="Note 2 10 4 3 2 3 3" xfId="47536" xr:uid="{00000000-0005-0000-0000-00002C0A0000}"/>
    <cellStyle name="Note 2 10 4 3 2 4" xfId="20851" xr:uid="{00000000-0005-0000-0000-00002D0A0000}"/>
    <cellStyle name="Note 2 10 4 3 2 5" xfId="35304" xr:uid="{00000000-0005-0000-0000-00002E0A0000}"/>
    <cellStyle name="Note 2 10 4 3 3" xfId="5877" xr:uid="{00000000-0005-0000-0000-00002F0A0000}"/>
    <cellStyle name="Note 2 10 4 3 3 2" xfId="23312" xr:uid="{00000000-0005-0000-0000-0000300A0000}"/>
    <cellStyle name="Note 2 10 4 3 3 3" xfId="37765" xr:uid="{00000000-0005-0000-0000-0000310A0000}"/>
    <cellStyle name="Note 2 10 4 3 4" xfId="8318" xr:uid="{00000000-0005-0000-0000-0000320A0000}"/>
    <cellStyle name="Note 2 10 4 3 4 2" xfId="25753" xr:uid="{00000000-0005-0000-0000-0000330A0000}"/>
    <cellStyle name="Note 2 10 4 3 4 3" xfId="40206" xr:uid="{00000000-0005-0000-0000-0000340A0000}"/>
    <cellStyle name="Note 2 10 4 3 5" xfId="10738" xr:uid="{00000000-0005-0000-0000-0000350A0000}"/>
    <cellStyle name="Note 2 10 4 3 5 2" xfId="28173" xr:uid="{00000000-0005-0000-0000-0000360A0000}"/>
    <cellStyle name="Note 2 10 4 3 5 3" xfId="42626" xr:uid="{00000000-0005-0000-0000-0000370A0000}"/>
    <cellStyle name="Note 2 10 4 3 6" xfId="17745" xr:uid="{00000000-0005-0000-0000-0000380A0000}"/>
    <cellStyle name="Note 2 10 4 4" xfId="905" xr:uid="{00000000-0005-0000-0000-0000390A0000}"/>
    <cellStyle name="Note 2 10 4 4 2" xfId="3416" xr:uid="{00000000-0005-0000-0000-00003A0A0000}"/>
    <cellStyle name="Note 2 10 4 4 2 2" xfId="20852" xr:uid="{00000000-0005-0000-0000-00003B0A0000}"/>
    <cellStyle name="Note 2 10 4 4 2 3" xfId="35305" xr:uid="{00000000-0005-0000-0000-00003C0A0000}"/>
    <cellStyle name="Note 2 10 4 4 3" xfId="5878" xr:uid="{00000000-0005-0000-0000-00003D0A0000}"/>
    <cellStyle name="Note 2 10 4 4 3 2" xfId="23313" xr:uid="{00000000-0005-0000-0000-00003E0A0000}"/>
    <cellStyle name="Note 2 10 4 4 3 3" xfId="37766" xr:uid="{00000000-0005-0000-0000-00003F0A0000}"/>
    <cellStyle name="Note 2 10 4 4 4" xfId="8319" xr:uid="{00000000-0005-0000-0000-0000400A0000}"/>
    <cellStyle name="Note 2 10 4 4 4 2" xfId="25754" xr:uid="{00000000-0005-0000-0000-0000410A0000}"/>
    <cellStyle name="Note 2 10 4 4 4 3" xfId="40207" xr:uid="{00000000-0005-0000-0000-0000420A0000}"/>
    <cellStyle name="Note 2 10 4 4 5" xfId="10739" xr:uid="{00000000-0005-0000-0000-0000430A0000}"/>
    <cellStyle name="Note 2 10 4 4 5 2" xfId="28174" xr:uid="{00000000-0005-0000-0000-0000440A0000}"/>
    <cellStyle name="Note 2 10 4 4 5 3" xfId="42627" xr:uid="{00000000-0005-0000-0000-0000450A0000}"/>
    <cellStyle name="Note 2 10 4 4 6" xfId="14996" xr:uid="{00000000-0005-0000-0000-0000460A0000}"/>
    <cellStyle name="Note 2 10 4 4 6 2" xfId="32431" xr:uid="{00000000-0005-0000-0000-0000470A0000}"/>
    <cellStyle name="Note 2 10 4 4 6 3" xfId="46884" xr:uid="{00000000-0005-0000-0000-0000480A0000}"/>
    <cellStyle name="Note 2 10 4 4 7" xfId="17746" xr:uid="{00000000-0005-0000-0000-0000490A0000}"/>
    <cellStyle name="Note 2 10 4 4 8" xfId="20158" xr:uid="{00000000-0005-0000-0000-00004A0A0000}"/>
    <cellStyle name="Note 2 10 4 5" xfId="3413" xr:uid="{00000000-0005-0000-0000-00004B0A0000}"/>
    <cellStyle name="Note 2 10 4 5 2" xfId="13185" xr:uid="{00000000-0005-0000-0000-00004C0A0000}"/>
    <cellStyle name="Note 2 10 4 5 2 2" xfId="30620" xr:uid="{00000000-0005-0000-0000-00004D0A0000}"/>
    <cellStyle name="Note 2 10 4 5 2 3" xfId="45073" xr:uid="{00000000-0005-0000-0000-00004E0A0000}"/>
    <cellStyle name="Note 2 10 4 5 3" xfId="15646" xr:uid="{00000000-0005-0000-0000-00004F0A0000}"/>
    <cellStyle name="Note 2 10 4 5 3 2" xfId="33081" xr:uid="{00000000-0005-0000-0000-0000500A0000}"/>
    <cellStyle name="Note 2 10 4 5 3 3" xfId="47534" xr:uid="{00000000-0005-0000-0000-0000510A0000}"/>
    <cellStyle name="Note 2 10 4 5 4" xfId="20849" xr:uid="{00000000-0005-0000-0000-0000520A0000}"/>
    <cellStyle name="Note 2 10 4 5 5" xfId="35302" xr:uid="{00000000-0005-0000-0000-0000530A0000}"/>
    <cellStyle name="Note 2 10 4 6" xfId="5875" xr:uid="{00000000-0005-0000-0000-0000540A0000}"/>
    <cellStyle name="Note 2 10 4 6 2" xfId="23310" xr:uid="{00000000-0005-0000-0000-0000550A0000}"/>
    <cellStyle name="Note 2 10 4 6 3" xfId="37763" xr:uid="{00000000-0005-0000-0000-0000560A0000}"/>
    <cellStyle name="Note 2 10 4 7" xfId="8316" xr:uid="{00000000-0005-0000-0000-0000570A0000}"/>
    <cellStyle name="Note 2 10 4 7 2" xfId="25751" xr:uid="{00000000-0005-0000-0000-0000580A0000}"/>
    <cellStyle name="Note 2 10 4 7 3" xfId="40204" xr:uid="{00000000-0005-0000-0000-0000590A0000}"/>
    <cellStyle name="Note 2 10 4 8" xfId="10736" xr:uid="{00000000-0005-0000-0000-00005A0A0000}"/>
    <cellStyle name="Note 2 10 4 8 2" xfId="28171" xr:uid="{00000000-0005-0000-0000-00005B0A0000}"/>
    <cellStyle name="Note 2 10 4 8 3" xfId="42624" xr:uid="{00000000-0005-0000-0000-00005C0A0000}"/>
    <cellStyle name="Note 2 10 4 9" xfId="17743" xr:uid="{00000000-0005-0000-0000-00005D0A0000}"/>
    <cellStyle name="Note 2 10 5" xfId="906" xr:uid="{00000000-0005-0000-0000-00005E0A0000}"/>
    <cellStyle name="Note 2 10 5 2" xfId="907" xr:uid="{00000000-0005-0000-0000-00005F0A0000}"/>
    <cellStyle name="Note 2 10 5 2 2" xfId="3418" xr:uid="{00000000-0005-0000-0000-0000600A0000}"/>
    <cellStyle name="Note 2 10 5 2 2 2" xfId="13189" xr:uid="{00000000-0005-0000-0000-0000610A0000}"/>
    <cellStyle name="Note 2 10 5 2 2 2 2" xfId="30624" xr:uid="{00000000-0005-0000-0000-0000620A0000}"/>
    <cellStyle name="Note 2 10 5 2 2 2 3" xfId="45077" xr:uid="{00000000-0005-0000-0000-0000630A0000}"/>
    <cellStyle name="Note 2 10 5 2 2 3" xfId="15650" xr:uid="{00000000-0005-0000-0000-0000640A0000}"/>
    <cellStyle name="Note 2 10 5 2 2 3 2" xfId="33085" xr:uid="{00000000-0005-0000-0000-0000650A0000}"/>
    <cellStyle name="Note 2 10 5 2 2 3 3" xfId="47538" xr:uid="{00000000-0005-0000-0000-0000660A0000}"/>
    <cellStyle name="Note 2 10 5 2 2 4" xfId="20854" xr:uid="{00000000-0005-0000-0000-0000670A0000}"/>
    <cellStyle name="Note 2 10 5 2 2 5" xfId="35307" xr:uid="{00000000-0005-0000-0000-0000680A0000}"/>
    <cellStyle name="Note 2 10 5 2 3" xfId="5880" xr:uid="{00000000-0005-0000-0000-0000690A0000}"/>
    <cellStyle name="Note 2 10 5 2 3 2" xfId="23315" xr:uid="{00000000-0005-0000-0000-00006A0A0000}"/>
    <cellStyle name="Note 2 10 5 2 3 3" xfId="37768" xr:uid="{00000000-0005-0000-0000-00006B0A0000}"/>
    <cellStyle name="Note 2 10 5 2 4" xfId="8321" xr:uid="{00000000-0005-0000-0000-00006C0A0000}"/>
    <cellStyle name="Note 2 10 5 2 4 2" xfId="25756" xr:uid="{00000000-0005-0000-0000-00006D0A0000}"/>
    <cellStyle name="Note 2 10 5 2 4 3" xfId="40209" xr:uid="{00000000-0005-0000-0000-00006E0A0000}"/>
    <cellStyle name="Note 2 10 5 2 5" xfId="10741" xr:uid="{00000000-0005-0000-0000-00006F0A0000}"/>
    <cellStyle name="Note 2 10 5 2 5 2" xfId="28176" xr:uid="{00000000-0005-0000-0000-0000700A0000}"/>
    <cellStyle name="Note 2 10 5 2 5 3" xfId="42629" xr:uid="{00000000-0005-0000-0000-0000710A0000}"/>
    <cellStyle name="Note 2 10 5 2 6" xfId="17748" xr:uid="{00000000-0005-0000-0000-0000720A0000}"/>
    <cellStyle name="Note 2 10 5 3" xfId="908" xr:uid="{00000000-0005-0000-0000-0000730A0000}"/>
    <cellStyle name="Note 2 10 5 3 2" xfId="3419" xr:uid="{00000000-0005-0000-0000-0000740A0000}"/>
    <cellStyle name="Note 2 10 5 3 2 2" xfId="13190" xr:uid="{00000000-0005-0000-0000-0000750A0000}"/>
    <cellStyle name="Note 2 10 5 3 2 2 2" xfId="30625" xr:uid="{00000000-0005-0000-0000-0000760A0000}"/>
    <cellStyle name="Note 2 10 5 3 2 2 3" xfId="45078" xr:uid="{00000000-0005-0000-0000-0000770A0000}"/>
    <cellStyle name="Note 2 10 5 3 2 3" xfId="15651" xr:uid="{00000000-0005-0000-0000-0000780A0000}"/>
    <cellStyle name="Note 2 10 5 3 2 3 2" xfId="33086" xr:uid="{00000000-0005-0000-0000-0000790A0000}"/>
    <cellStyle name="Note 2 10 5 3 2 3 3" xfId="47539" xr:uid="{00000000-0005-0000-0000-00007A0A0000}"/>
    <cellStyle name="Note 2 10 5 3 2 4" xfId="20855" xr:uid="{00000000-0005-0000-0000-00007B0A0000}"/>
    <cellStyle name="Note 2 10 5 3 2 5" xfId="35308" xr:uid="{00000000-0005-0000-0000-00007C0A0000}"/>
    <cellStyle name="Note 2 10 5 3 3" xfId="5881" xr:uid="{00000000-0005-0000-0000-00007D0A0000}"/>
    <cellStyle name="Note 2 10 5 3 3 2" xfId="23316" xr:uid="{00000000-0005-0000-0000-00007E0A0000}"/>
    <cellStyle name="Note 2 10 5 3 3 3" xfId="37769" xr:uid="{00000000-0005-0000-0000-00007F0A0000}"/>
    <cellStyle name="Note 2 10 5 3 4" xfId="8322" xr:uid="{00000000-0005-0000-0000-0000800A0000}"/>
    <cellStyle name="Note 2 10 5 3 4 2" xfId="25757" xr:uid="{00000000-0005-0000-0000-0000810A0000}"/>
    <cellStyle name="Note 2 10 5 3 4 3" xfId="40210" xr:uid="{00000000-0005-0000-0000-0000820A0000}"/>
    <cellStyle name="Note 2 10 5 3 5" xfId="10742" xr:uid="{00000000-0005-0000-0000-0000830A0000}"/>
    <cellStyle name="Note 2 10 5 3 5 2" xfId="28177" xr:uid="{00000000-0005-0000-0000-0000840A0000}"/>
    <cellStyle name="Note 2 10 5 3 5 3" xfId="42630" xr:uid="{00000000-0005-0000-0000-0000850A0000}"/>
    <cellStyle name="Note 2 10 5 3 6" xfId="17749" xr:uid="{00000000-0005-0000-0000-0000860A0000}"/>
    <cellStyle name="Note 2 10 5 4" xfId="909" xr:uid="{00000000-0005-0000-0000-0000870A0000}"/>
    <cellStyle name="Note 2 10 5 4 2" xfId="3420" xr:uid="{00000000-0005-0000-0000-0000880A0000}"/>
    <cellStyle name="Note 2 10 5 4 2 2" xfId="20856" xr:uid="{00000000-0005-0000-0000-0000890A0000}"/>
    <cellStyle name="Note 2 10 5 4 2 3" xfId="35309" xr:uid="{00000000-0005-0000-0000-00008A0A0000}"/>
    <cellStyle name="Note 2 10 5 4 3" xfId="5882" xr:uid="{00000000-0005-0000-0000-00008B0A0000}"/>
    <cellStyle name="Note 2 10 5 4 3 2" xfId="23317" xr:uid="{00000000-0005-0000-0000-00008C0A0000}"/>
    <cellStyle name="Note 2 10 5 4 3 3" xfId="37770" xr:uid="{00000000-0005-0000-0000-00008D0A0000}"/>
    <cellStyle name="Note 2 10 5 4 4" xfId="8323" xr:uid="{00000000-0005-0000-0000-00008E0A0000}"/>
    <cellStyle name="Note 2 10 5 4 4 2" xfId="25758" xr:uid="{00000000-0005-0000-0000-00008F0A0000}"/>
    <cellStyle name="Note 2 10 5 4 4 3" xfId="40211" xr:uid="{00000000-0005-0000-0000-0000900A0000}"/>
    <cellStyle name="Note 2 10 5 4 5" xfId="10743" xr:uid="{00000000-0005-0000-0000-0000910A0000}"/>
    <cellStyle name="Note 2 10 5 4 5 2" xfId="28178" xr:uid="{00000000-0005-0000-0000-0000920A0000}"/>
    <cellStyle name="Note 2 10 5 4 5 3" xfId="42631" xr:uid="{00000000-0005-0000-0000-0000930A0000}"/>
    <cellStyle name="Note 2 10 5 4 6" xfId="14997" xr:uid="{00000000-0005-0000-0000-0000940A0000}"/>
    <cellStyle name="Note 2 10 5 4 6 2" xfId="32432" xr:uid="{00000000-0005-0000-0000-0000950A0000}"/>
    <cellStyle name="Note 2 10 5 4 6 3" xfId="46885" xr:uid="{00000000-0005-0000-0000-0000960A0000}"/>
    <cellStyle name="Note 2 10 5 4 7" xfId="17750" xr:uid="{00000000-0005-0000-0000-0000970A0000}"/>
    <cellStyle name="Note 2 10 5 4 8" xfId="20159" xr:uid="{00000000-0005-0000-0000-0000980A0000}"/>
    <cellStyle name="Note 2 10 5 5" xfId="3417" xr:uid="{00000000-0005-0000-0000-0000990A0000}"/>
    <cellStyle name="Note 2 10 5 5 2" xfId="13188" xr:uid="{00000000-0005-0000-0000-00009A0A0000}"/>
    <cellStyle name="Note 2 10 5 5 2 2" xfId="30623" xr:uid="{00000000-0005-0000-0000-00009B0A0000}"/>
    <cellStyle name="Note 2 10 5 5 2 3" xfId="45076" xr:uid="{00000000-0005-0000-0000-00009C0A0000}"/>
    <cellStyle name="Note 2 10 5 5 3" xfId="15649" xr:uid="{00000000-0005-0000-0000-00009D0A0000}"/>
    <cellStyle name="Note 2 10 5 5 3 2" xfId="33084" xr:uid="{00000000-0005-0000-0000-00009E0A0000}"/>
    <cellStyle name="Note 2 10 5 5 3 3" xfId="47537" xr:uid="{00000000-0005-0000-0000-00009F0A0000}"/>
    <cellStyle name="Note 2 10 5 5 4" xfId="20853" xr:uid="{00000000-0005-0000-0000-0000A00A0000}"/>
    <cellStyle name="Note 2 10 5 5 5" xfId="35306" xr:uid="{00000000-0005-0000-0000-0000A10A0000}"/>
    <cellStyle name="Note 2 10 5 6" xfId="5879" xr:uid="{00000000-0005-0000-0000-0000A20A0000}"/>
    <cellStyle name="Note 2 10 5 6 2" xfId="23314" xr:uid="{00000000-0005-0000-0000-0000A30A0000}"/>
    <cellStyle name="Note 2 10 5 6 3" xfId="37767" xr:uid="{00000000-0005-0000-0000-0000A40A0000}"/>
    <cellStyle name="Note 2 10 5 7" xfId="8320" xr:uid="{00000000-0005-0000-0000-0000A50A0000}"/>
    <cellStyle name="Note 2 10 5 7 2" xfId="25755" xr:uid="{00000000-0005-0000-0000-0000A60A0000}"/>
    <cellStyle name="Note 2 10 5 7 3" xfId="40208" xr:uid="{00000000-0005-0000-0000-0000A70A0000}"/>
    <cellStyle name="Note 2 10 5 8" xfId="10740" xr:uid="{00000000-0005-0000-0000-0000A80A0000}"/>
    <cellStyle name="Note 2 10 5 8 2" xfId="28175" xr:uid="{00000000-0005-0000-0000-0000A90A0000}"/>
    <cellStyle name="Note 2 10 5 8 3" xfId="42628" xr:uid="{00000000-0005-0000-0000-0000AA0A0000}"/>
    <cellStyle name="Note 2 10 5 9" xfId="17747" xr:uid="{00000000-0005-0000-0000-0000AB0A0000}"/>
    <cellStyle name="Note 2 10 6" xfId="910" xr:uid="{00000000-0005-0000-0000-0000AC0A0000}"/>
    <cellStyle name="Note 2 10 6 2" xfId="3421" xr:uid="{00000000-0005-0000-0000-0000AD0A0000}"/>
    <cellStyle name="Note 2 10 6 2 2" xfId="13191" xr:uid="{00000000-0005-0000-0000-0000AE0A0000}"/>
    <cellStyle name="Note 2 10 6 2 2 2" xfId="30626" xr:uid="{00000000-0005-0000-0000-0000AF0A0000}"/>
    <cellStyle name="Note 2 10 6 2 2 3" xfId="45079" xr:uid="{00000000-0005-0000-0000-0000B00A0000}"/>
    <cellStyle name="Note 2 10 6 2 3" xfId="15652" xr:uid="{00000000-0005-0000-0000-0000B10A0000}"/>
    <cellStyle name="Note 2 10 6 2 3 2" xfId="33087" xr:uid="{00000000-0005-0000-0000-0000B20A0000}"/>
    <cellStyle name="Note 2 10 6 2 3 3" xfId="47540" xr:uid="{00000000-0005-0000-0000-0000B30A0000}"/>
    <cellStyle name="Note 2 10 6 2 4" xfId="20857" xr:uid="{00000000-0005-0000-0000-0000B40A0000}"/>
    <cellStyle name="Note 2 10 6 2 5" xfId="35310" xr:uid="{00000000-0005-0000-0000-0000B50A0000}"/>
    <cellStyle name="Note 2 10 6 3" xfId="5883" xr:uid="{00000000-0005-0000-0000-0000B60A0000}"/>
    <cellStyle name="Note 2 10 6 3 2" xfId="23318" xr:uid="{00000000-0005-0000-0000-0000B70A0000}"/>
    <cellStyle name="Note 2 10 6 3 3" xfId="37771" xr:uid="{00000000-0005-0000-0000-0000B80A0000}"/>
    <cellStyle name="Note 2 10 6 4" xfId="8324" xr:uid="{00000000-0005-0000-0000-0000B90A0000}"/>
    <cellStyle name="Note 2 10 6 4 2" xfId="25759" xr:uid="{00000000-0005-0000-0000-0000BA0A0000}"/>
    <cellStyle name="Note 2 10 6 4 3" xfId="40212" xr:uid="{00000000-0005-0000-0000-0000BB0A0000}"/>
    <cellStyle name="Note 2 10 6 5" xfId="10744" xr:uid="{00000000-0005-0000-0000-0000BC0A0000}"/>
    <cellStyle name="Note 2 10 6 5 2" xfId="28179" xr:uid="{00000000-0005-0000-0000-0000BD0A0000}"/>
    <cellStyle name="Note 2 10 6 5 3" xfId="42632" xr:uid="{00000000-0005-0000-0000-0000BE0A0000}"/>
    <cellStyle name="Note 2 10 6 6" xfId="17751" xr:uid="{00000000-0005-0000-0000-0000BF0A0000}"/>
    <cellStyle name="Note 2 10 7" xfId="911" xr:uid="{00000000-0005-0000-0000-0000C00A0000}"/>
    <cellStyle name="Note 2 10 7 2" xfId="3422" xr:uid="{00000000-0005-0000-0000-0000C10A0000}"/>
    <cellStyle name="Note 2 10 7 2 2" xfId="13192" xr:uid="{00000000-0005-0000-0000-0000C20A0000}"/>
    <cellStyle name="Note 2 10 7 2 2 2" xfId="30627" xr:uid="{00000000-0005-0000-0000-0000C30A0000}"/>
    <cellStyle name="Note 2 10 7 2 2 3" xfId="45080" xr:uid="{00000000-0005-0000-0000-0000C40A0000}"/>
    <cellStyle name="Note 2 10 7 2 3" xfId="15653" xr:uid="{00000000-0005-0000-0000-0000C50A0000}"/>
    <cellStyle name="Note 2 10 7 2 3 2" xfId="33088" xr:uid="{00000000-0005-0000-0000-0000C60A0000}"/>
    <cellStyle name="Note 2 10 7 2 3 3" xfId="47541" xr:uid="{00000000-0005-0000-0000-0000C70A0000}"/>
    <cellStyle name="Note 2 10 7 2 4" xfId="20858" xr:uid="{00000000-0005-0000-0000-0000C80A0000}"/>
    <cellStyle name="Note 2 10 7 2 5" xfId="35311" xr:uid="{00000000-0005-0000-0000-0000C90A0000}"/>
    <cellStyle name="Note 2 10 7 3" xfId="5884" xr:uid="{00000000-0005-0000-0000-0000CA0A0000}"/>
    <cellStyle name="Note 2 10 7 3 2" xfId="23319" xr:uid="{00000000-0005-0000-0000-0000CB0A0000}"/>
    <cellStyle name="Note 2 10 7 3 3" xfId="37772" xr:uid="{00000000-0005-0000-0000-0000CC0A0000}"/>
    <cellStyle name="Note 2 10 7 4" xfId="8325" xr:uid="{00000000-0005-0000-0000-0000CD0A0000}"/>
    <cellStyle name="Note 2 10 7 4 2" xfId="25760" xr:uid="{00000000-0005-0000-0000-0000CE0A0000}"/>
    <cellStyle name="Note 2 10 7 4 3" xfId="40213" xr:uid="{00000000-0005-0000-0000-0000CF0A0000}"/>
    <cellStyle name="Note 2 10 7 5" xfId="10745" xr:uid="{00000000-0005-0000-0000-0000D00A0000}"/>
    <cellStyle name="Note 2 10 7 5 2" xfId="28180" xr:uid="{00000000-0005-0000-0000-0000D10A0000}"/>
    <cellStyle name="Note 2 10 7 5 3" xfId="42633" xr:uid="{00000000-0005-0000-0000-0000D20A0000}"/>
    <cellStyle name="Note 2 10 7 6" xfId="17752" xr:uid="{00000000-0005-0000-0000-0000D30A0000}"/>
    <cellStyle name="Note 2 10 8" xfId="912" xr:uid="{00000000-0005-0000-0000-0000D40A0000}"/>
    <cellStyle name="Note 2 10 8 2" xfId="3423" xr:uid="{00000000-0005-0000-0000-0000D50A0000}"/>
    <cellStyle name="Note 2 10 8 2 2" xfId="20859" xr:uid="{00000000-0005-0000-0000-0000D60A0000}"/>
    <cellStyle name="Note 2 10 8 2 3" xfId="35312" xr:uid="{00000000-0005-0000-0000-0000D70A0000}"/>
    <cellStyle name="Note 2 10 8 3" xfId="5885" xr:uid="{00000000-0005-0000-0000-0000D80A0000}"/>
    <cellStyle name="Note 2 10 8 3 2" xfId="23320" xr:uid="{00000000-0005-0000-0000-0000D90A0000}"/>
    <cellStyle name="Note 2 10 8 3 3" xfId="37773" xr:uid="{00000000-0005-0000-0000-0000DA0A0000}"/>
    <cellStyle name="Note 2 10 8 4" xfId="8326" xr:uid="{00000000-0005-0000-0000-0000DB0A0000}"/>
    <cellStyle name="Note 2 10 8 4 2" xfId="25761" xr:uid="{00000000-0005-0000-0000-0000DC0A0000}"/>
    <cellStyle name="Note 2 10 8 4 3" xfId="40214" xr:uid="{00000000-0005-0000-0000-0000DD0A0000}"/>
    <cellStyle name="Note 2 10 8 5" xfId="10746" xr:uid="{00000000-0005-0000-0000-0000DE0A0000}"/>
    <cellStyle name="Note 2 10 8 5 2" xfId="28181" xr:uid="{00000000-0005-0000-0000-0000DF0A0000}"/>
    <cellStyle name="Note 2 10 8 5 3" xfId="42634" xr:uid="{00000000-0005-0000-0000-0000E00A0000}"/>
    <cellStyle name="Note 2 10 8 6" xfId="14998" xr:uid="{00000000-0005-0000-0000-0000E10A0000}"/>
    <cellStyle name="Note 2 10 8 6 2" xfId="32433" xr:uid="{00000000-0005-0000-0000-0000E20A0000}"/>
    <cellStyle name="Note 2 10 8 6 3" xfId="46886" xr:uid="{00000000-0005-0000-0000-0000E30A0000}"/>
    <cellStyle name="Note 2 10 8 7" xfId="17753" xr:uid="{00000000-0005-0000-0000-0000E40A0000}"/>
    <cellStyle name="Note 2 10 8 8" xfId="20160" xr:uid="{00000000-0005-0000-0000-0000E50A0000}"/>
    <cellStyle name="Note 2 10 9" xfId="3404" xr:uid="{00000000-0005-0000-0000-0000E60A0000}"/>
    <cellStyle name="Note 2 10 9 2" xfId="13178" xr:uid="{00000000-0005-0000-0000-0000E70A0000}"/>
    <cellStyle name="Note 2 10 9 2 2" xfId="30613" xr:uid="{00000000-0005-0000-0000-0000E80A0000}"/>
    <cellStyle name="Note 2 10 9 2 3" xfId="45066" xr:uid="{00000000-0005-0000-0000-0000E90A0000}"/>
    <cellStyle name="Note 2 10 9 3" xfId="15639" xr:uid="{00000000-0005-0000-0000-0000EA0A0000}"/>
    <cellStyle name="Note 2 10 9 3 2" xfId="33074" xr:uid="{00000000-0005-0000-0000-0000EB0A0000}"/>
    <cellStyle name="Note 2 10 9 3 3" xfId="47527" xr:uid="{00000000-0005-0000-0000-0000EC0A0000}"/>
    <cellStyle name="Note 2 10 9 4" xfId="20840" xr:uid="{00000000-0005-0000-0000-0000ED0A0000}"/>
    <cellStyle name="Note 2 10 9 5" xfId="35293" xr:uid="{00000000-0005-0000-0000-0000EE0A0000}"/>
    <cellStyle name="Note 2 11" xfId="913" xr:uid="{00000000-0005-0000-0000-0000EF0A0000}"/>
    <cellStyle name="Note 2 11 10" xfId="5886" xr:uid="{00000000-0005-0000-0000-0000F00A0000}"/>
    <cellStyle name="Note 2 11 10 2" xfId="23321" xr:uid="{00000000-0005-0000-0000-0000F10A0000}"/>
    <cellStyle name="Note 2 11 10 3" xfId="37774" xr:uid="{00000000-0005-0000-0000-0000F20A0000}"/>
    <cellStyle name="Note 2 11 11" xfId="8327" xr:uid="{00000000-0005-0000-0000-0000F30A0000}"/>
    <cellStyle name="Note 2 11 11 2" xfId="25762" xr:uid="{00000000-0005-0000-0000-0000F40A0000}"/>
    <cellStyle name="Note 2 11 11 3" xfId="40215" xr:uid="{00000000-0005-0000-0000-0000F50A0000}"/>
    <cellStyle name="Note 2 11 12" xfId="10747" xr:uid="{00000000-0005-0000-0000-0000F60A0000}"/>
    <cellStyle name="Note 2 11 12 2" xfId="28182" xr:uid="{00000000-0005-0000-0000-0000F70A0000}"/>
    <cellStyle name="Note 2 11 12 3" xfId="42635" xr:uid="{00000000-0005-0000-0000-0000F80A0000}"/>
    <cellStyle name="Note 2 11 13" xfId="17754" xr:uid="{00000000-0005-0000-0000-0000F90A0000}"/>
    <cellStyle name="Note 2 11 2" xfId="914" xr:uid="{00000000-0005-0000-0000-0000FA0A0000}"/>
    <cellStyle name="Note 2 11 2 2" xfId="915" xr:uid="{00000000-0005-0000-0000-0000FB0A0000}"/>
    <cellStyle name="Note 2 11 2 2 2" xfId="3426" xr:uid="{00000000-0005-0000-0000-0000FC0A0000}"/>
    <cellStyle name="Note 2 11 2 2 2 2" xfId="13195" xr:uid="{00000000-0005-0000-0000-0000FD0A0000}"/>
    <cellStyle name="Note 2 11 2 2 2 2 2" xfId="30630" xr:uid="{00000000-0005-0000-0000-0000FE0A0000}"/>
    <cellStyle name="Note 2 11 2 2 2 2 3" xfId="45083" xr:uid="{00000000-0005-0000-0000-0000FF0A0000}"/>
    <cellStyle name="Note 2 11 2 2 2 3" xfId="15656" xr:uid="{00000000-0005-0000-0000-0000000B0000}"/>
    <cellStyle name="Note 2 11 2 2 2 3 2" xfId="33091" xr:uid="{00000000-0005-0000-0000-0000010B0000}"/>
    <cellStyle name="Note 2 11 2 2 2 3 3" xfId="47544" xr:uid="{00000000-0005-0000-0000-0000020B0000}"/>
    <cellStyle name="Note 2 11 2 2 2 4" xfId="20862" xr:uid="{00000000-0005-0000-0000-0000030B0000}"/>
    <cellStyle name="Note 2 11 2 2 2 5" xfId="35315" xr:uid="{00000000-0005-0000-0000-0000040B0000}"/>
    <cellStyle name="Note 2 11 2 2 3" xfId="5888" xr:uid="{00000000-0005-0000-0000-0000050B0000}"/>
    <cellStyle name="Note 2 11 2 2 3 2" xfId="23323" xr:uid="{00000000-0005-0000-0000-0000060B0000}"/>
    <cellStyle name="Note 2 11 2 2 3 3" xfId="37776" xr:uid="{00000000-0005-0000-0000-0000070B0000}"/>
    <cellStyle name="Note 2 11 2 2 4" xfId="8329" xr:uid="{00000000-0005-0000-0000-0000080B0000}"/>
    <cellStyle name="Note 2 11 2 2 4 2" xfId="25764" xr:uid="{00000000-0005-0000-0000-0000090B0000}"/>
    <cellStyle name="Note 2 11 2 2 4 3" xfId="40217" xr:uid="{00000000-0005-0000-0000-00000A0B0000}"/>
    <cellStyle name="Note 2 11 2 2 5" xfId="10749" xr:uid="{00000000-0005-0000-0000-00000B0B0000}"/>
    <cellStyle name="Note 2 11 2 2 5 2" xfId="28184" xr:uid="{00000000-0005-0000-0000-00000C0B0000}"/>
    <cellStyle name="Note 2 11 2 2 5 3" xfId="42637" xr:uid="{00000000-0005-0000-0000-00000D0B0000}"/>
    <cellStyle name="Note 2 11 2 2 6" xfId="17756" xr:uid="{00000000-0005-0000-0000-00000E0B0000}"/>
    <cellStyle name="Note 2 11 2 3" xfId="916" xr:uid="{00000000-0005-0000-0000-00000F0B0000}"/>
    <cellStyle name="Note 2 11 2 3 2" xfId="3427" xr:uid="{00000000-0005-0000-0000-0000100B0000}"/>
    <cellStyle name="Note 2 11 2 3 2 2" xfId="13196" xr:uid="{00000000-0005-0000-0000-0000110B0000}"/>
    <cellStyle name="Note 2 11 2 3 2 2 2" xfId="30631" xr:uid="{00000000-0005-0000-0000-0000120B0000}"/>
    <cellStyle name="Note 2 11 2 3 2 2 3" xfId="45084" xr:uid="{00000000-0005-0000-0000-0000130B0000}"/>
    <cellStyle name="Note 2 11 2 3 2 3" xfId="15657" xr:uid="{00000000-0005-0000-0000-0000140B0000}"/>
    <cellStyle name="Note 2 11 2 3 2 3 2" xfId="33092" xr:uid="{00000000-0005-0000-0000-0000150B0000}"/>
    <cellStyle name="Note 2 11 2 3 2 3 3" xfId="47545" xr:uid="{00000000-0005-0000-0000-0000160B0000}"/>
    <cellStyle name="Note 2 11 2 3 2 4" xfId="20863" xr:uid="{00000000-0005-0000-0000-0000170B0000}"/>
    <cellStyle name="Note 2 11 2 3 2 5" xfId="35316" xr:uid="{00000000-0005-0000-0000-0000180B0000}"/>
    <cellStyle name="Note 2 11 2 3 3" xfId="5889" xr:uid="{00000000-0005-0000-0000-0000190B0000}"/>
    <cellStyle name="Note 2 11 2 3 3 2" xfId="23324" xr:uid="{00000000-0005-0000-0000-00001A0B0000}"/>
    <cellStyle name="Note 2 11 2 3 3 3" xfId="37777" xr:uid="{00000000-0005-0000-0000-00001B0B0000}"/>
    <cellStyle name="Note 2 11 2 3 4" xfId="8330" xr:uid="{00000000-0005-0000-0000-00001C0B0000}"/>
    <cellStyle name="Note 2 11 2 3 4 2" xfId="25765" xr:uid="{00000000-0005-0000-0000-00001D0B0000}"/>
    <cellStyle name="Note 2 11 2 3 4 3" xfId="40218" xr:uid="{00000000-0005-0000-0000-00001E0B0000}"/>
    <cellStyle name="Note 2 11 2 3 5" xfId="10750" xr:uid="{00000000-0005-0000-0000-00001F0B0000}"/>
    <cellStyle name="Note 2 11 2 3 5 2" xfId="28185" xr:uid="{00000000-0005-0000-0000-0000200B0000}"/>
    <cellStyle name="Note 2 11 2 3 5 3" xfId="42638" xr:uid="{00000000-0005-0000-0000-0000210B0000}"/>
    <cellStyle name="Note 2 11 2 3 6" xfId="17757" xr:uid="{00000000-0005-0000-0000-0000220B0000}"/>
    <cellStyle name="Note 2 11 2 4" xfId="917" xr:uid="{00000000-0005-0000-0000-0000230B0000}"/>
    <cellStyle name="Note 2 11 2 4 2" xfId="3428" xr:uid="{00000000-0005-0000-0000-0000240B0000}"/>
    <cellStyle name="Note 2 11 2 4 2 2" xfId="20864" xr:uid="{00000000-0005-0000-0000-0000250B0000}"/>
    <cellStyle name="Note 2 11 2 4 2 3" xfId="35317" xr:uid="{00000000-0005-0000-0000-0000260B0000}"/>
    <cellStyle name="Note 2 11 2 4 3" xfId="5890" xr:uid="{00000000-0005-0000-0000-0000270B0000}"/>
    <cellStyle name="Note 2 11 2 4 3 2" xfId="23325" xr:uid="{00000000-0005-0000-0000-0000280B0000}"/>
    <cellStyle name="Note 2 11 2 4 3 3" xfId="37778" xr:uid="{00000000-0005-0000-0000-0000290B0000}"/>
    <cellStyle name="Note 2 11 2 4 4" xfId="8331" xr:uid="{00000000-0005-0000-0000-00002A0B0000}"/>
    <cellStyle name="Note 2 11 2 4 4 2" xfId="25766" xr:uid="{00000000-0005-0000-0000-00002B0B0000}"/>
    <cellStyle name="Note 2 11 2 4 4 3" xfId="40219" xr:uid="{00000000-0005-0000-0000-00002C0B0000}"/>
    <cellStyle name="Note 2 11 2 4 5" xfId="10751" xr:uid="{00000000-0005-0000-0000-00002D0B0000}"/>
    <cellStyle name="Note 2 11 2 4 5 2" xfId="28186" xr:uid="{00000000-0005-0000-0000-00002E0B0000}"/>
    <cellStyle name="Note 2 11 2 4 5 3" xfId="42639" xr:uid="{00000000-0005-0000-0000-00002F0B0000}"/>
    <cellStyle name="Note 2 11 2 4 6" xfId="14999" xr:uid="{00000000-0005-0000-0000-0000300B0000}"/>
    <cellStyle name="Note 2 11 2 4 6 2" xfId="32434" xr:uid="{00000000-0005-0000-0000-0000310B0000}"/>
    <cellStyle name="Note 2 11 2 4 6 3" xfId="46887" xr:uid="{00000000-0005-0000-0000-0000320B0000}"/>
    <cellStyle name="Note 2 11 2 4 7" xfId="17758" xr:uid="{00000000-0005-0000-0000-0000330B0000}"/>
    <cellStyle name="Note 2 11 2 4 8" xfId="20161" xr:uid="{00000000-0005-0000-0000-0000340B0000}"/>
    <cellStyle name="Note 2 11 2 5" xfId="3425" xr:uid="{00000000-0005-0000-0000-0000350B0000}"/>
    <cellStyle name="Note 2 11 2 5 2" xfId="13194" xr:uid="{00000000-0005-0000-0000-0000360B0000}"/>
    <cellStyle name="Note 2 11 2 5 2 2" xfId="30629" xr:uid="{00000000-0005-0000-0000-0000370B0000}"/>
    <cellStyle name="Note 2 11 2 5 2 3" xfId="45082" xr:uid="{00000000-0005-0000-0000-0000380B0000}"/>
    <cellStyle name="Note 2 11 2 5 3" xfId="15655" xr:uid="{00000000-0005-0000-0000-0000390B0000}"/>
    <cellStyle name="Note 2 11 2 5 3 2" xfId="33090" xr:uid="{00000000-0005-0000-0000-00003A0B0000}"/>
    <cellStyle name="Note 2 11 2 5 3 3" xfId="47543" xr:uid="{00000000-0005-0000-0000-00003B0B0000}"/>
    <cellStyle name="Note 2 11 2 5 4" xfId="20861" xr:uid="{00000000-0005-0000-0000-00003C0B0000}"/>
    <cellStyle name="Note 2 11 2 5 5" xfId="35314" xr:uid="{00000000-0005-0000-0000-00003D0B0000}"/>
    <cellStyle name="Note 2 11 2 6" xfId="5887" xr:uid="{00000000-0005-0000-0000-00003E0B0000}"/>
    <cellStyle name="Note 2 11 2 6 2" xfId="23322" xr:uid="{00000000-0005-0000-0000-00003F0B0000}"/>
    <cellStyle name="Note 2 11 2 6 3" xfId="37775" xr:uid="{00000000-0005-0000-0000-0000400B0000}"/>
    <cellStyle name="Note 2 11 2 7" xfId="8328" xr:uid="{00000000-0005-0000-0000-0000410B0000}"/>
    <cellStyle name="Note 2 11 2 7 2" xfId="25763" xr:uid="{00000000-0005-0000-0000-0000420B0000}"/>
    <cellStyle name="Note 2 11 2 7 3" xfId="40216" xr:uid="{00000000-0005-0000-0000-0000430B0000}"/>
    <cellStyle name="Note 2 11 2 8" xfId="10748" xr:uid="{00000000-0005-0000-0000-0000440B0000}"/>
    <cellStyle name="Note 2 11 2 8 2" xfId="28183" xr:uid="{00000000-0005-0000-0000-0000450B0000}"/>
    <cellStyle name="Note 2 11 2 8 3" xfId="42636" xr:uid="{00000000-0005-0000-0000-0000460B0000}"/>
    <cellStyle name="Note 2 11 2 9" xfId="17755" xr:uid="{00000000-0005-0000-0000-0000470B0000}"/>
    <cellStyle name="Note 2 11 3" xfId="918" xr:uid="{00000000-0005-0000-0000-0000480B0000}"/>
    <cellStyle name="Note 2 11 3 2" xfId="919" xr:uid="{00000000-0005-0000-0000-0000490B0000}"/>
    <cellStyle name="Note 2 11 3 2 2" xfId="3430" xr:uid="{00000000-0005-0000-0000-00004A0B0000}"/>
    <cellStyle name="Note 2 11 3 2 2 2" xfId="13198" xr:uid="{00000000-0005-0000-0000-00004B0B0000}"/>
    <cellStyle name="Note 2 11 3 2 2 2 2" xfId="30633" xr:uid="{00000000-0005-0000-0000-00004C0B0000}"/>
    <cellStyle name="Note 2 11 3 2 2 2 3" xfId="45086" xr:uid="{00000000-0005-0000-0000-00004D0B0000}"/>
    <cellStyle name="Note 2 11 3 2 2 3" xfId="15659" xr:uid="{00000000-0005-0000-0000-00004E0B0000}"/>
    <cellStyle name="Note 2 11 3 2 2 3 2" xfId="33094" xr:uid="{00000000-0005-0000-0000-00004F0B0000}"/>
    <cellStyle name="Note 2 11 3 2 2 3 3" xfId="47547" xr:uid="{00000000-0005-0000-0000-0000500B0000}"/>
    <cellStyle name="Note 2 11 3 2 2 4" xfId="20866" xr:uid="{00000000-0005-0000-0000-0000510B0000}"/>
    <cellStyle name="Note 2 11 3 2 2 5" xfId="35319" xr:uid="{00000000-0005-0000-0000-0000520B0000}"/>
    <cellStyle name="Note 2 11 3 2 3" xfId="5892" xr:uid="{00000000-0005-0000-0000-0000530B0000}"/>
    <cellStyle name="Note 2 11 3 2 3 2" xfId="23327" xr:uid="{00000000-0005-0000-0000-0000540B0000}"/>
    <cellStyle name="Note 2 11 3 2 3 3" xfId="37780" xr:uid="{00000000-0005-0000-0000-0000550B0000}"/>
    <cellStyle name="Note 2 11 3 2 4" xfId="8333" xr:uid="{00000000-0005-0000-0000-0000560B0000}"/>
    <cellStyle name="Note 2 11 3 2 4 2" xfId="25768" xr:uid="{00000000-0005-0000-0000-0000570B0000}"/>
    <cellStyle name="Note 2 11 3 2 4 3" xfId="40221" xr:uid="{00000000-0005-0000-0000-0000580B0000}"/>
    <cellStyle name="Note 2 11 3 2 5" xfId="10753" xr:uid="{00000000-0005-0000-0000-0000590B0000}"/>
    <cellStyle name="Note 2 11 3 2 5 2" xfId="28188" xr:uid="{00000000-0005-0000-0000-00005A0B0000}"/>
    <cellStyle name="Note 2 11 3 2 5 3" xfId="42641" xr:uid="{00000000-0005-0000-0000-00005B0B0000}"/>
    <cellStyle name="Note 2 11 3 2 6" xfId="17760" xr:uid="{00000000-0005-0000-0000-00005C0B0000}"/>
    <cellStyle name="Note 2 11 3 3" xfId="920" xr:uid="{00000000-0005-0000-0000-00005D0B0000}"/>
    <cellStyle name="Note 2 11 3 3 2" xfId="3431" xr:uid="{00000000-0005-0000-0000-00005E0B0000}"/>
    <cellStyle name="Note 2 11 3 3 2 2" xfId="13199" xr:uid="{00000000-0005-0000-0000-00005F0B0000}"/>
    <cellStyle name="Note 2 11 3 3 2 2 2" xfId="30634" xr:uid="{00000000-0005-0000-0000-0000600B0000}"/>
    <cellStyle name="Note 2 11 3 3 2 2 3" xfId="45087" xr:uid="{00000000-0005-0000-0000-0000610B0000}"/>
    <cellStyle name="Note 2 11 3 3 2 3" xfId="15660" xr:uid="{00000000-0005-0000-0000-0000620B0000}"/>
    <cellStyle name="Note 2 11 3 3 2 3 2" xfId="33095" xr:uid="{00000000-0005-0000-0000-0000630B0000}"/>
    <cellStyle name="Note 2 11 3 3 2 3 3" xfId="47548" xr:uid="{00000000-0005-0000-0000-0000640B0000}"/>
    <cellStyle name="Note 2 11 3 3 2 4" xfId="20867" xr:uid="{00000000-0005-0000-0000-0000650B0000}"/>
    <cellStyle name="Note 2 11 3 3 2 5" xfId="35320" xr:uid="{00000000-0005-0000-0000-0000660B0000}"/>
    <cellStyle name="Note 2 11 3 3 3" xfId="5893" xr:uid="{00000000-0005-0000-0000-0000670B0000}"/>
    <cellStyle name="Note 2 11 3 3 3 2" xfId="23328" xr:uid="{00000000-0005-0000-0000-0000680B0000}"/>
    <cellStyle name="Note 2 11 3 3 3 3" xfId="37781" xr:uid="{00000000-0005-0000-0000-0000690B0000}"/>
    <cellStyle name="Note 2 11 3 3 4" xfId="8334" xr:uid="{00000000-0005-0000-0000-00006A0B0000}"/>
    <cellStyle name="Note 2 11 3 3 4 2" xfId="25769" xr:uid="{00000000-0005-0000-0000-00006B0B0000}"/>
    <cellStyle name="Note 2 11 3 3 4 3" xfId="40222" xr:uid="{00000000-0005-0000-0000-00006C0B0000}"/>
    <cellStyle name="Note 2 11 3 3 5" xfId="10754" xr:uid="{00000000-0005-0000-0000-00006D0B0000}"/>
    <cellStyle name="Note 2 11 3 3 5 2" xfId="28189" xr:uid="{00000000-0005-0000-0000-00006E0B0000}"/>
    <cellStyle name="Note 2 11 3 3 5 3" xfId="42642" xr:uid="{00000000-0005-0000-0000-00006F0B0000}"/>
    <cellStyle name="Note 2 11 3 3 6" xfId="17761" xr:uid="{00000000-0005-0000-0000-0000700B0000}"/>
    <cellStyle name="Note 2 11 3 4" xfId="921" xr:uid="{00000000-0005-0000-0000-0000710B0000}"/>
    <cellStyle name="Note 2 11 3 4 2" xfId="3432" xr:uid="{00000000-0005-0000-0000-0000720B0000}"/>
    <cellStyle name="Note 2 11 3 4 2 2" xfId="20868" xr:uid="{00000000-0005-0000-0000-0000730B0000}"/>
    <cellStyle name="Note 2 11 3 4 2 3" xfId="35321" xr:uid="{00000000-0005-0000-0000-0000740B0000}"/>
    <cellStyle name="Note 2 11 3 4 3" xfId="5894" xr:uid="{00000000-0005-0000-0000-0000750B0000}"/>
    <cellStyle name="Note 2 11 3 4 3 2" xfId="23329" xr:uid="{00000000-0005-0000-0000-0000760B0000}"/>
    <cellStyle name="Note 2 11 3 4 3 3" xfId="37782" xr:uid="{00000000-0005-0000-0000-0000770B0000}"/>
    <cellStyle name="Note 2 11 3 4 4" xfId="8335" xr:uid="{00000000-0005-0000-0000-0000780B0000}"/>
    <cellStyle name="Note 2 11 3 4 4 2" xfId="25770" xr:uid="{00000000-0005-0000-0000-0000790B0000}"/>
    <cellStyle name="Note 2 11 3 4 4 3" xfId="40223" xr:uid="{00000000-0005-0000-0000-00007A0B0000}"/>
    <cellStyle name="Note 2 11 3 4 5" xfId="10755" xr:uid="{00000000-0005-0000-0000-00007B0B0000}"/>
    <cellStyle name="Note 2 11 3 4 5 2" xfId="28190" xr:uid="{00000000-0005-0000-0000-00007C0B0000}"/>
    <cellStyle name="Note 2 11 3 4 5 3" xfId="42643" xr:uid="{00000000-0005-0000-0000-00007D0B0000}"/>
    <cellStyle name="Note 2 11 3 4 6" xfId="15000" xr:uid="{00000000-0005-0000-0000-00007E0B0000}"/>
    <cellStyle name="Note 2 11 3 4 6 2" xfId="32435" xr:uid="{00000000-0005-0000-0000-00007F0B0000}"/>
    <cellStyle name="Note 2 11 3 4 6 3" xfId="46888" xr:uid="{00000000-0005-0000-0000-0000800B0000}"/>
    <cellStyle name="Note 2 11 3 4 7" xfId="17762" xr:uid="{00000000-0005-0000-0000-0000810B0000}"/>
    <cellStyle name="Note 2 11 3 4 8" xfId="20162" xr:uid="{00000000-0005-0000-0000-0000820B0000}"/>
    <cellStyle name="Note 2 11 3 5" xfId="3429" xr:uid="{00000000-0005-0000-0000-0000830B0000}"/>
    <cellStyle name="Note 2 11 3 5 2" xfId="13197" xr:uid="{00000000-0005-0000-0000-0000840B0000}"/>
    <cellStyle name="Note 2 11 3 5 2 2" xfId="30632" xr:uid="{00000000-0005-0000-0000-0000850B0000}"/>
    <cellStyle name="Note 2 11 3 5 2 3" xfId="45085" xr:uid="{00000000-0005-0000-0000-0000860B0000}"/>
    <cellStyle name="Note 2 11 3 5 3" xfId="15658" xr:uid="{00000000-0005-0000-0000-0000870B0000}"/>
    <cellStyle name="Note 2 11 3 5 3 2" xfId="33093" xr:uid="{00000000-0005-0000-0000-0000880B0000}"/>
    <cellStyle name="Note 2 11 3 5 3 3" xfId="47546" xr:uid="{00000000-0005-0000-0000-0000890B0000}"/>
    <cellStyle name="Note 2 11 3 5 4" xfId="20865" xr:uid="{00000000-0005-0000-0000-00008A0B0000}"/>
    <cellStyle name="Note 2 11 3 5 5" xfId="35318" xr:uid="{00000000-0005-0000-0000-00008B0B0000}"/>
    <cellStyle name="Note 2 11 3 6" xfId="5891" xr:uid="{00000000-0005-0000-0000-00008C0B0000}"/>
    <cellStyle name="Note 2 11 3 6 2" xfId="23326" xr:uid="{00000000-0005-0000-0000-00008D0B0000}"/>
    <cellStyle name="Note 2 11 3 6 3" xfId="37779" xr:uid="{00000000-0005-0000-0000-00008E0B0000}"/>
    <cellStyle name="Note 2 11 3 7" xfId="8332" xr:uid="{00000000-0005-0000-0000-00008F0B0000}"/>
    <cellStyle name="Note 2 11 3 7 2" xfId="25767" xr:uid="{00000000-0005-0000-0000-0000900B0000}"/>
    <cellStyle name="Note 2 11 3 7 3" xfId="40220" xr:uid="{00000000-0005-0000-0000-0000910B0000}"/>
    <cellStyle name="Note 2 11 3 8" xfId="10752" xr:uid="{00000000-0005-0000-0000-0000920B0000}"/>
    <cellStyle name="Note 2 11 3 8 2" xfId="28187" xr:uid="{00000000-0005-0000-0000-0000930B0000}"/>
    <cellStyle name="Note 2 11 3 8 3" xfId="42640" xr:uid="{00000000-0005-0000-0000-0000940B0000}"/>
    <cellStyle name="Note 2 11 3 9" xfId="17759" xr:uid="{00000000-0005-0000-0000-0000950B0000}"/>
    <cellStyle name="Note 2 11 4" xfId="922" xr:uid="{00000000-0005-0000-0000-0000960B0000}"/>
    <cellStyle name="Note 2 11 4 2" xfId="923" xr:uid="{00000000-0005-0000-0000-0000970B0000}"/>
    <cellStyle name="Note 2 11 4 2 2" xfId="3434" xr:uid="{00000000-0005-0000-0000-0000980B0000}"/>
    <cellStyle name="Note 2 11 4 2 2 2" xfId="13201" xr:uid="{00000000-0005-0000-0000-0000990B0000}"/>
    <cellStyle name="Note 2 11 4 2 2 2 2" xfId="30636" xr:uid="{00000000-0005-0000-0000-00009A0B0000}"/>
    <cellStyle name="Note 2 11 4 2 2 2 3" xfId="45089" xr:uid="{00000000-0005-0000-0000-00009B0B0000}"/>
    <cellStyle name="Note 2 11 4 2 2 3" xfId="15662" xr:uid="{00000000-0005-0000-0000-00009C0B0000}"/>
    <cellStyle name="Note 2 11 4 2 2 3 2" xfId="33097" xr:uid="{00000000-0005-0000-0000-00009D0B0000}"/>
    <cellStyle name="Note 2 11 4 2 2 3 3" xfId="47550" xr:uid="{00000000-0005-0000-0000-00009E0B0000}"/>
    <cellStyle name="Note 2 11 4 2 2 4" xfId="20870" xr:uid="{00000000-0005-0000-0000-00009F0B0000}"/>
    <cellStyle name="Note 2 11 4 2 2 5" xfId="35323" xr:uid="{00000000-0005-0000-0000-0000A00B0000}"/>
    <cellStyle name="Note 2 11 4 2 3" xfId="5896" xr:uid="{00000000-0005-0000-0000-0000A10B0000}"/>
    <cellStyle name="Note 2 11 4 2 3 2" xfId="23331" xr:uid="{00000000-0005-0000-0000-0000A20B0000}"/>
    <cellStyle name="Note 2 11 4 2 3 3" xfId="37784" xr:uid="{00000000-0005-0000-0000-0000A30B0000}"/>
    <cellStyle name="Note 2 11 4 2 4" xfId="8337" xr:uid="{00000000-0005-0000-0000-0000A40B0000}"/>
    <cellStyle name="Note 2 11 4 2 4 2" xfId="25772" xr:uid="{00000000-0005-0000-0000-0000A50B0000}"/>
    <cellStyle name="Note 2 11 4 2 4 3" xfId="40225" xr:uid="{00000000-0005-0000-0000-0000A60B0000}"/>
    <cellStyle name="Note 2 11 4 2 5" xfId="10757" xr:uid="{00000000-0005-0000-0000-0000A70B0000}"/>
    <cellStyle name="Note 2 11 4 2 5 2" xfId="28192" xr:uid="{00000000-0005-0000-0000-0000A80B0000}"/>
    <cellStyle name="Note 2 11 4 2 5 3" xfId="42645" xr:uid="{00000000-0005-0000-0000-0000A90B0000}"/>
    <cellStyle name="Note 2 11 4 2 6" xfId="17764" xr:uid="{00000000-0005-0000-0000-0000AA0B0000}"/>
    <cellStyle name="Note 2 11 4 3" xfId="924" xr:uid="{00000000-0005-0000-0000-0000AB0B0000}"/>
    <cellStyle name="Note 2 11 4 3 2" xfId="3435" xr:uid="{00000000-0005-0000-0000-0000AC0B0000}"/>
    <cellStyle name="Note 2 11 4 3 2 2" xfId="13202" xr:uid="{00000000-0005-0000-0000-0000AD0B0000}"/>
    <cellStyle name="Note 2 11 4 3 2 2 2" xfId="30637" xr:uid="{00000000-0005-0000-0000-0000AE0B0000}"/>
    <cellStyle name="Note 2 11 4 3 2 2 3" xfId="45090" xr:uid="{00000000-0005-0000-0000-0000AF0B0000}"/>
    <cellStyle name="Note 2 11 4 3 2 3" xfId="15663" xr:uid="{00000000-0005-0000-0000-0000B00B0000}"/>
    <cellStyle name="Note 2 11 4 3 2 3 2" xfId="33098" xr:uid="{00000000-0005-0000-0000-0000B10B0000}"/>
    <cellStyle name="Note 2 11 4 3 2 3 3" xfId="47551" xr:uid="{00000000-0005-0000-0000-0000B20B0000}"/>
    <cellStyle name="Note 2 11 4 3 2 4" xfId="20871" xr:uid="{00000000-0005-0000-0000-0000B30B0000}"/>
    <cellStyle name="Note 2 11 4 3 2 5" xfId="35324" xr:uid="{00000000-0005-0000-0000-0000B40B0000}"/>
    <cellStyle name="Note 2 11 4 3 3" xfId="5897" xr:uid="{00000000-0005-0000-0000-0000B50B0000}"/>
    <cellStyle name="Note 2 11 4 3 3 2" xfId="23332" xr:uid="{00000000-0005-0000-0000-0000B60B0000}"/>
    <cellStyle name="Note 2 11 4 3 3 3" xfId="37785" xr:uid="{00000000-0005-0000-0000-0000B70B0000}"/>
    <cellStyle name="Note 2 11 4 3 4" xfId="8338" xr:uid="{00000000-0005-0000-0000-0000B80B0000}"/>
    <cellStyle name="Note 2 11 4 3 4 2" xfId="25773" xr:uid="{00000000-0005-0000-0000-0000B90B0000}"/>
    <cellStyle name="Note 2 11 4 3 4 3" xfId="40226" xr:uid="{00000000-0005-0000-0000-0000BA0B0000}"/>
    <cellStyle name="Note 2 11 4 3 5" xfId="10758" xr:uid="{00000000-0005-0000-0000-0000BB0B0000}"/>
    <cellStyle name="Note 2 11 4 3 5 2" xfId="28193" xr:uid="{00000000-0005-0000-0000-0000BC0B0000}"/>
    <cellStyle name="Note 2 11 4 3 5 3" xfId="42646" xr:uid="{00000000-0005-0000-0000-0000BD0B0000}"/>
    <cellStyle name="Note 2 11 4 3 6" xfId="17765" xr:uid="{00000000-0005-0000-0000-0000BE0B0000}"/>
    <cellStyle name="Note 2 11 4 4" xfId="925" xr:uid="{00000000-0005-0000-0000-0000BF0B0000}"/>
    <cellStyle name="Note 2 11 4 4 2" xfId="3436" xr:uid="{00000000-0005-0000-0000-0000C00B0000}"/>
    <cellStyle name="Note 2 11 4 4 2 2" xfId="20872" xr:uid="{00000000-0005-0000-0000-0000C10B0000}"/>
    <cellStyle name="Note 2 11 4 4 2 3" xfId="35325" xr:uid="{00000000-0005-0000-0000-0000C20B0000}"/>
    <cellStyle name="Note 2 11 4 4 3" xfId="5898" xr:uid="{00000000-0005-0000-0000-0000C30B0000}"/>
    <cellStyle name="Note 2 11 4 4 3 2" xfId="23333" xr:uid="{00000000-0005-0000-0000-0000C40B0000}"/>
    <cellStyle name="Note 2 11 4 4 3 3" xfId="37786" xr:uid="{00000000-0005-0000-0000-0000C50B0000}"/>
    <cellStyle name="Note 2 11 4 4 4" xfId="8339" xr:uid="{00000000-0005-0000-0000-0000C60B0000}"/>
    <cellStyle name="Note 2 11 4 4 4 2" xfId="25774" xr:uid="{00000000-0005-0000-0000-0000C70B0000}"/>
    <cellStyle name="Note 2 11 4 4 4 3" xfId="40227" xr:uid="{00000000-0005-0000-0000-0000C80B0000}"/>
    <cellStyle name="Note 2 11 4 4 5" xfId="10759" xr:uid="{00000000-0005-0000-0000-0000C90B0000}"/>
    <cellStyle name="Note 2 11 4 4 5 2" xfId="28194" xr:uid="{00000000-0005-0000-0000-0000CA0B0000}"/>
    <cellStyle name="Note 2 11 4 4 5 3" xfId="42647" xr:uid="{00000000-0005-0000-0000-0000CB0B0000}"/>
    <cellStyle name="Note 2 11 4 4 6" xfId="15001" xr:uid="{00000000-0005-0000-0000-0000CC0B0000}"/>
    <cellStyle name="Note 2 11 4 4 6 2" xfId="32436" xr:uid="{00000000-0005-0000-0000-0000CD0B0000}"/>
    <cellStyle name="Note 2 11 4 4 6 3" xfId="46889" xr:uid="{00000000-0005-0000-0000-0000CE0B0000}"/>
    <cellStyle name="Note 2 11 4 4 7" xfId="17766" xr:uid="{00000000-0005-0000-0000-0000CF0B0000}"/>
    <cellStyle name="Note 2 11 4 4 8" xfId="20163" xr:uid="{00000000-0005-0000-0000-0000D00B0000}"/>
    <cellStyle name="Note 2 11 4 5" xfId="3433" xr:uid="{00000000-0005-0000-0000-0000D10B0000}"/>
    <cellStyle name="Note 2 11 4 5 2" xfId="13200" xr:uid="{00000000-0005-0000-0000-0000D20B0000}"/>
    <cellStyle name="Note 2 11 4 5 2 2" xfId="30635" xr:uid="{00000000-0005-0000-0000-0000D30B0000}"/>
    <cellStyle name="Note 2 11 4 5 2 3" xfId="45088" xr:uid="{00000000-0005-0000-0000-0000D40B0000}"/>
    <cellStyle name="Note 2 11 4 5 3" xfId="15661" xr:uid="{00000000-0005-0000-0000-0000D50B0000}"/>
    <cellStyle name="Note 2 11 4 5 3 2" xfId="33096" xr:uid="{00000000-0005-0000-0000-0000D60B0000}"/>
    <cellStyle name="Note 2 11 4 5 3 3" xfId="47549" xr:uid="{00000000-0005-0000-0000-0000D70B0000}"/>
    <cellStyle name="Note 2 11 4 5 4" xfId="20869" xr:uid="{00000000-0005-0000-0000-0000D80B0000}"/>
    <cellStyle name="Note 2 11 4 5 5" xfId="35322" xr:uid="{00000000-0005-0000-0000-0000D90B0000}"/>
    <cellStyle name="Note 2 11 4 6" xfId="5895" xr:uid="{00000000-0005-0000-0000-0000DA0B0000}"/>
    <cellStyle name="Note 2 11 4 6 2" xfId="23330" xr:uid="{00000000-0005-0000-0000-0000DB0B0000}"/>
    <cellStyle name="Note 2 11 4 6 3" xfId="37783" xr:uid="{00000000-0005-0000-0000-0000DC0B0000}"/>
    <cellStyle name="Note 2 11 4 7" xfId="8336" xr:uid="{00000000-0005-0000-0000-0000DD0B0000}"/>
    <cellStyle name="Note 2 11 4 7 2" xfId="25771" xr:uid="{00000000-0005-0000-0000-0000DE0B0000}"/>
    <cellStyle name="Note 2 11 4 7 3" xfId="40224" xr:uid="{00000000-0005-0000-0000-0000DF0B0000}"/>
    <cellStyle name="Note 2 11 4 8" xfId="10756" xr:uid="{00000000-0005-0000-0000-0000E00B0000}"/>
    <cellStyle name="Note 2 11 4 8 2" xfId="28191" xr:uid="{00000000-0005-0000-0000-0000E10B0000}"/>
    <cellStyle name="Note 2 11 4 8 3" xfId="42644" xr:uid="{00000000-0005-0000-0000-0000E20B0000}"/>
    <cellStyle name="Note 2 11 4 9" xfId="17763" xr:uid="{00000000-0005-0000-0000-0000E30B0000}"/>
    <cellStyle name="Note 2 11 5" xfId="926" xr:uid="{00000000-0005-0000-0000-0000E40B0000}"/>
    <cellStyle name="Note 2 11 5 2" xfId="927" xr:uid="{00000000-0005-0000-0000-0000E50B0000}"/>
    <cellStyle name="Note 2 11 5 2 2" xfId="3438" xr:uid="{00000000-0005-0000-0000-0000E60B0000}"/>
    <cellStyle name="Note 2 11 5 2 2 2" xfId="13204" xr:uid="{00000000-0005-0000-0000-0000E70B0000}"/>
    <cellStyle name="Note 2 11 5 2 2 2 2" xfId="30639" xr:uid="{00000000-0005-0000-0000-0000E80B0000}"/>
    <cellStyle name="Note 2 11 5 2 2 2 3" xfId="45092" xr:uid="{00000000-0005-0000-0000-0000E90B0000}"/>
    <cellStyle name="Note 2 11 5 2 2 3" xfId="15665" xr:uid="{00000000-0005-0000-0000-0000EA0B0000}"/>
    <cellStyle name="Note 2 11 5 2 2 3 2" xfId="33100" xr:uid="{00000000-0005-0000-0000-0000EB0B0000}"/>
    <cellStyle name="Note 2 11 5 2 2 3 3" xfId="47553" xr:uid="{00000000-0005-0000-0000-0000EC0B0000}"/>
    <cellStyle name="Note 2 11 5 2 2 4" xfId="20874" xr:uid="{00000000-0005-0000-0000-0000ED0B0000}"/>
    <cellStyle name="Note 2 11 5 2 2 5" xfId="35327" xr:uid="{00000000-0005-0000-0000-0000EE0B0000}"/>
    <cellStyle name="Note 2 11 5 2 3" xfId="5900" xr:uid="{00000000-0005-0000-0000-0000EF0B0000}"/>
    <cellStyle name="Note 2 11 5 2 3 2" xfId="23335" xr:uid="{00000000-0005-0000-0000-0000F00B0000}"/>
    <cellStyle name="Note 2 11 5 2 3 3" xfId="37788" xr:uid="{00000000-0005-0000-0000-0000F10B0000}"/>
    <cellStyle name="Note 2 11 5 2 4" xfId="8341" xr:uid="{00000000-0005-0000-0000-0000F20B0000}"/>
    <cellStyle name="Note 2 11 5 2 4 2" xfId="25776" xr:uid="{00000000-0005-0000-0000-0000F30B0000}"/>
    <cellStyle name="Note 2 11 5 2 4 3" xfId="40229" xr:uid="{00000000-0005-0000-0000-0000F40B0000}"/>
    <cellStyle name="Note 2 11 5 2 5" xfId="10761" xr:uid="{00000000-0005-0000-0000-0000F50B0000}"/>
    <cellStyle name="Note 2 11 5 2 5 2" xfId="28196" xr:uid="{00000000-0005-0000-0000-0000F60B0000}"/>
    <cellStyle name="Note 2 11 5 2 5 3" xfId="42649" xr:uid="{00000000-0005-0000-0000-0000F70B0000}"/>
    <cellStyle name="Note 2 11 5 2 6" xfId="17768" xr:uid="{00000000-0005-0000-0000-0000F80B0000}"/>
    <cellStyle name="Note 2 11 5 3" xfId="928" xr:uid="{00000000-0005-0000-0000-0000F90B0000}"/>
    <cellStyle name="Note 2 11 5 3 2" xfId="3439" xr:uid="{00000000-0005-0000-0000-0000FA0B0000}"/>
    <cellStyle name="Note 2 11 5 3 2 2" xfId="13205" xr:uid="{00000000-0005-0000-0000-0000FB0B0000}"/>
    <cellStyle name="Note 2 11 5 3 2 2 2" xfId="30640" xr:uid="{00000000-0005-0000-0000-0000FC0B0000}"/>
    <cellStyle name="Note 2 11 5 3 2 2 3" xfId="45093" xr:uid="{00000000-0005-0000-0000-0000FD0B0000}"/>
    <cellStyle name="Note 2 11 5 3 2 3" xfId="15666" xr:uid="{00000000-0005-0000-0000-0000FE0B0000}"/>
    <cellStyle name="Note 2 11 5 3 2 3 2" xfId="33101" xr:uid="{00000000-0005-0000-0000-0000FF0B0000}"/>
    <cellStyle name="Note 2 11 5 3 2 3 3" xfId="47554" xr:uid="{00000000-0005-0000-0000-0000000C0000}"/>
    <cellStyle name="Note 2 11 5 3 2 4" xfId="20875" xr:uid="{00000000-0005-0000-0000-0000010C0000}"/>
    <cellStyle name="Note 2 11 5 3 2 5" xfId="35328" xr:uid="{00000000-0005-0000-0000-0000020C0000}"/>
    <cellStyle name="Note 2 11 5 3 3" xfId="5901" xr:uid="{00000000-0005-0000-0000-0000030C0000}"/>
    <cellStyle name="Note 2 11 5 3 3 2" xfId="23336" xr:uid="{00000000-0005-0000-0000-0000040C0000}"/>
    <cellStyle name="Note 2 11 5 3 3 3" xfId="37789" xr:uid="{00000000-0005-0000-0000-0000050C0000}"/>
    <cellStyle name="Note 2 11 5 3 4" xfId="8342" xr:uid="{00000000-0005-0000-0000-0000060C0000}"/>
    <cellStyle name="Note 2 11 5 3 4 2" xfId="25777" xr:uid="{00000000-0005-0000-0000-0000070C0000}"/>
    <cellStyle name="Note 2 11 5 3 4 3" xfId="40230" xr:uid="{00000000-0005-0000-0000-0000080C0000}"/>
    <cellStyle name="Note 2 11 5 3 5" xfId="10762" xr:uid="{00000000-0005-0000-0000-0000090C0000}"/>
    <cellStyle name="Note 2 11 5 3 5 2" xfId="28197" xr:uid="{00000000-0005-0000-0000-00000A0C0000}"/>
    <cellStyle name="Note 2 11 5 3 5 3" xfId="42650" xr:uid="{00000000-0005-0000-0000-00000B0C0000}"/>
    <cellStyle name="Note 2 11 5 3 6" xfId="17769" xr:uid="{00000000-0005-0000-0000-00000C0C0000}"/>
    <cellStyle name="Note 2 11 5 4" xfId="929" xr:uid="{00000000-0005-0000-0000-00000D0C0000}"/>
    <cellStyle name="Note 2 11 5 4 2" xfId="3440" xr:uid="{00000000-0005-0000-0000-00000E0C0000}"/>
    <cellStyle name="Note 2 11 5 4 2 2" xfId="20876" xr:uid="{00000000-0005-0000-0000-00000F0C0000}"/>
    <cellStyle name="Note 2 11 5 4 2 3" xfId="35329" xr:uid="{00000000-0005-0000-0000-0000100C0000}"/>
    <cellStyle name="Note 2 11 5 4 3" xfId="5902" xr:uid="{00000000-0005-0000-0000-0000110C0000}"/>
    <cellStyle name="Note 2 11 5 4 3 2" xfId="23337" xr:uid="{00000000-0005-0000-0000-0000120C0000}"/>
    <cellStyle name="Note 2 11 5 4 3 3" xfId="37790" xr:uid="{00000000-0005-0000-0000-0000130C0000}"/>
    <cellStyle name="Note 2 11 5 4 4" xfId="8343" xr:uid="{00000000-0005-0000-0000-0000140C0000}"/>
    <cellStyle name="Note 2 11 5 4 4 2" xfId="25778" xr:uid="{00000000-0005-0000-0000-0000150C0000}"/>
    <cellStyle name="Note 2 11 5 4 4 3" xfId="40231" xr:uid="{00000000-0005-0000-0000-0000160C0000}"/>
    <cellStyle name="Note 2 11 5 4 5" xfId="10763" xr:uid="{00000000-0005-0000-0000-0000170C0000}"/>
    <cellStyle name="Note 2 11 5 4 5 2" xfId="28198" xr:uid="{00000000-0005-0000-0000-0000180C0000}"/>
    <cellStyle name="Note 2 11 5 4 5 3" xfId="42651" xr:uid="{00000000-0005-0000-0000-0000190C0000}"/>
    <cellStyle name="Note 2 11 5 4 6" xfId="15002" xr:uid="{00000000-0005-0000-0000-00001A0C0000}"/>
    <cellStyle name="Note 2 11 5 4 6 2" xfId="32437" xr:uid="{00000000-0005-0000-0000-00001B0C0000}"/>
    <cellStyle name="Note 2 11 5 4 6 3" xfId="46890" xr:uid="{00000000-0005-0000-0000-00001C0C0000}"/>
    <cellStyle name="Note 2 11 5 4 7" xfId="17770" xr:uid="{00000000-0005-0000-0000-00001D0C0000}"/>
    <cellStyle name="Note 2 11 5 4 8" xfId="20164" xr:uid="{00000000-0005-0000-0000-00001E0C0000}"/>
    <cellStyle name="Note 2 11 5 5" xfId="3437" xr:uid="{00000000-0005-0000-0000-00001F0C0000}"/>
    <cellStyle name="Note 2 11 5 5 2" xfId="13203" xr:uid="{00000000-0005-0000-0000-0000200C0000}"/>
    <cellStyle name="Note 2 11 5 5 2 2" xfId="30638" xr:uid="{00000000-0005-0000-0000-0000210C0000}"/>
    <cellStyle name="Note 2 11 5 5 2 3" xfId="45091" xr:uid="{00000000-0005-0000-0000-0000220C0000}"/>
    <cellStyle name="Note 2 11 5 5 3" xfId="15664" xr:uid="{00000000-0005-0000-0000-0000230C0000}"/>
    <cellStyle name="Note 2 11 5 5 3 2" xfId="33099" xr:uid="{00000000-0005-0000-0000-0000240C0000}"/>
    <cellStyle name="Note 2 11 5 5 3 3" xfId="47552" xr:uid="{00000000-0005-0000-0000-0000250C0000}"/>
    <cellStyle name="Note 2 11 5 5 4" xfId="20873" xr:uid="{00000000-0005-0000-0000-0000260C0000}"/>
    <cellStyle name="Note 2 11 5 5 5" xfId="35326" xr:uid="{00000000-0005-0000-0000-0000270C0000}"/>
    <cellStyle name="Note 2 11 5 6" xfId="5899" xr:uid="{00000000-0005-0000-0000-0000280C0000}"/>
    <cellStyle name="Note 2 11 5 6 2" xfId="23334" xr:uid="{00000000-0005-0000-0000-0000290C0000}"/>
    <cellStyle name="Note 2 11 5 6 3" xfId="37787" xr:uid="{00000000-0005-0000-0000-00002A0C0000}"/>
    <cellStyle name="Note 2 11 5 7" xfId="8340" xr:uid="{00000000-0005-0000-0000-00002B0C0000}"/>
    <cellStyle name="Note 2 11 5 7 2" xfId="25775" xr:uid="{00000000-0005-0000-0000-00002C0C0000}"/>
    <cellStyle name="Note 2 11 5 7 3" xfId="40228" xr:uid="{00000000-0005-0000-0000-00002D0C0000}"/>
    <cellStyle name="Note 2 11 5 8" xfId="10760" xr:uid="{00000000-0005-0000-0000-00002E0C0000}"/>
    <cellStyle name="Note 2 11 5 8 2" xfId="28195" xr:uid="{00000000-0005-0000-0000-00002F0C0000}"/>
    <cellStyle name="Note 2 11 5 8 3" xfId="42648" xr:uid="{00000000-0005-0000-0000-0000300C0000}"/>
    <cellStyle name="Note 2 11 5 9" xfId="17767" xr:uid="{00000000-0005-0000-0000-0000310C0000}"/>
    <cellStyle name="Note 2 11 6" xfId="930" xr:uid="{00000000-0005-0000-0000-0000320C0000}"/>
    <cellStyle name="Note 2 11 6 2" xfId="3441" xr:uid="{00000000-0005-0000-0000-0000330C0000}"/>
    <cellStyle name="Note 2 11 6 2 2" xfId="13206" xr:uid="{00000000-0005-0000-0000-0000340C0000}"/>
    <cellStyle name="Note 2 11 6 2 2 2" xfId="30641" xr:uid="{00000000-0005-0000-0000-0000350C0000}"/>
    <cellStyle name="Note 2 11 6 2 2 3" xfId="45094" xr:uid="{00000000-0005-0000-0000-0000360C0000}"/>
    <cellStyle name="Note 2 11 6 2 3" xfId="15667" xr:uid="{00000000-0005-0000-0000-0000370C0000}"/>
    <cellStyle name="Note 2 11 6 2 3 2" xfId="33102" xr:uid="{00000000-0005-0000-0000-0000380C0000}"/>
    <cellStyle name="Note 2 11 6 2 3 3" xfId="47555" xr:uid="{00000000-0005-0000-0000-0000390C0000}"/>
    <cellStyle name="Note 2 11 6 2 4" xfId="20877" xr:uid="{00000000-0005-0000-0000-00003A0C0000}"/>
    <cellStyle name="Note 2 11 6 2 5" xfId="35330" xr:uid="{00000000-0005-0000-0000-00003B0C0000}"/>
    <cellStyle name="Note 2 11 6 3" xfId="5903" xr:uid="{00000000-0005-0000-0000-00003C0C0000}"/>
    <cellStyle name="Note 2 11 6 3 2" xfId="23338" xr:uid="{00000000-0005-0000-0000-00003D0C0000}"/>
    <cellStyle name="Note 2 11 6 3 3" xfId="37791" xr:uid="{00000000-0005-0000-0000-00003E0C0000}"/>
    <cellStyle name="Note 2 11 6 4" xfId="8344" xr:uid="{00000000-0005-0000-0000-00003F0C0000}"/>
    <cellStyle name="Note 2 11 6 4 2" xfId="25779" xr:uid="{00000000-0005-0000-0000-0000400C0000}"/>
    <cellStyle name="Note 2 11 6 4 3" xfId="40232" xr:uid="{00000000-0005-0000-0000-0000410C0000}"/>
    <cellStyle name="Note 2 11 6 5" xfId="10764" xr:uid="{00000000-0005-0000-0000-0000420C0000}"/>
    <cellStyle name="Note 2 11 6 5 2" xfId="28199" xr:uid="{00000000-0005-0000-0000-0000430C0000}"/>
    <cellStyle name="Note 2 11 6 5 3" xfId="42652" xr:uid="{00000000-0005-0000-0000-0000440C0000}"/>
    <cellStyle name="Note 2 11 6 6" xfId="17771" xr:uid="{00000000-0005-0000-0000-0000450C0000}"/>
    <cellStyle name="Note 2 11 7" xfId="931" xr:uid="{00000000-0005-0000-0000-0000460C0000}"/>
    <cellStyle name="Note 2 11 7 2" xfId="3442" xr:uid="{00000000-0005-0000-0000-0000470C0000}"/>
    <cellStyle name="Note 2 11 7 2 2" xfId="13207" xr:uid="{00000000-0005-0000-0000-0000480C0000}"/>
    <cellStyle name="Note 2 11 7 2 2 2" xfId="30642" xr:uid="{00000000-0005-0000-0000-0000490C0000}"/>
    <cellStyle name="Note 2 11 7 2 2 3" xfId="45095" xr:uid="{00000000-0005-0000-0000-00004A0C0000}"/>
    <cellStyle name="Note 2 11 7 2 3" xfId="15668" xr:uid="{00000000-0005-0000-0000-00004B0C0000}"/>
    <cellStyle name="Note 2 11 7 2 3 2" xfId="33103" xr:uid="{00000000-0005-0000-0000-00004C0C0000}"/>
    <cellStyle name="Note 2 11 7 2 3 3" xfId="47556" xr:uid="{00000000-0005-0000-0000-00004D0C0000}"/>
    <cellStyle name="Note 2 11 7 2 4" xfId="20878" xr:uid="{00000000-0005-0000-0000-00004E0C0000}"/>
    <cellStyle name="Note 2 11 7 2 5" xfId="35331" xr:uid="{00000000-0005-0000-0000-00004F0C0000}"/>
    <cellStyle name="Note 2 11 7 3" xfId="5904" xr:uid="{00000000-0005-0000-0000-0000500C0000}"/>
    <cellStyle name="Note 2 11 7 3 2" xfId="23339" xr:uid="{00000000-0005-0000-0000-0000510C0000}"/>
    <cellStyle name="Note 2 11 7 3 3" xfId="37792" xr:uid="{00000000-0005-0000-0000-0000520C0000}"/>
    <cellStyle name="Note 2 11 7 4" xfId="8345" xr:uid="{00000000-0005-0000-0000-0000530C0000}"/>
    <cellStyle name="Note 2 11 7 4 2" xfId="25780" xr:uid="{00000000-0005-0000-0000-0000540C0000}"/>
    <cellStyle name="Note 2 11 7 4 3" xfId="40233" xr:uid="{00000000-0005-0000-0000-0000550C0000}"/>
    <cellStyle name="Note 2 11 7 5" xfId="10765" xr:uid="{00000000-0005-0000-0000-0000560C0000}"/>
    <cellStyle name="Note 2 11 7 5 2" xfId="28200" xr:uid="{00000000-0005-0000-0000-0000570C0000}"/>
    <cellStyle name="Note 2 11 7 5 3" xfId="42653" xr:uid="{00000000-0005-0000-0000-0000580C0000}"/>
    <cellStyle name="Note 2 11 7 6" xfId="17772" xr:uid="{00000000-0005-0000-0000-0000590C0000}"/>
    <cellStyle name="Note 2 11 8" xfId="932" xr:uid="{00000000-0005-0000-0000-00005A0C0000}"/>
    <cellStyle name="Note 2 11 8 2" xfId="3443" xr:uid="{00000000-0005-0000-0000-00005B0C0000}"/>
    <cellStyle name="Note 2 11 8 2 2" xfId="20879" xr:uid="{00000000-0005-0000-0000-00005C0C0000}"/>
    <cellStyle name="Note 2 11 8 2 3" xfId="35332" xr:uid="{00000000-0005-0000-0000-00005D0C0000}"/>
    <cellStyle name="Note 2 11 8 3" xfId="5905" xr:uid="{00000000-0005-0000-0000-00005E0C0000}"/>
    <cellStyle name="Note 2 11 8 3 2" xfId="23340" xr:uid="{00000000-0005-0000-0000-00005F0C0000}"/>
    <cellStyle name="Note 2 11 8 3 3" xfId="37793" xr:uid="{00000000-0005-0000-0000-0000600C0000}"/>
    <cellStyle name="Note 2 11 8 4" xfId="8346" xr:uid="{00000000-0005-0000-0000-0000610C0000}"/>
    <cellStyle name="Note 2 11 8 4 2" xfId="25781" xr:uid="{00000000-0005-0000-0000-0000620C0000}"/>
    <cellStyle name="Note 2 11 8 4 3" xfId="40234" xr:uid="{00000000-0005-0000-0000-0000630C0000}"/>
    <cellStyle name="Note 2 11 8 5" xfId="10766" xr:uid="{00000000-0005-0000-0000-0000640C0000}"/>
    <cellStyle name="Note 2 11 8 5 2" xfId="28201" xr:uid="{00000000-0005-0000-0000-0000650C0000}"/>
    <cellStyle name="Note 2 11 8 5 3" xfId="42654" xr:uid="{00000000-0005-0000-0000-0000660C0000}"/>
    <cellStyle name="Note 2 11 8 6" xfId="15003" xr:uid="{00000000-0005-0000-0000-0000670C0000}"/>
    <cellStyle name="Note 2 11 8 6 2" xfId="32438" xr:uid="{00000000-0005-0000-0000-0000680C0000}"/>
    <cellStyle name="Note 2 11 8 6 3" xfId="46891" xr:uid="{00000000-0005-0000-0000-0000690C0000}"/>
    <cellStyle name="Note 2 11 8 7" xfId="17773" xr:uid="{00000000-0005-0000-0000-00006A0C0000}"/>
    <cellStyle name="Note 2 11 8 8" xfId="20165" xr:uid="{00000000-0005-0000-0000-00006B0C0000}"/>
    <cellStyle name="Note 2 11 9" xfId="3424" xr:uid="{00000000-0005-0000-0000-00006C0C0000}"/>
    <cellStyle name="Note 2 11 9 2" xfId="13193" xr:uid="{00000000-0005-0000-0000-00006D0C0000}"/>
    <cellStyle name="Note 2 11 9 2 2" xfId="30628" xr:uid="{00000000-0005-0000-0000-00006E0C0000}"/>
    <cellStyle name="Note 2 11 9 2 3" xfId="45081" xr:uid="{00000000-0005-0000-0000-00006F0C0000}"/>
    <cellStyle name="Note 2 11 9 3" xfId="15654" xr:uid="{00000000-0005-0000-0000-0000700C0000}"/>
    <cellStyle name="Note 2 11 9 3 2" xfId="33089" xr:uid="{00000000-0005-0000-0000-0000710C0000}"/>
    <cellStyle name="Note 2 11 9 3 3" xfId="47542" xr:uid="{00000000-0005-0000-0000-0000720C0000}"/>
    <cellStyle name="Note 2 11 9 4" xfId="20860" xr:uid="{00000000-0005-0000-0000-0000730C0000}"/>
    <cellStyle name="Note 2 11 9 5" xfId="35313" xr:uid="{00000000-0005-0000-0000-0000740C0000}"/>
    <cellStyle name="Note 2 12" xfId="933" xr:uid="{00000000-0005-0000-0000-0000750C0000}"/>
    <cellStyle name="Note 2 12 10" xfId="5906" xr:uid="{00000000-0005-0000-0000-0000760C0000}"/>
    <cellStyle name="Note 2 12 10 2" xfId="23341" xr:uid="{00000000-0005-0000-0000-0000770C0000}"/>
    <cellStyle name="Note 2 12 10 3" xfId="37794" xr:uid="{00000000-0005-0000-0000-0000780C0000}"/>
    <cellStyle name="Note 2 12 11" xfId="8347" xr:uid="{00000000-0005-0000-0000-0000790C0000}"/>
    <cellStyle name="Note 2 12 11 2" xfId="25782" xr:uid="{00000000-0005-0000-0000-00007A0C0000}"/>
    <cellStyle name="Note 2 12 11 3" xfId="40235" xr:uid="{00000000-0005-0000-0000-00007B0C0000}"/>
    <cellStyle name="Note 2 12 12" xfId="10767" xr:uid="{00000000-0005-0000-0000-00007C0C0000}"/>
    <cellStyle name="Note 2 12 12 2" xfId="28202" xr:uid="{00000000-0005-0000-0000-00007D0C0000}"/>
    <cellStyle name="Note 2 12 12 3" xfId="42655" xr:uid="{00000000-0005-0000-0000-00007E0C0000}"/>
    <cellStyle name="Note 2 12 13" xfId="17774" xr:uid="{00000000-0005-0000-0000-00007F0C0000}"/>
    <cellStyle name="Note 2 12 2" xfId="934" xr:uid="{00000000-0005-0000-0000-0000800C0000}"/>
    <cellStyle name="Note 2 12 2 2" xfId="935" xr:uid="{00000000-0005-0000-0000-0000810C0000}"/>
    <cellStyle name="Note 2 12 2 2 2" xfId="3446" xr:uid="{00000000-0005-0000-0000-0000820C0000}"/>
    <cellStyle name="Note 2 12 2 2 2 2" xfId="13210" xr:uid="{00000000-0005-0000-0000-0000830C0000}"/>
    <cellStyle name="Note 2 12 2 2 2 2 2" xfId="30645" xr:uid="{00000000-0005-0000-0000-0000840C0000}"/>
    <cellStyle name="Note 2 12 2 2 2 2 3" xfId="45098" xr:uid="{00000000-0005-0000-0000-0000850C0000}"/>
    <cellStyle name="Note 2 12 2 2 2 3" xfId="15671" xr:uid="{00000000-0005-0000-0000-0000860C0000}"/>
    <cellStyle name="Note 2 12 2 2 2 3 2" xfId="33106" xr:uid="{00000000-0005-0000-0000-0000870C0000}"/>
    <cellStyle name="Note 2 12 2 2 2 3 3" xfId="47559" xr:uid="{00000000-0005-0000-0000-0000880C0000}"/>
    <cellStyle name="Note 2 12 2 2 2 4" xfId="20882" xr:uid="{00000000-0005-0000-0000-0000890C0000}"/>
    <cellStyle name="Note 2 12 2 2 2 5" xfId="35335" xr:uid="{00000000-0005-0000-0000-00008A0C0000}"/>
    <cellStyle name="Note 2 12 2 2 3" xfId="5908" xr:uid="{00000000-0005-0000-0000-00008B0C0000}"/>
    <cellStyle name="Note 2 12 2 2 3 2" xfId="23343" xr:uid="{00000000-0005-0000-0000-00008C0C0000}"/>
    <cellStyle name="Note 2 12 2 2 3 3" xfId="37796" xr:uid="{00000000-0005-0000-0000-00008D0C0000}"/>
    <cellStyle name="Note 2 12 2 2 4" xfId="8349" xr:uid="{00000000-0005-0000-0000-00008E0C0000}"/>
    <cellStyle name="Note 2 12 2 2 4 2" xfId="25784" xr:uid="{00000000-0005-0000-0000-00008F0C0000}"/>
    <cellStyle name="Note 2 12 2 2 4 3" xfId="40237" xr:uid="{00000000-0005-0000-0000-0000900C0000}"/>
    <cellStyle name="Note 2 12 2 2 5" xfId="10769" xr:uid="{00000000-0005-0000-0000-0000910C0000}"/>
    <cellStyle name="Note 2 12 2 2 5 2" xfId="28204" xr:uid="{00000000-0005-0000-0000-0000920C0000}"/>
    <cellStyle name="Note 2 12 2 2 5 3" xfId="42657" xr:uid="{00000000-0005-0000-0000-0000930C0000}"/>
    <cellStyle name="Note 2 12 2 2 6" xfId="17776" xr:uid="{00000000-0005-0000-0000-0000940C0000}"/>
    <cellStyle name="Note 2 12 2 3" xfId="936" xr:uid="{00000000-0005-0000-0000-0000950C0000}"/>
    <cellStyle name="Note 2 12 2 3 2" xfId="3447" xr:uid="{00000000-0005-0000-0000-0000960C0000}"/>
    <cellStyle name="Note 2 12 2 3 2 2" xfId="13211" xr:uid="{00000000-0005-0000-0000-0000970C0000}"/>
    <cellStyle name="Note 2 12 2 3 2 2 2" xfId="30646" xr:uid="{00000000-0005-0000-0000-0000980C0000}"/>
    <cellStyle name="Note 2 12 2 3 2 2 3" xfId="45099" xr:uid="{00000000-0005-0000-0000-0000990C0000}"/>
    <cellStyle name="Note 2 12 2 3 2 3" xfId="15672" xr:uid="{00000000-0005-0000-0000-00009A0C0000}"/>
    <cellStyle name="Note 2 12 2 3 2 3 2" xfId="33107" xr:uid="{00000000-0005-0000-0000-00009B0C0000}"/>
    <cellStyle name="Note 2 12 2 3 2 3 3" xfId="47560" xr:uid="{00000000-0005-0000-0000-00009C0C0000}"/>
    <cellStyle name="Note 2 12 2 3 2 4" xfId="20883" xr:uid="{00000000-0005-0000-0000-00009D0C0000}"/>
    <cellStyle name="Note 2 12 2 3 2 5" xfId="35336" xr:uid="{00000000-0005-0000-0000-00009E0C0000}"/>
    <cellStyle name="Note 2 12 2 3 3" xfId="5909" xr:uid="{00000000-0005-0000-0000-00009F0C0000}"/>
    <cellStyle name="Note 2 12 2 3 3 2" xfId="23344" xr:uid="{00000000-0005-0000-0000-0000A00C0000}"/>
    <cellStyle name="Note 2 12 2 3 3 3" xfId="37797" xr:uid="{00000000-0005-0000-0000-0000A10C0000}"/>
    <cellStyle name="Note 2 12 2 3 4" xfId="8350" xr:uid="{00000000-0005-0000-0000-0000A20C0000}"/>
    <cellStyle name="Note 2 12 2 3 4 2" xfId="25785" xr:uid="{00000000-0005-0000-0000-0000A30C0000}"/>
    <cellStyle name="Note 2 12 2 3 4 3" xfId="40238" xr:uid="{00000000-0005-0000-0000-0000A40C0000}"/>
    <cellStyle name="Note 2 12 2 3 5" xfId="10770" xr:uid="{00000000-0005-0000-0000-0000A50C0000}"/>
    <cellStyle name="Note 2 12 2 3 5 2" xfId="28205" xr:uid="{00000000-0005-0000-0000-0000A60C0000}"/>
    <cellStyle name="Note 2 12 2 3 5 3" xfId="42658" xr:uid="{00000000-0005-0000-0000-0000A70C0000}"/>
    <cellStyle name="Note 2 12 2 3 6" xfId="17777" xr:uid="{00000000-0005-0000-0000-0000A80C0000}"/>
    <cellStyle name="Note 2 12 2 4" xfId="937" xr:uid="{00000000-0005-0000-0000-0000A90C0000}"/>
    <cellStyle name="Note 2 12 2 4 2" xfId="3448" xr:uid="{00000000-0005-0000-0000-0000AA0C0000}"/>
    <cellStyle name="Note 2 12 2 4 2 2" xfId="20884" xr:uid="{00000000-0005-0000-0000-0000AB0C0000}"/>
    <cellStyle name="Note 2 12 2 4 2 3" xfId="35337" xr:uid="{00000000-0005-0000-0000-0000AC0C0000}"/>
    <cellStyle name="Note 2 12 2 4 3" xfId="5910" xr:uid="{00000000-0005-0000-0000-0000AD0C0000}"/>
    <cellStyle name="Note 2 12 2 4 3 2" xfId="23345" xr:uid="{00000000-0005-0000-0000-0000AE0C0000}"/>
    <cellStyle name="Note 2 12 2 4 3 3" xfId="37798" xr:uid="{00000000-0005-0000-0000-0000AF0C0000}"/>
    <cellStyle name="Note 2 12 2 4 4" xfId="8351" xr:uid="{00000000-0005-0000-0000-0000B00C0000}"/>
    <cellStyle name="Note 2 12 2 4 4 2" xfId="25786" xr:uid="{00000000-0005-0000-0000-0000B10C0000}"/>
    <cellStyle name="Note 2 12 2 4 4 3" xfId="40239" xr:uid="{00000000-0005-0000-0000-0000B20C0000}"/>
    <cellStyle name="Note 2 12 2 4 5" xfId="10771" xr:uid="{00000000-0005-0000-0000-0000B30C0000}"/>
    <cellStyle name="Note 2 12 2 4 5 2" xfId="28206" xr:uid="{00000000-0005-0000-0000-0000B40C0000}"/>
    <cellStyle name="Note 2 12 2 4 5 3" xfId="42659" xr:uid="{00000000-0005-0000-0000-0000B50C0000}"/>
    <cellStyle name="Note 2 12 2 4 6" xfId="15004" xr:uid="{00000000-0005-0000-0000-0000B60C0000}"/>
    <cellStyle name="Note 2 12 2 4 6 2" xfId="32439" xr:uid="{00000000-0005-0000-0000-0000B70C0000}"/>
    <cellStyle name="Note 2 12 2 4 6 3" xfId="46892" xr:uid="{00000000-0005-0000-0000-0000B80C0000}"/>
    <cellStyle name="Note 2 12 2 4 7" xfId="17778" xr:uid="{00000000-0005-0000-0000-0000B90C0000}"/>
    <cellStyle name="Note 2 12 2 4 8" xfId="20166" xr:uid="{00000000-0005-0000-0000-0000BA0C0000}"/>
    <cellStyle name="Note 2 12 2 5" xfId="3445" xr:uid="{00000000-0005-0000-0000-0000BB0C0000}"/>
    <cellStyle name="Note 2 12 2 5 2" xfId="13209" xr:uid="{00000000-0005-0000-0000-0000BC0C0000}"/>
    <cellStyle name="Note 2 12 2 5 2 2" xfId="30644" xr:uid="{00000000-0005-0000-0000-0000BD0C0000}"/>
    <cellStyle name="Note 2 12 2 5 2 3" xfId="45097" xr:uid="{00000000-0005-0000-0000-0000BE0C0000}"/>
    <cellStyle name="Note 2 12 2 5 3" xfId="15670" xr:uid="{00000000-0005-0000-0000-0000BF0C0000}"/>
    <cellStyle name="Note 2 12 2 5 3 2" xfId="33105" xr:uid="{00000000-0005-0000-0000-0000C00C0000}"/>
    <cellStyle name="Note 2 12 2 5 3 3" xfId="47558" xr:uid="{00000000-0005-0000-0000-0000C10C0000}"/>
    <cellStyle name="Note 2 12 2 5 4" xfId="20881" xr:uid="{00000000-0005-0000-0000-0000C20C0000}"/>
    <cellStyle name="Note 2 12 2 5 5" xfId="35334" xr:uid="{00000000-0005-0000-0000-0000C30C0000}"/>
    <cellStyle name="Note 2 12 2 6" xfId="5907" xr:uid="{00000000-0005-0000-0000-0000C40C0000}"/>
    <cellStyle name="Note 2 12 2 6 2" xfId="23342" xr:uid="{00000000-0005-0000-0000-0000C50C0000}"/>
    <cellStyle name="Note 2 12 2 6 3" xfId="37795" xr:uid="{00000000-0005-0000-0000-0000C60C0000}"/>
    <cellStyle name="Note 2 12 2 7" xfId="8348" xr:uid="{00000000-0005-0000-0000-0000C70C0000}"/>
    <cellStyle name="Note 2 12 2 7 2" xfId="25783" xr:uid="{00000000-0005-0000-0000-0000C80C0000}"/>
    <cellStyle name="Note 2 12 2 7 3" xfId="40236" xr:uid="{00000000-0005-0000-0000-0000C90C0000}"/>
    <cellStyle name="Note 2 12 2 8" xfId="10768" xr:uid="{00000000-0005-0000-0000-0000CA0C0000}"/>
    <cellStyle name="Note 2 12 2 8 2" xfId="28203" xr:uid="{00000000-0005-0000-0000-0000CB0C0000}"/>
    <cellStyle name="Note 2 12 2 8 3" xfId="42656" xr:uid="{00000000-0005-0000-0000-0000CC0C0000}"/>
    <cellStyle name="Note 2 12 2 9" xfId="17775" xr:uid="{00000000-0005-0000-0000-0000CD0C0000}"/>
    <cellStyle name="Note 2 12 3" xfId="938" xr:uid="{00000000-0005-0000-0000-0000CE0C0000}"/>
    <cellStyle name="Note 2 12 3 2" xfId="939" xr:uid="{00000000-0005-0000-0000-0000CF0C0000}"/>
    <cellStyle name="Note 2 12 3 2 2" xfId="3450" xr:uid="{00000000-0005-0000-0000-0000D00C0000}"/>
    <cellStyle name="Note 2 12 3 2 2 2" xfId="13213" xr:uid="{00000000-0005-0000-0000-0000D10C0000}"/>
    <cellStyle name="Note 2 12 3 2 2 2 2" xfId="30648" xr:uid="{00000000-0005-0000-0000-0000D20C0000}"/>
    <cellStyle name="Note 2 12 3 2 2 2 3" xfId="45101" xr:uid="{00000000-0005-0000-0000-0000D30C0000}"/>
    <cellStyle name="Note 2 12 3 2 2 3" xfId="15674" xr:uid="{00000000-0005-0000-0000-0000D40C0000}"/>
    <cellStyle name="Note 2 12 3 2 2 3 2" xfId="33109" xr:uid="{00000000-0005-0000-0000-0000D50C0000}"/>
    <cellStyle name="Note 2 12 3 2 2 3 3" xfId="47562" xr:uid="{00000000-0005-0000-0000-0000D60C0000}"/>
    <cellStyle name="Note 2 12 3 2 2 4" xfId="20886" xr:uid="{00000000-0005-0000-0000-0000D70C0000}"/>
    <cellStyle name="Note 2 12 3 2 2 5" xfId="35339" xr:uid="{00000000-0005-0000-0000-0000D80C0000}"/>
    <cellStyle name="Note 2 12 3 2 3" xfId="5912" xr:uid="{00000000-0005-0000-0000-0000D90C0000}"/>
    <cellStyle name="Note 2 12 3 2 3 2" xfId="23347" xr:uid="{00000000-0005-0000-0000-0000DA0C0000}"/>
    <cellStyle name="Note 2 12 3 2 3 3" xfId="37800" xr:uid="{00000000-0005-0000-0000-0000DB0C0000}"/>
    <cellStyle name="Note 2 12 3 2 4" xfId="8353" xr:uid="{00000000-0005-0000-0000-0000DC0C0000}"/>
    <cellStyle name="Note 2 12 3 2 4 2" xfId="25788" xr:uid="{00000000-0005-0000-0000-0000DD0C0000}"/>
    <cellStyle name="Note 2 12 3 2 4 3" xfId="40241" xr:uid="{00000000-0005-0000-0000-0000DE0C0000}"/>
    <cellStyle name="Note 2 12 3 2 5" xfId="10773" xr:uid="{00000000-0005-0000-0000-0000DF0C0000}"/>
    <cellStyle name="Note 2 12 3 2 5 2" xfId="28208" xr:uid="{00000000-0005-0000-0000-0000E00C0000}"/>
    <cellStyle name="Note 2 12 3 2 5 3" xfId="42661" xr:uid="{00000000-0005-0000-0000-0000E10C0000}"/>
    <cellStyle name="Note 2 12 3 2 6" xfId="17780" xr:uid="{00000000-0005-0000-0000-0000E20C0000}"/>
    <cellStyle name="Note 2 12 3 3" xfId="940" xr:uid="{00000000-0005-0000-0000-0000E30C0000}"/>
    <cellStyle name="Note 2 12 3 3 2" xfId="3451" xr:uid="{00000000-0005-0000-0000-0000E40C0000}"/>
    <cellStyle name="Note 2 12 3 3 2 2" xfId="13214" xr:uid="{00000000-0005-0000-0000-0000E50C0000}"/>
    <cellStyle name="Note 2 12 3 3 2 2 2" xfId="30649" xr:uid="{00000000-0005-0000-0000-0000E60C0000}"/>
    <cellStyle name="Note 2 12 3 3 2 2 3" xfId="45102" xr:uid="{00000000-0005-0000-0000-0000E70C0000}"/>
    <cellStyle name="Note 2 12 3 3 2 3" xfId="15675" xr:uid="{00000000-0005-0000-0000-0000E80C0000}"/>
    <cellStyle name="Note 2 12 3 3 2 3 2" xfId="33110" xr:uid="{00000000-0005-0000-0000-0000E90C0000}"/>
    <cellStyle name="Note 2 12 3 3 2 3 3" xfId="47563" xr:uid="{00000000-0005-0000-0000-0000EA0C0000}"/>
    <cellStyle name="Note 2 12 3 3 2 4" xfId="20887" xr:uid="{00000000-0005-0000-0000-0000EB0C0000}"/>
    <cellStyle name="Note 2 12 3 3 2 5" xfId="35340" xr:uid="{00000000-0005-0000-0000-0000EC0C0000}"/>
    <cellStyle name="Note 2 12 3 3 3" xfId="5913" xr:uid="{00000000-0005-0000-0000-0000ED0C0000}"/>
    <cellStyle name="Note 2 12 3 3 3 2" xfId="23348" xr:uid="{00000000-0005-0000-0000-0000EE0C0000}"/>
    <cellStyle name="Note 2 12 3 3 3 3" xfId="37801" xr:uid="{00000000-0005-0000-0000-0000EF0C0000}"/>
    <cellStyle name="Note 2 12 3 3 4" xfId="8354" xr:uid="{00000000-0005-0000-0000-0000F00C0000}"/>
    <cellStyle name="Note 2 12 3 3 4 2" xfId="25789" xr:uid="{00000000-0005-0000-0000-0000F10C0000}"/>
    <cellStyle name="Note 2 12 3 3 4 3" xfId="40242" xr:uid="{00000000-0005-0000-0000-0000F20C0000}"/>
    <cellStyle name="Note 2 12 3 3 5" xfId="10774" xr:uid="{00000000-0005-0000-0000-0000F30C0000}"/>
    <cellStyle name="Note 2 12 3 3 5 2" xfId="28209" xr:uid="{00000000-0005-0000-0000-0000F40C0000}"/>
    <cellStyle name="Note 2 12 3 3 5 3" xfId="42662" xr:uid="{00000000-0005-0000-0000-0000F50C0000}"/>
    <cellStyle name="Note 2 12 3 3 6" xfId="17781" xr:uid="{00000000-0005-0000-0000-0000F60C0000}"/>
    <cellStyle name="Note 2 12 3 4" xfId="941" xr:uid="{00000000-0005-0000-0000-0000F70C0000}"/>
    <cellStyle name="Note 2 12 3 4 2" xfId="3452" xr:uid="{00000000-0005-0000-0000-0000F80C0000}"/>
    <cellStyle name="Note 2 12 3 4 2 2" xfId="20888" xr:uid="{00000000-0005-0000-0000-0000F90C0000}"/>
    <cellStyle name="Note 2 12 3 4 2 3" xfId="35341" xr:uid="{00000000-0005-0000-0000-0000FA0C0000}"/>
    <cellStyle name="Note 2 12 3 4 3" xfId="5914" xr:uid="{00000000-0005-0000-0000-0000FB0C0000}"/>
    <cellStyle name="Note 2 12 3 4 3 2" xfId="23349" xr:uid="{00000000-0005-0000-0000-0000FC0C0000}"/>
    <cellStyle name="Note 2 12 3 4 3 3" xfId="37802" xr:uid="{00000000-0005-0000-0000-0000FD0C0000}"/>
    <cellStyle name="Note 2 12 3 4 4" xfId="8355" xr:uid="{00000000-0005-0000-0000-0000FE0C0000}"/>
    <cellStyle name="Note 2 12 3 4 4 2" xfId="25790" xr:uid="{00000000-0005-0000-0000-0000FF0C0000}"/>
    <cellStyle name="Note 2 12 3 4 4 3" xfId="40243" xr:uid="{00000000-0005-0000-0000-0000000D0000}"/>
    <cellStyle name="Note 2 12 3 4 5" xfId="10775" xr:uid="{00000000-0005-0000-0000-0000010D0000}"/>
    <cellStyle name="Note 2 12 3 4 5 2" xfId="28210" xr:uid="{00000000-0005-0000-0000-0000020D0000}"/>
    <cellStyle name="Note 2 12 3 4 5 3" xfId="42663" xr:uid="{00000000-0005-0000-0000-0000030D0000}"/>
    <cellStyle name="Note 2 12 3 4 6" xfId="15005" xr:uid="{00000000-0005-0000-0000-0000040D0000}"/>
    <cellStyle name="Note 2 12 3 4 6 2" xfId="32440" xr:uid="{00000000-0005-0000-0000-0000050D0000}"/>
    <cellStyle name="Note 2 12 3 4 6 3" xfId="46893" xr:uid="{00000000-0005-0000-0000-0000060D0000}"/>
    <cellStyle name="Note 2 12 3 4 7" xfId="17782" xr:uid="{00000000-0005-0000-0000-0000070D0000}"/>
    <cellStyle name="Note 2 12 3 4 8" xfId="20167" xr:uid="{00000000-0005-0000-0000-0000080D0000}"/>
    <cellStyle name="Note 2 12 3 5" xfId="3449" xr:uid="{00000000-0005-0000-0000-0000090D0000}"/>
    <cellStyle name="Note 2 12 3 5 2" xfId="13212" xr:uid="{00000000-0005-0000-0000-00000A0D0000}"/>
    <cellStyle name="Note 2 12 3 5 2 2" xfId="30647" xr:uid="{00000000-0005-0000-0000-00000B0D0000}"/>
    <cellStyle name="Note 2 12 3 5 2 3" xfId="45100" xr:uid="{00000000-0005-0000-0000-00000C0D0000}"/>
    <cellStyle name="Note 2 12 3 5 3" xfId="15673" xr:uid="{00000000-0005-0000-0000-00000D0D0000}"/>
    <cellStyle name="Note 2 12 3 5 3 2" xfId="33108" xr:uid="{00000000-0005-0000-0000-00000E0D0000}"/>
    <cellStyle name="Note 2 12 3 5 3 3" xfId="47561" xr:uid="{00000000-0005-0000-0000-00000F0D0000}"/>
    <cellStyle name="Note 2 12 3 5 4" xfId="20885" xr:uid="{00000000-0005-0000-0000-0000100D0000}"/>
    <cellStyle name="Note 2 12 3 5 5" xfId="35338" xr:uid="{00000000-0005-0000-0000-0000110D0000}"/>
    <cellStyle name="Note 2 12 3 6" xfId="5911" xr:uid="{00000000-0005-0000-0000-0000120D0000}"/>
    <cellStyle name="Note 2 12 3 6 2" xfId="23346" xr:uid="{00000000-0005-0000-0000-0000130D0000}"/>
    <cellStyle name="Note 2 12 3 6 3" xfId="37799" xr:uid="{00000000-0005-0000-0000-0000140D0000}"/>
    <cellStyle name="Note 2 12 3 7" xfId="8352" xr:uid="{00000000-0005-0000-0000-0000150D0000}"/>
    <cellStyle name="Note 2 12 3 7 2" xfId="25787" xr:uid="{00000000-0005-0000-0000-0000160D0000}"/>
    <cellStyle name="Note 2 12 3 7 3" xfId="40240" xr:uid="{00000000-0005-0000-0000-0000170D0000}"/>
    <cellStyle name="Note 2 12 3 8" xfId="10772" xr:uid="{00000000-0005-0000-0000-0000180D0000}"/>
    <cellStyle name="Note 2 12 3 8 2" xfId="28207" xr:uid="{00000000-0005-0000-0000-0000190D0000}"/>
    <cellStyle name="Note 2 12 3 8 3" xfId="42660" xr:uid="{00000000-0005-0000-0000-00001A0D0000}"/>
    <cellStyle name="Note 2 12 3 9" xfId="17779" xr:uid="{00000000-0005-0000-0000-00001B0D0000}"/>
    <cellStyle name="Note 2 12 4" xfId="942" xr:uid="{00000000-0005-0000-0000-00001C0D0000}"/>
    <cellStyle name="Note 2 12 4 2" xfId="943" xr:uid="{00000000-0005-0000-0000-00001D0D0000}"/>
    <cellStyle name="Note 2 12 4 2 2" xfId="3454" xr:uid="{00000000-0005-0000-0000-00001E0D0000}"/>
    <cellStyle name="Note 2 12 4 2 2 2" xfId="13216" xr:uid="{00000000-0005-0000-0000-00001F0D0000}"/>
    <cellStyle name="Note 2 12 4 2 2 2 2" xfId="30651" xr:uid="{00000000-0005-0000-0000-0000200D0000}"/>
    <cellStyle name="Note 2 12 4 2 2 2 3" xfId="45104" xr:uid="{00000000-0005-0000-0000-0000210D0000}"/>
    <cellStyle name="Note 2 12 4 2 2 3" xfId="15677" xr:uid="{00000000-0005-0000-0000-0000220D0000}"/>
    <cellStyle name="Note 2 12 4 2 2 3 2" xfId="33112" xr:uid="{00000000-0005-0000-0000-0000230D0000}"/>
    <cellStyle name="Note 2 12 4 2 2 3 3" xfId="47565" xr:uid="{00000000-0005-0000-0000-0000240D0000}"/>
    <cellStyle name="Note 2 12 4 2 2 4" xfId="20890" xr:uid="{00000000-0005-0000-0000-0000250D0000}"/>
    <cellStyle name="Note 2 12 4 2 2 5" xfId="35343" xr:uid="{00000000-0005-0000-0000-0000260D0000}"/>
    <cellStyle name="Note 2 12 4 2 3" xfId="5916" xr:uid="{00000000-0005-0000-0000-0000270D0000}"/>
    <cellStyle name="Note 2 12 4 2 3 2" xfId="23351" xr:uid="{00000000-0005-0000-0000-0000280D0000}"/>
    <cellStyle name="Note 2 12 4 2 3 3" xfId="37804" xr:uid="{00000000-0005-0000-0000-0000290D0000}"/>
    <cellStyle name="Note 2 12 4 2 4" xfId="8357" xr:uid="{00000000-0005-0000-0000-00002A0D0000}"/>
    <cellStyle name="Note 2 12 4 2 4 2" xfId="25792" xr:uid="{00000000-0005-0000-0000-00002B0D0000}"/>
    <cellStyle name="Note 2 12 4 2 4 3" xfId="40245" xr:uid="{00000000-0005-0000-0000-00002C0D0000}"/>
    <cellStyle name="Note 2 12 4 2 5" xfId="10777" xr:uid="{00000000-0005-0000-0000-00002D0D0000}"/>
    <cellStyle name="Note 2 12 4 2 5 2" xfId="28212" xr:uid="{00000000-0005-0000-0000-00002E0D0000}"/>
    <cellStyle name="Note 2 12 4 2 5 3" xfId="42665" xr:uid="{00000000-0005-0000-0000-00002F0D0000}"/>
    <cellStyle name="Note 2 12 4 2 6" xfId="17784" xr:uid="{00000000-0005-0000-0000-0000300D0000}"/>
    <cellStyle name="Note 2 12 4 3" xfId="944" xr:uid="{00000000-0005-0000-0000-0000310D0000}"/>
    <cellStyle name="Note 2 12 4 3 2" xfId="3455" xr:uid="{00000000-0005-0000-0000-0000320D0000}"/>
    <cellStyle name="Note 2 12 4 3 2 2" xfId="13217" xr:uid="{00000000-0005-0000-0000-0000330D0000}"/>
    <cellStyle name="Note 2 12 4 3 2 2 2" xfId="30652" xr:uid="{00000000-0005-0000-0000-0000340D0000}"/>
    <cellStyle name="Note 2 12 4 3 2 2 3" xfId="45105" xr:uid="{00000000-0005-0000-0000-0000350D0000}"/>
    <cellStyle name="Note 2 12 4 3 2 3" xfId="15678" xr:uid="{00000000-0005-0000-0000-0000360D0000}"/>
    <cellStyle name="Note 2 12 4 3 2 3 2" xfId="33113" xr:uid="{00000000-0005-0000-0000-0000370D0000}"/>
    <cellStyle name="Note 2 12 4 3 2 3 3" xfId="47566" xr:uid="{00000000-0005-0000-0000-0000380D0000}"/>
    <cellStyle name="Note 2 12 4 3 2 4" xfId="20891" xr:uid="{00000000-0005-0000-0000-0000390D0000}"/>
    <cellStyle name="Note 2 12 4 3 2 5" xfId="35344" xr:uid="{00000000-0005-0000-0000-00003A0D0000}"/>
    <cellStyle name="Note 2 12 4 3 3" xfId="5917" xr:uid="{00000000-0005-0000-0000-00003B0D0000}"/>
    <cellStyle name="Note 2 12 4 3 3 2" xfId="23352" xr:uid="{00000000-0005-0000-0000-00003C0D0000}"/>
    <cellStyle name="Note 2 12 4 3 3 3" xfId="37805" xr:uid="{00000000-0005-0000-0000-00003D0D0000}"/>
    <cellStyle name="Note 2 12 4 3 4" xfId="8358" xr:uid="{00000000-0005-0000-0000-00003E0D0000}"/>
    <cellStyle name="Note 2 12 4 3 4 2" xfId="25793" xr:uid="{00000000-0005-0000-0000-00003F0D0000}"/>
    <cellStyle name="Note 2 12 4 3 4 3" xfId="40246" xr:uid="{00000000-0005-0000-0000-0000400D0000}"/>
    <cellStyle name="Note 2 12 4 3 5" xfId="10778" xr:uid="{00000000-0005-0000-0000-0000410D0000}"/>
    <cellStyle name="Note 2 12 4 3 5 2" xfId="28213" xr:uid="{00000000-0005-0000-0000-0000420D0000}"/>
    <cellStyle name="Note 2 12 4 3 5 3" xfId="42666" xr:uid="{00000000-0005-0000-0000-0000430D0000}"/>
    <cellStyle name="Note 2 12 4 3 6" xfId="17785" xr:uid="{00000000-0005-0000-0000-0000440D0000}"/>
    <cellStyle name="Note 2 12 4 4" xfId="945" xr:uid="{00000000-0005-0000-0000-0000450D0000}"/>
    <cellStyle name="Note 2 12 4 4 2" xfId="3456" xr:uid="{00000000-0005-0000-0000-0000460D0000}"/>
    <cellStyle name="Note 2 12 4 4 2 2" xfId="20892" xr:uid="{00000000-0005-0000-0000-0000470D0000}"/>
    <cellStyle name="Note 2 12 4 4 2 3" xfId="35345" xr:uid="{00000000-0005-0000-0000-0000480D0000}"/>
    <cellStyle name="Note 2 12 4 4 3" xfId="5918" xr:uid="{00000000-0005-0000-0000-0000490D0000}"/>
    <cellStyle name="Note 2 12 4 4 3 2" xfId="23353" xr:uid="{00000000-0005-0000-0000-00004A0D0000}"/>
    <cellStyle name="Note 2 12 4 4 3 3" xfId="37806" xr:uid="{00000000-0005-0000-0000-00004B0D0000}"/>
    <cellStyle name="Note 2 12 4 4 4" xfId="8359" xr:uid="{00000000-0005-0000-0000-00004C0D0000}"/>
    <cellStyle name="Note 2 12 4 4 4 2" xfId="25794" xr:uid="{00000000-0005-0000-0000-00004D0D0000}"/>
    <cellStyle name="Note 2 12 4 4 4 3" xfId="40247" xr:uid="{00000000-0005-0000-0000-00004E0D0000}"/>
    <cellStyle name="Note 2 12 4 4 5" xfId="10779" xr:uid="{00000000-0005-0000-0000-00004F0D0000}"/>
    <cellStyle name="Note 2 12 4 4 5 2" xfId="28214" xr:uid="{00000000-0005-0000-0000-0000500D0000}"/>
    <cellStyle name="Note 2 12 4 4 5 3" xfId="42667" xr:uid="{00000000-0005-0000-0000-0000510D0000}"/>
    <cellStyle name="Note 2 12 4 4 6" xfId="15006" xr:uid="{00000000-0005-0000-0000-0000520D0000}"/>
    <cellStyle name="Note 2 12 4 4 6 2" xfId="32441" xr:uid="{00000000-0005-0000-0000-0000530D0000}"/>
    <cellStyle name="Note 2 12 4 4 6 3" xfId="46894" xr:uid="{00000000-0005-0000-0000-0000540D0000}"/>
    <cellStyle name="Note 2 12 4 4 7" xfId="17786" xr:uid="{00000000-0005-0000-0000-0000550D0000}"/>
    <cellStyle name="Note 2 12 4 4 8" xfId="20168" xr:uid="{00000000-0005-0000-0000-0000560D0000}"/>
    <cellStyle name="Note 2 12 4 5" xfId="3453" xr:uid="{00000000-0005-0000-0000-0000570D0000}"/>
    <cellStyle name="Note 2 12 4 5 2" xfId="13215" xr:uid="{00000000-0005-0000-0000-0000580D0000}"/>
    <cellStyle name="Note 2 12 4 5 2 2" xfId="30650" xr:uid="{00000000-0005-0000-0000-0000590D0000}"/>
    <cellStyle name="Note 2 12 4 5 2 3" xfId="45103" xr:uid="{00000000-0005-0000-0000-00005A0D0000}"/>
    <cellStyle name="Note 2 12 4 5 3" xfId="15676" xr:uid="{00000000-0005-0000-0000-00005B0D0000}"/>
    <cellStyle name="Note 2 12 4 5 3 2" xfId="33111" xr:uid="{00000000-0005-0000-0000-00005C0D0000}"/>
    <cellStyle name="Note 2 12 4 5 3 3" xfId="47564" xr:uid="{00000000-0005-0000-0000-00005D0D0000}"/>
    <cellStyle name="Note 2 12 4 5 4" xfId="20889" xr:uid="{00000000-0005-0000-0000-00005E0D0000}"/>
    <cellStyle name="Note 2 12 4 5 5" xfId="35342" xr:uid="{00000000-0005-0000-0000-00005F0D0000}"/>
    <cellStyle name="Note 2 12 4 6" xfId="5915" xr:uid="{00000000-0005-0000-0000-0000600D0000}"/>
    <cellStyle name="Note 2 12 4 6 2" xfId="23350" xr:uid="{00000000-0005-0000-0000-0000610D0000}"/>
    <cellStyle name="Note 2 12 4 6 3" xfId="37803" xr:uid="{00000000-0005-0000-0000-0000620D0000}"/>
    <cellStyle name="Note 2 12 4 7" xfId="8356" xr:uid="{00000000-0005-0000-0000-0000630D0000}"/>
    <cellStyle name="Note 2 12 4 7 2" xfId="25791" xr:uid="{00000000-0005-0000-0000-0000640D0000}"/>
    <cellStyle name="Note 2 12 4 7 3" xfId="40244" xr:uid="{00000000-0005-0000-0000-0000650D0000}"/>
    <cellStyle name="Note 2 12 4 8" xfId="10776" xr:uid="{00000000-0005-0000-0000-0000660D0000}"/>
    <cellStyle name="Note 2 12 4 8 2" xfId="28211" xr:uid="{00000000-0005-0000-0000-0000670D0000}"/>
    <cellStyle name="Note 2 12 4 8 3" xfId="42664" xr:uid="{00000000-0005-0000-0000-0000680D0000}"/>
    <cellStyle name="Note 2 12 4 9" xfId="17783" xr:uid="{00000000-0005-0000-0000-0000690D0000}"/>
    <cellStyle name="Note 2 12 5" xfId="946" xr:uid="{00000000-0005-0000-0000-00006A0D0000}"/>
    <cellStyle name="Note 2 12 5 2" xfId="947" xr:uid="{00000000-0005-0000-0000-00006B0D0000}"/>
    <cellStyle name="Note 2 12 5 2 2" xfId="3458" xr:uid="{00000000-0005-0000-0000-00006C0D0000}"/>
    <cellStyle name="Note 2 12 5 2 2 2" xfId="13219" xr:uid="{00000000-0005-0000-0000-00006D0D0000}"/>
    <cellStyle name="Note 2 12 5 2 2 2 2" xfId="30654" xr:uid="{00000000-0005-0000-0000-00006E0D0000}"/>
    <cellStyle name="Note 2 12 5 2 2 2 3" xfId="45107" xr:uid="{00000000-0005-0000-0000-00006F0D0000}"/>
    <cellStyle name="Note 2 12 5 2 2 3" xfId="15680" xr:uid="{00000000-0005-0000-0000-0000700D0000}"/>
    <cellStyle name="Note 2 12 5 2 2 3 2" xfId="33115" xr:uid="{00000000-0005-0000-0000-0000710D0000}"/>
    <cellStyle name="Note 2 12 5 2 2 3 3" xfId="47568" xr:uid="{00000000-0005-0000-0000-0000720D0000}"/>
    <cellStyle name="Note 2 12 5 2 2 4" xfId="20894" xr:uid="{00000000-0005-0000-0000-0000730D0000}"/>
    <cellStyle name="Note 2 12 5 2 2 5" xfId="35347" xr:uid="{00000000-0005-0000-0000-0000740D0000}"/>
    <cellStyle name="Note 2 12 5 2 3" xfId="5920" xr:uid="{00000000-0005-0000-0000-0000750D0000}"/>
    <cellStyle name="Note 2 12 5 2 3 2" xfId="23355" xr:uid="{00000000-0005-0000-0000-0000760D0000}"/>
    <cellStyle name="Note 2 12 5 2 3 3" xfId="37808" xr:uid="{00000000-0005-0000-0000-0000770D0000}"/>
    <cellStyle name="Note 2 12 5 2 4" xfId="8361" xr:uid="{00000000-0005-0000-0000-0000780D0000}"/>
    <cellStyle name="Note 2 12 5 2 4 2" xfId="25796" xr:uid="{00000000-0005-0000-0000-0000790D0000}"/>
    <cellStyle name="Note 2 12 5 2 4 3" xfId="40249" xr:uid="{00000000-0005-0000-0000-00007A0D0000}"/>
    <cellStyle name="Note 2 12 5 2 5" xfId="10781" xr:uid="{00000000-0005-0000-0000-00007B0D0000}"/>
    <cellStyle name="Note 2 12 5 2 5 2" xfId="28216" xr:uid="{00000000-0005-0000-0000-00007C0D0000}"/>
    <cellStyle name="Note 2 12 5 2 5 3" xfId="42669" xr:uid="{00000000-0005-0000-0000-00007D0D0000}"/>
    <cellStyle name="Note 2 12 5 2 6" xfId="17788" xr:uid="{00000000-0005-0000-0000-00007E0D0000}"/>
    <cellStyle name="Note 2 12 5 3" xfId="948" xr:uid="{00000000-0005-0000-0000-00007F0D0000}"/>
    <cellStyle name="Note 2 12 5 3 2" xfId="3459" xr:uid="{00000000-0005-0000-0000-0000800D0000}"/>
    <cellStyle name="Note 2 12 5 3 2 2" xfId="13220" xr:uid="{00000000-0005-0000-0000-0000810D0000}"/>
    <cellStyle name="Note 2 12 5 3 2 2 2" xfId="30655" xr:uid="{00000000-0005-0000-0000-0000820D0000}"/>
    <cellStyle name="Note 2 12 5 3 2 2 3" xfId="45108" xr:uid="{00000000-0005-0000-0000-0000830D0000}"/>
    <cellStyle name="Note 2 12 5 3 2 3" xfId="15681" xr:uid="{00000000-0005-0000-0000-0000840D0000}"/>
    <cellStyle name="Note 2 12 5 3 2 3 2" xfId="33116" xr:uid="{00000000-0005-0000-0000-0000850D0000}"/>
    <cellStyle name="Note 2 12 5 3 2 3 3" xfId="47569" xr:uid="{00000000-0005-0000-0000-0000860D0000}"/>
    <cellStyle name="Note 2 12 5 3 2 4" xfId="20895" xr:uid="{00000000-0005-0000-0000-0000870D0000}"/>
    <cellStyle name="Note 2 12 5 3 2 5" xfId="35348" xr:uid="{00000000-0005-0000-0000-0000880D0000}"/>
    <cellStyle name="Note 2 12 5 3 3" xfId="5921" xr:uid="{00000000-0005-0000-0000-0000890D0000}"/>
    <cellStyle name="Note 2 12 5 3 3 2" xfId="23356" xr:uid="{00000000-0005-0000-0000-00008A0D0000}"/>
    <cellStyle name="Note 2 12 5 3 3 3" xfId="37809" xr:uid="{00000000-0005-0000-0000-00008B0D0000}"/>
    <cellStyle name="Note 2 12 5 3 4" xfId="8362" xr:uid="{00000000-0005-0000-0000-00008C0D0000}"/>
    <cellStyle name="Note 2 12 5 3 4 2" xfId="25797" xr:uid="{00000000-0005-0000-0000-00008D0D0000}"/>
    <cellStyle name="Note 2 12 5 3 4 3" xfId="40250" xr:uid="{00000000-0005-0000-0000-00008E0D0000}"/>
    <cellStyle name="Note 2 12 5 3 5" xfId="10782" xr:uid="{00000000-0005-0000-0000-00008F0D0000}"/>
    <cellStyle name="Note 2 12 5 3 5 2" xfId="28217" xr:uid="{00000000-0005-0000-0000-0000900D0000}"/>
    <cellStyle name="Note 2 12 5 3 5 3" xfId="42670" xr:uid="{00000000-0005-0000-0000-0000910D0000}"/>
    <cellStyle name="Note 2 12 5 3 6" xfId="17789" xr:uid="{00000000-0005-0000-0000-0000920D0000}"/>
    <cellStyle name="Note 2 12 5 4" xfId="949" xr:uid="{00000000-0005-0000-0000-0000930D0000}"/>
    <cellStyle name="Note 2 12 5 4 2" xfId="3460" xr:uid="{00000000-0005-0000-0000-0000940D0000}"/>
    <cellStyle name="Note 2 12 5 4 2 2" xfId="20896" xr:uid="{00000000-0005-0000-0000-0000950D0000}"/>
    <cellStyle name="Note 2 12 5 4 2 3" xfId="35349" xr:uid="{00000000-0005-0000-0000-0000960D0000}"/>
    <cellStyle name="Note 2 12 5 4 3" xfId="5922" xr:uid="{00000000-0005-0000-0000-0000970D0000}"/>
    <cellStyle name="Note 2 12 5 4 3 2" xfId="23357" xr:uid="{00000000-0005-0000-0000-0000980D0000}"/>
    <cellStyle name="Note 2 12 5 4 3 3" xfId="37810" xr:uid="{00000000-0005-0000-0000-0000990D0000}"/>
    <cellStyle name="Note 2 12 5 4 4" xfId="8363" xr:uid="{00000000-0005-0000-0000-00009A0D0000}"/>
    <cellStyle name="Note 2 12 5 4 4 2" xfId="25798" xr:uid="{00000000-0005-0000-0000-00009B0D0000}"/>
    <cellStyle name="Note 2 12 5 4 4 3" xfId="40251" xr:uid="{00000000-0005-0000-0000-00009C0D0000}"/>
    <cellStyle name="Note 2 12 5 4 5" xfId="10783" xr:uid="{00000000-0005-0000-0000-00009D0D0000}"/>
    <cellStyle name="Note 2 12 5 4 5 2" xfId="28218" xr:uid="{00000000-0005-0000-0000-00009E0D0000}"/>
    <cellStyle name="Note 2 12 5 4 5 3" xfId="42671" xr:uid="{00000000-0005-0000-0000-00009F0D0000}"/>
    <cellStyle name="Note 2 12 5 4 6" xfId="15007" xr:uid="{00000000-0005-0000-0000-0000A00D0000}"/>
    <cellStyle name="Note 2 12 5 4 6 2" xfId="32442" xr:uid="{00000000-0005-0000-0000-0000A10D0000}"/>
    <cellStyle name="Note 2 12 5 4 6 3" xfId="46895" xr:uid="{00000000-0005-0000-0000-0000A20D0000}"/>
    <cellStyle name="Note 2 12 5 4 7" xfId="17790" xr:uid="{00000000-0005-0000-0000-0000A30D0000}"/>
    <cellStyle name="Note 2 12 5 4 8" xfId="20169" xr:uid="{00000000-0005-0000-0000-0000A40D0000}"/>
    <cellStyle name="Note 2 12 5 5" xfId="3457" xr:uid="{00000000-0005-0000-0000-0000A50D0000}"/>
    <cellStyle name="Note 2 12 5 5 2" xfId="13218" xr:uid="{00000000-0005-0000-0000-0000A60D0000}"/>
    <cellStyle name="Note 2 12 5 5 2 2" xfId="30653" xr:uid="{00000000-0005-0000-0000-0000A70D0000}"/>
    <cellStyle name="Note 2 12 5 5 2 3" xfId="45106" xr:uid="{00000000-0005-0000-0000-0000A80D0000}"/>
    <cellStyle name="Note 2 12 5 5 3" xfId="15679" xr:uid="{00000000-0005-0000-0000-0000A90D0000}"/>
    <cellStyle name="Note 2 12 5 5 3 2" xfId="33114" xr:uid="{00000000-0005-0000-0000-0000AA0D0000}"/>
    <cellStyle name="Note 2 12 5 5 3 3" xfId="47567" xr:uid="{00000000-0005-0000-0000-0000AB0D0000}"/>
    <cellStyle name="Note 2 12 5 5 4" xfId="20893" xr:uid="{00000000-0005-0000-0000-0000AC0D0000}"/>
    <cellStyle name="Note 2 12 5 5 5" xfId="35346" xr:uid="{00000000-0005-0000-0000-0000AD0D0000}"/>
    <cellStyle name="Note 2 12 5 6" xfId="5919" xr:uid="{00000000-0005-0000-0000-0000AE0D0000}"/>
    <cellStyle name="Note 2 12 5 6 2" xfId="23354" xr:uid="{00000000-0005-0000-0000-0000AF0D0000}"/>
    <cellStyle name="Note 2 12 5 6 3" xfId="37807" xr:uid="{00000000-0005-0000-0000-0000B00D0000}"/>
    <cellStyle name="Note 2 12 5 7" xfId="8360" xr:uid="{00000000-0005-0000-0000-0000B10D0000}"/>
    <cellStyle name="Note 2 12 5 7 2" xfId="25795" xr:uid="{00000000-0005-0000-0000-0000B20D0000}"/>
    <cellStyle name="Note 2 12 5 7 3" xfId="40248" xr:uid="{00000000-0005-0000-0000-0000B30D0000}"/>
    <cellStyle name="Note 2 12 5 8" xfId="10780" xr:uid="{00000000-0005-0000-0000-0000B40D0000}"/>
    <cellStyle name="Note 2 12 5 8 2" xfId="28215" xr:uid="{00000000-0005-0000-0000-0000B50D0000}"/>
    <cellStyle name="Note 2 12 5 8 3" xfId="42668" xr:uid="{00000000-0005-0000-0000-0000B60D0000}"/>
    <cellStyle name="Note 2 12 5 9" xfId="17787" xr:uid="{00000000-0005-0000-0000-0000B70D0000}"/>
    <cellStyle name="Note 2 12 6" xfId="950" xr:uid="{00000000-0005-0000-0000-0000B80D0000}"/>
    <cellStyle name="Note 2 12 6 2" xfId="3461" xr:uid="{00000000-0005-0000-0000-0000B90D0000}"/>
    <cellStyle name="Note 2 12 6 2 2" xfId="13221" xr:uid="{00000000-0005-0000-0000-0000BA0D0000}"/>
    <cellStyle name="Note 2 12 6 2 2 2" xfId="30656" xr:uid="{00000000-0005-0000-0000-0000BB0D0000}"/>
    <cellStyle name="Note 2 12 6 2 2 3" xfId="45109" xr:uid="{00000000-0005-0000-0000-0000BC0D0000}"/>
    <cellStyle name="Note 2 12 6 2 3" xfId="15682" xr:uid="{00000000-0005-0000-0000-0000BD0D0000}"/>
    <cellStyle name="Note 2 12 6 2 3 2" xfId="33117" xr:uid="{00000000-0005-0000-0000-0000BE0D0000}"/>
    <cellStyle name="Note 2 12 6 2 3 3" xfId="47570" xr:uid="{00000000-0005-0000-0000-0000BF0D0000}"/>
    <cellStyle name="Note 2 12 6 2 4" xfId="20897" xr:uid="{00000000-0005-0000-0000-0000C00D0000}"/>
    <cellStyle name="Note 2 12 6 2 5" xfId="35350" xr:uid="{00000000-0005-0000-0000-0000C10D0000}"/>
    <cellStyle name="Note 2 12 6 3" xfId="5923" xr:uid="{00000000-0005-0000-0000-0000C20D0000}"/>
    <cellStyle name="Note 2 12 6 3 2" xfId="23358" xr:uid="{00000000-0005-0000-0000-0000C30D0000}"/>
    <cellStyle name="Note 2 12 6 3 3" xfId="37811" xr:uid="{00000000-0005-0000-0000-0000C40D0000}"/>
    <cellStyle name="Note 2 12 6 4" xfId="8364" xr:uid="{00000000-0005-0000-0000-0000C50D0000}"/>
    <cellStyle name="Note 2 12 6 4 2" xfId="25799" xr:uid="{00000000-0005-0000-0000-0000C60D0000}"/>
    <cellStyle name="Note 2 12 6 4 3" xfId="40252" xr:uid="{00000000-0005-0000-0000-0000C70D0000}"/>
    <cellStyle name="Note 2 12 6 5" xfId="10784" xr:uid="{00000000-0005-0000-0000-0000C80D0000}"/>
    <cellStyle name="Note 2 12 6 5 2" xfId="28219" xr:uid="{00000000-0005-0000-0000-0000C90D0000}"/>
    <cellStyle name="Note 2 12 6 5 3" xfId="42672" xr:uid="{00000000-0005-0000-0000-0000CA0D0000}"/>
    <cellStyle name="Note 2 12 6 6" xfId="17791" xr:uid="{00000000-0005-0000-0000-0000CB0D0000}"/>
    <cellStyle name="Note 2 12 7" xfId="951" xr:uid="{00000000-0005-0000-0000-0000CC0D0000}"/>
    <cellStyle name="Note 2 12 7 2" xfId="3462" xr:uid="{00000000-0005-0000-0000-0000CD0D0000}"/>
    <cellStyle name="Note 2 12 7 2 2" xfId="13222" xr:uid="{00000000-0005-0000-0000-0000CE0D0000}"/>
    <cellStyle name="Note 2 12 7 2 2 2" xfId="30657" xr:uid="{00000000-0005-0000-0000-0000CF0D0000}"/>
    <cellStyle name="Note 2 12 7 2 2 3" xfId="45110" xr:uid="{00000000-0005-0000-0000-0000D00D0000}"/>
    <cellStyle name="Note 2 12 7 2 3" xfId="15683" xr:uid="{00000000-0005-0000-0000-0000D10D0000}"/>
    <cellStyle name="Note 2 12 7 2 3 2" xfId="33118" xr:uid="{00000000-0005-0000-0000-0000D20D0000}"/>
    <cellStyle name="Note 2 12 7 2 3 3" xfId="47571" xr:uid="{00000000-0005-0000-0000-0000D30D0000}"/>
    <cellStyle name="Note 2 12 7 2 4" xfId="20898" xr:uid="{00000000-0005-0000-0000-0000D40D0000}"/>
    <cellStyle name="Note 2 12 7 2 5" xfId="35351" xr:uid="{00000000-0005-0000-0000-0000D50D0000}"/>
    <cellStyle name="Note 2 12 7 3" xfId="5924" xr:uid="{00000000-0005-0000-0000-0000D60D0000}"/>
    <cellStyle name="Note 2 12 7 3 2" xfId="23359" xr:uid="{00000000-0005-0000-0000-0000D70D0000}"/>
    <cellStyle name="Note 2 12 7 3 3" xfId="37812" xr:uid="{00000000-0005-0000-0000-0000D80D0000}"/>
    <cellStyle name="Note 2 12 7 4" xfId="8365" xr:uid="{00000000-0005-0000-0000-0000D90D0000}"/>
    <cellStyle name="Note 2 12 7 4 2" xfId="25800" xr:uid="{00000000-0005-0000-0000-0000DA0D0000}"/>
    <cellStyle name="Note 2 12 7 4 3" xfId="40253" xr:uid="{00000000-0005-0000-0000-0000DB0D0000}"/>
    <cellStyle name="Note 2 12 7 5" xfId="10785" xr:uid="{00000000-0005-0000-0000-0000DC0D0000}"/>
    <cellStyle name="Note 2 12 7 5 2" xfId="28220" xr:uid="{00000000-0005-0000-0000-0000DD0D0000}"/>
    <cellStyle name="Note 2 12 7 5 3" xfId="42673" xr:uid="{00000000-0005-0000-0000-0000DE0D0000}"/>
    <cellStyle name="Note 2 12 7 6" xfId="17792" xr:uid="{00000000-0005-0000-0000-0000DF0D0000}"/>
    <cellStyle name="Note 2 12 8" xfId="952" xr:uid="{00000000-0005-0000-0000-0000E00D0000}"/>
    <cellStyle name="Note 2 12 8 2" xfId="3463" xr:uid="{00000000-0005-0000-0000-0000E10D0000}"/>
    <cellStyle name="Note 2 12 8 2 2" xfId="20899" xr:uid="{00000000-0005-0000-0000-0000E20D0000}"/>
    <cellStyle name="Note 2 12 8 2 3" xfId="35352" xr:uid="{00000000-0005-0000-0000-0000E30D0000}"/>
    <cellStyle name="Note 2 12 8 3" xfId="5925" xr:uid="{00000000-0005-0000-0000-0000E40D0000}"/>
    <cellStyle name="Note 2 12 8 3 2" xfId="23360" xr:uid="{00000000-0005-0000-0000-0000E50D0000}"/>
    <cellStyle name="Note 2 12 8 3 3" xfId="37813" xr:uid="{00000000-0005-0000-0000-0000E60D0000}"/>
    <cellStyle name="Note 2 12 8 4" xfId="8366" xr:uid="{00000000-0005-0000-0000-0000E70D0000}"/>
    <cellStyle name="Note 2 12 8 4 2" xfId="25801" xr:uid="{00000000-0005-0000-0000-0000E80D0000}"/>
    <cellStyle name="Note 2 12 8 4 3" xfId="40254" xr:uid="{00000000-0005-0000-0000-0000E90D0000}"/>
    <cellStyle name="Note 2 12 8 5" xfId="10786" xr:uid="{00000000-0005-0000-0000-0000EA0D0000}"/>
    <cellStyle name="Note 2 12 8 5 2" xfId="28221" xr:uid="{00000000-0005-0000-0000-0000EB0D0000}"/>
    <cellStyle name="Note 2 12 8 5 3" xfId="42674" xr:uid="{00000000-0005-0000-0000-0000EC0D0000}"/>
    <cellStyle name="Note 2 12 8 6" xfId="15008" xr:uid="{00000000-0005-0000-0000-0000ED0D0000}"/>
    <cellStyle name="Note 2 12 8 6 2" xfId="32443" xr:uid="{00000000-0005-0000-0000-0000EE0D0000}"/>
    <cellStyle name="Note 2 12 8 6 3" xfId="46896" xr:uid="{00000000-0005-0000-0000-0000EF0D0000}"/>
    <cellStyle name="Note 2 12 8 7" xfId="17793" xr:uid="{00000000-0005-0000-0000-0000F00D0000}"/>
    <cellStyle name="Note 2 12 8 8" xfId="20170" xr:uid="{00000000-0005-0000-0000-0000F10D0000}"/>
    <cellStyle name="Note 2 12 9" xfId="3444" xr:uid="{00000000-0005-0000-0000-0000F20D0000}"/>
    <cellStyle name="Note 2 12 9 2" xfId="13208" xr:uid="{00000000-0005-0000-0000-0000F30D0000}"/>
    <cellStyle name="Note 2 12 9 2 2" xfId="30643" xr:uid="{00000000-0005-0000-0000-0000F40D0000}"/>
    <cellStyle name="Note 2 12 9 2 3" xfId="45096" xr:uid="{00000000-0005-0000-0000-0000F50D0000}"/>
    <cellStyle name="Note 2 12 9 3" xfId="15669" xr:uid="{00000000-0005-0000-0000-0000F60D0000}"/>
    <cellStyle name="Note 2 12 9 3 2" xfId="33104" xr:uid="{00000000-0005-0000-0000-0000F70D0000}"/>
    <cellStyle name="Note 2 12 9 3 3" xfId="47557" xr:uid="{00000000-0005-0000-0000-0000F80D0000}"/>
    <cellStyle name="Note 2 12 9 4" xfId="20880" xr:uid="{00000000-0005-0000-0000-0000F90D0000}"/>
    <cellStyle name="Note 2 12 9 5" xfId="35333" xr:uid="{00000000-0005-0000-0000-0000FA0D0000}"/>
    <cellStyle name="Note 2 13" xfId="953" xr:uid="{00000000-0005-0000-0000-0000FB0D0000}"/>
    <cellStyle name="Note 2 13 10" xfId="5926" xr:uid="{00000000-0005-0000-0000-0000FC0D0000}"/>
    <cellStyle name="Note 2 13 10 2" xfId="23361" xr:uid="{00000000-0005-0000-0000-0000FD0D0000}"/>
    <cellStyle name="Note 2 13 10 3" xfId="37814" xr:uid="{00000000-0005-0000-0000-0000FE0D0000}"/>
    <cellStyle name="Note 2 13 11" xfId="8367" xr:uid="{00000000-0005-0000-0000-0000FF0D0000}"/>
    <cellStyle name="Note 2 13 11 2" xfId="25802" xr:uid="{00000000-0005-0000-0000-0000000E0000}"/>
    <cellStyle name="Note 2 13 11 3" xfId="40255" xr:uid="{00000000-0005-0000-0000-0000010E0000}"/>
    <cellStyle name="Note 2 13 12" xfId="10787" xr:uid="{00000000-0005-0000-0000-0000020E0000}"/>
    <cellStyle name="Note 2 13 12 2" xfId="28222" xr:uid="{00000000-0005-0000-0000-0000030E0000}"/>
    <cellStyle name="Note 2 13 12 3" xfId="42675" xr:uid="{00000000-0005-0000-0000-0000040E0000}"/>
    <cellStyle name="Note 2 13 13" xfId="17794" xr:uid="{00000000-0005-0000-0000-0000050E0000}"/>
    <cellStyle name="Note 2 13 2" xfId="954" xr:uid="{00000000-0005-0000-0000-0000060E0000}"/>
    <cellStyle name="Note 2 13 2 2" xfId="955" xr:uid="{00000000-0005-0000-0000-0000070E0000}"/>
    <cellStyle name="Note 2 13 2 2 2" xfId="3466" xr:uid="{00000000-0005-0000-0000-0000080E0000}"/>
    <cellStyle name="Note 2 13 2 2 2 2" xfId="13225" xr:uid="{00000000-0005-0000-0000-0000090E0000}"/>
    <cellStyle name="Note 2 13 2 2 2 2 2" xfId="30660" xr:uid="{00000000-0005-0000-0000-00000A0E0000}"/>
    <cellStyle name="Note 2 13 2 2 2 2 3" xfId="45113" xr:uid="{00000000-0005-0000-0000-00000B0E0000}"/>
    <cellStyle name="Note 2 13 2 2 2 3" xfId="15686" xr:uid="{00000000-0005-0000-0000-00000C0E0000}"/>
    <cellStyle name="Note 2 13 2 2 2 3 2" xfId="33121" xr:uid="{00000000-0005-0000-0000-00000D0E0000}"/>
    <cellStyle name="Note 2 13 2 2 2 3 3" xfId="47574" xr:uid="{00000000-0005-0000-0000-00000E0E0000}"/>
    <cellStyle name="Note 2 13 2 2 2 4" xfId="20902" xr:uid="{00000000-0005-0000-0000-00000F0E0000}"/>
    <cellStyle name="Note 2 13 2 2 2 5" xfId="35355" xr:uid="{00000000-0005-0000-0000-0000100E0000}"/>
    <cellStyle name="Note 2 13 2 2 3" xfId="5928" xr:uid="{00000000-0005-0000-0000-0000110E0000}"/>
    <cellStyle name="Note 2 13 2 2 3 2" xfId="23363" xr:uid="{00000000-0005-0000-0000-0000120E0000}"/>
    <cellStyle name="Note 2 13 2 2 3 3" xfId="37816" xr:uid="{00000000-0005-0000-0000-0000130E0000}"/>
    <cellStyle name="Note 2 13 2 2 4" xfId="8369" xr:uid="{00000000-0005-0000-0000-0000140E0000}"/>
    <cellStyle name="Note 2 13 2 2 4 2" xfId="25804" xr:uid="{00000000-0005-0000-0000-0000150E0000}"/>
    <cellStyle name="Note 2 13 2 2 4 3" xfId="40257" xr:uid="{00000000-0005-0000-0000-0000160E0000}"/>
    <cellStyle name="Note 2 13 2 2 5" xfId="10789" xr:uid="{00000000-0005-0000-0000-0000170E0000}"/>
    <cellStyle name="Note 2 13 2 2 5 2" xfId="28224" xr:uid="{00000000-0005-0000-0000-0000180E0000}"/>
    <cellStyle name="Note 2 13 2 2 5 3" xfId="42677" xr:uid="{00000000-0005-0000-0000-0000190E0000}"/>
    <cellStyle name="Note 2 13 2 2 6" xfId="17796" xr:uid="{00000000-0005-0000-0000-00001A0E0000}"/>
    <cellStyle name="Note 2 13 2 3" xfId="956" xr:uid="{00000000-0005-0000-0000-00001B0E0000}"/>
    <cellStyle name="Note 2 13 2 3 2" xfId="3467" xr:uid="{00000000-0005-0000-0000-00001C0E0000}"/>
    <cellStyle name="Note 2 13 2 3 2 2" xfId="13226" xr:uid="{00000000-0005-0000-0000-00001D0E0000}"/>
    <cellStyle name="Note 2 13 2 3 2 2 2" xfId="30661" xr:uid="{00000000-0005-0000-0000-00001E0E0000}"/>
    <cellStyle name="Note 2 13 2 3 2 2 3" xfId="45114" xr:uid="{00000000-0005-0000-0000-00001F0E0000}"/>
    <cellStyle name="Note 2 13 2 3 2 3" xfId="15687" xr:uid="{00000000-0005-0000-0000-0000200E0000}"/>
    <cellStyle name="Note 2 13 2 3 2 3 2" xfId="33122" xr:uid="{00000000-0005-0000-0000-0000210E0000}"/>
    <cellStyle name="Note 2 13 2 3 2 3 3" xfId="47575" xr:uid="{00000000-0005-0000-0000-0000220E0000}"/>
    <cellStyle name="Note 2 13 2 3 2 4" xfId="20903" xr:uid="{00000000-0005-0000-0000-0000230E0000}"/>
    <cellStyle name="Note 2 13 2 3 2 5" xfId="35356" xr:uid="{00000000-0005-0000-0000-0000240E0000}"/>
    <cellStyle name="Note 2 13 2 3 3" xfId="5929" xr:uid="{00000000-0005-0000-0000-0000250E0000}"/>
    <cellStyle name="Note 2 13 2 3 3 2" xfId="23364" xr:uid="{00000000-0005-0000-0000-0000260E0000}"/>
    <cellStyle name="Note 2 13 2 3 3 3" xfId="37817" xr:uid="{00000000-0005-0000-0000-0000270E0000}"/>
    <cellStyle name="Note 2 13 2 3 4" xfId="8370" xr:uid="{00000000-0005-0000-0000-0000280E0000}"/>
    <cellStyle name="Note 2 13 2 3 4 2" xfId="25805" xr:uid="{00000000-0005-0000-0000-0000290E0000}"/>
    <cellStyle name="Note 2 13 2 3 4 3" xfId="40258" xr:uid="{00000000-0005-0000-0000-00002A0E0000}"/>
    <cellStyle name="Note 2 13 2 3 5" xfId="10790" xr:uid="{00000000-0005-0000-0000-00002B0E0000}"/>
    <cellStyle name="Note 2 13 2 3 5 2" xfId="28225" xr:uid="{00000000-0005-0000-0000-00002C0E0000}"/>
    <cellStyle name="Note 2 13 2 3 5 3" xfId="42678" xr:uid="{00000000-0005-0000-0000-00002D0E0000}"/>
    <cellStyle name="Note 2 13 2 3 6" xfId="17797" xr:uid="{00000000-0005-0000-0000-00002E0E0000}"/>
    <cellStyle name="Note 2 13 2 4" xfId="957" xr:uid="{00000000-0005-0000-0000-00002F0E0000}"/>
    <cellStyle name="Note 2 13 2 4 2" xfId="3468" xr:uid="{00000000-0005-0000-0000-0000300E0000}"/>
    <cellStyle name="Note 2 13 2 4 2 2" xfId="20904" xr:uid="{00000000-0005-0000-0000-0000310E0000}"/>
    <cellStyle name="Note 2 13 2 4 2 3" xfId="35357" xr:uid="{00000000-0005-0000-0000-0000320E0000}"/>
    <cellStyle name="Note 2 13 2 4 3" xfId="5930" xr:uid="{00000000-0005-0000-0000-0000330E0000}"/>
    <cellStyle name="Note 2 13 2 4 3 2" xfId="23365" xr:uid="{00000000-0005-0000-0000-0000340E0000}"/>
    <cellStyle name="Note 2 13 2 4 3 3" xfId="37818" xr:uid="{00000000-0005-0000-0000-0000350E0000}"/>
    <cellStyle name="Note 2 13 2 4 4" xfId="8371" xr:uid="{00000000-0005-0000-0000-0000360E0000}"/>
    <cellStyle name="Note 2 13 2 4 4 2" xfId="25806" xr:uid="{00000000-0005-0000-0000-0000370E0000}"/>
    <cellStyle name="Note 2 13 2 4 4 3" xfId="40259" xr:uid="{00000000-0005-0000-0000-0000380E0000}"/>
    <cellStyle name="Note 2 13 2 4 5" xfId="10791" xr:uid="{00000000-0005-0000-0000-0000390E0000}"/>
    <cellStyle name="Note 2 13 2 4 5 2" xfId="28226" xr:uid="{00000000-0005-0000-0000-00003A0E0000}"/>
    <cellStyle name="Note 2 13 2 4 5 3" xfId="42679" xr:uid="{00000000-0005-0000-0000-00003B0E0000}"/>
    <cellStyle name="Note 2 13 2 4 6" xfId="15009" xr:uid="{00000000-0005-0000-0000-00003C0E0000}"/>
    <cellStyle name="Note 2 13 2 4 6 2" xfId="32444" xr:uid="{00000000-0005-0000-0000-00003D0E0000}"/>
    <cellStyle name="Note 2 13 2 4 6 3" xfId="46897" xr:uid="{00000000-0005-0000-0000-00003E0E0000}"/>
    <cellStyle name="Note 2 13 2 4 7" xfId="17798" xr:uid="{00000000-0005-0000-0000-00003F0E0000}"/>
    <cellStyle name="Note 2 13 2 4 8" xfId="20171" xr:uid="{00000000-0005-0000-0000-0000400E0000}"/>
    <cellStyle name="Note 2 13 2 5" xfId="3465" xr:uid="{00000000-0005-0000-0000-0000410E0000}"/>
    <cellStyle name="Note 2 13 2 5 2" xfId="13224" xr:uid="{00000000-0005-0000-0000-0000420E0000}"/>
    <cellStyle name="Note 2 13 2 5 2 2" xfId="30659" xr:uid="{00000000-0005-0000-0000-0000430E0000}"/>
    <cellStyle name="Note 2 13 2 5 2 3" xfId="45112" xr:uid="{00000000-0005-0000-0000-0000440E0000}"/>
    <cellStyle name="Note 2 13 2 5 3" xfId="15685" xr:uid="{00000000-0005-0000-0000-0000450E0000}"/>
    <cellStyle name="Note 2 13 2 5 3 2" xfId="33120" xr:uid="{00000000-0005-0000-0000-0000460E0000}"/>
    <cellStyle name="Note 2 13 2 5 3 3" xfId="47573" xr:uid="{00000000-0005-0000-0000-0000470E0000}"/>
    <cellStyle name="Note 2 13 2 5 4" xfId="20901" xr:uid="{00000000-0005-0000-0000-0000480E0000}"/>
    <cellStyle name="Note 2 13 2 5 5" xfId="35354" xr:uid="{00000000-0005-0000-0000-0000490E0000}"/>
    <cellStyle name="Note 2 13 2 6" xfId="5927" xr:uid="{00000000-0005-0000-0000-00004A0E0000}"/>
    <cellStyle name="Note 2 13 2 6 2" xfId="23362" xr:uid="{00000000-0005-0000-0000-00004B0E0000}"/>
    <cellStyle name="Note 2 13 2 6 3" xfId="37815" xr:uid="{00000000-0005-0000-0000-00004C0E0000}"/>
    <cellStyle name="Note 2 13 2 7" xfId="8368" xr:uid="{00000000-0005-0000-0000-00004D0E0000}"/>
    <cellStyle name="Note 2 13 2 7 2" xfId="25803" xr:uid="{00000000-0005-0000-0000-00004E0E0000}"/>
    <cellStyle name="Note 2 13 2 7 3" xfId="40256" xr:uid="{00000000-0005-0000-0000-00004F0E0000}"/>
    <cellStyle name="Note 2 13 2 8" xfId="10788" xr:uid="{00000000-0005-0000-0000-0000500E0000}"/>
    <cellStyle name="Note 2 13 2 8 2" xfId="28223" xr:uid="{00000000-0005-0000-0000-0000510E0000}"/>
    <cellStyle name="Note 2 13 2 8 3" xfId="42676" xr:uid="{00000000-0005-0000-0000-0000520E0000}"/>
    <cellStyle name="Note 2 13 2 9" xfId="17795" xr:uid="{00000000-0005-0000-0000-0000530E0000}"/>
    <cellStyle name="Note 2 13 3" xfId="958" xr:uid="{00000000-0005-0000-0000-0000540E0000}"/>
    <cellStyle name="Note 2 13 3 2" xfId="959" xr:uid="{00000000-0005-0000-0000-0000550E0000}"/>
    <cellStyle name="Note 2 13 3 2 2" xfId="3470" xr:uid="{00000000-0005-0000-0000-0000560E0000}"/>
    <cellStyle name="Note 2 13 3 2 2 2" xfId="13228" xr:uid="{00000000-0005-0000-0000-0000570E0000}"/>
    <cellStyle name="Note 2 13 3 2 2 2 2" xfId="30663" xr:uid="{00000000-0005-0000-0000-0000580E0000}"/>
    <cellStyle name="Note 2 13 3 2 2 2 3" xfId="45116" xr:uid="{00000000-0005-0000-0000-0000590E0000}"/>
    <cellStyle name="Note 2 13 3 2 2 3" xfId="15689" xr:uid="{00000000-0005-0000-0000-00005A0E0000}"/>
    <cellStyle name="Note 2 13 3 2 2 3 2" xfId="33124" xr:uid="{00000000-0005-0000-0000-00005B0E0000}"/>
    <cellStyle name="Note 2 13 3 2 2 3 3" xfId="47577" xr:uid="{00000000-0005-0000-0000-00005C0E0000}"/>
    <cellStyle name="Note 2 13 3 2 2 4" xfId="20906" xr:uid="{00000000-0005-0000-0000-00005D0E0000}"/>
    <cellStyle name="Note 2 13 3 2 2 5" xfId="35359" xr:uid="{00000000-0005-0000-0000-00005E0E0000}"/>
    <cellStyle name="Note 2 13 3 2 3" xfId="5932" xr:uid="{00000000-0005-0000-0000-00005F0E0000}"/>
    <cellStyle name="Note 2 13 3 2 3 2" xfId="23367" xr:uid="{00000000-0005-0000-0000-0000600E0000}"/>
    <cellStyle name="Note 2 13 3 2 3 3" xfId="37820" xr:uid="{00000000-0005-0000-0000-0000610E0000}"/>
    <cellStyle name="Note 2 13 3 2 4" xfId="8373" xr:uid="{00000000-0005-0000-0000-0000620E0000}"/>
    <cellStyle name="Note 2 13 3 2 4 2" xfId="25808" xr:uid="{00000000-0005-0000-0000-0000630E0000}"/>
    <cellStyle name="Note 2 13 3 2 4 3" xfId="40261" xr:uid="{00000000-0005-0000-0000-0000640E0000}"/>
    <cellStyle name="Note 2 13 3 2 5" xfId="10793" xr:uid="{00000000-0005-0000-0000-0000650E0000}"/>
    <cellStyle name="Note 2 13 3 2 5 2" xfId="28228" xr:uid="{00000000-0005-0000-0000-0000660E0000}"/>
    <cellStyle name="Note 2 13 3 2 5 3" xfId="42681" xr:uid="{00000000-0005-0000-0000-0000670E0000}"/>
    <cellStyle name="Note 2 13 3 2 6" xfId="17800" xr:uid="{00000000-0005-0000-0000-0000680E0000}"/>
    <cellStyle name="Note 2 13 3 3" xfId="960" xr:uid="{00000000-0005-0000-0000-0000690E0000}"/>
    <cellStyle name="Note 2 13 3 3 2" xfId="3471" xr:uid="{00000000-0005-0000-0000-00006A0E0000}"/>
    <cellStyle name="Note 2 13 3 3 2 2" xfId="13229" xr:uid="{00000000-0005-0000-0000-00006B0E0000}"/>
    <cellStyle name="Note 2 13 3 3 2 2 2" xfId="30664" xr:uid="{00000000-0005-0000-0000-00006C0E0000}"/>
    <cellStyle name="Note 2 13 3 3 2 2 3" xfId="45117" xr:uid="{00000000-0005-0000-0000-00006D0E0000}"/>
    <cellStyle name="Note 2 13 3 3 2 3" xfId="15690" xr:uid="{00000000-0005-0000-0000-00006E0E0000}"/>
    <cellStyle name="Note 2 13 3 3 2 3 2" xfId="33125" xr:uid="{00000000-0005-0000-0000-00006F0E0000}"/>
    <cellStyle name="Note 2 13 3 3 2 3 3" xfId="47578" xr:uid="{00000000-0005-0000-0000-0000700E0000}"/>
    <cellStyle name="Note 2 13 3 3 2 4" xfId="20907" xr:uid="{00000000-0005-0000-0000-0000710E0000}"/>
    <cellStyle name="Note 2 13 3 3 2 5" xfId="35360" xr:uid="{00000000-0005-0000-0000-0000720E0000}"/>
    <cellStyle name="Note 2 13 3 3 3" xfId="5933" xr:uid="{00000000-0005-0000-0000-0000730E0000}"/>
    <cellStyle name="Note 2 13 3 3 3 2" xfId="23368" xr:uid="{00000000-0005-0000-0000-0000740E0000}"/>
    <cellStyle name="Note 2 13 3 3 3 3" xfId="37821" xr:uid="{00000000-0005-0000-0000-0000750E0000}"/>
    <cellStyle name="Note 2 13 3 3 4" xfId="8374" xr:uid="{00000000-0005-0000-0000-0000760E0000}"/>
    <cellStyle name="Note 2 13 3 3 4 2" xfId="25809" xr:uid="{00000000-0005-0000-0000-0000770E0000}"/>
    <cellStyle name="Note 2 13 3 3 4 3" xfId="40262" xr:uid="{00000000-0005-0000-0000-0000780E0000}"/>
    <cellStyle name="Note 2 13 3 3 5" xfId="10794" xr:uid="{00000000-0005-0000-0000-0000790E0000}"/>
    <cellStyle name="Note 2 13 3 3 5 2" xfId="28229" xr:uid="{00000000-0005-0000-0000-00007A0E0000}"/>
    <cellStyle name="Note 2 13 3 3 5 3" xfId="42682" xr:uid="{00000000-0005-0000-0000-00007B0E0000}"/>
    <cellStyle name="Note 2 13 3 3 6" xfId="17801" xr:uid="{00000000-0005-0000-0000-00007C0E0000}"/>
    <cellStyle name="Note 2 13 3 4" xfId="961" xr:uid="{00000000-0005-0000-0000-00007D0E0000}"/>
    <cellStyle name="Note 2 13 3 4 2" xfId="3472" xr:uid="{00000000-0005-0000-0000-00007E0E0000}"/>
    <cellStyle name="Note 2 13 3 4 2 2" xfId="20908" xr:uid="{00000000-0005-0000-0000-00007F0E0000}"/>
    <cellStyle name="Note 2 13 3 4 2 3" xfId="35361" xr:uid="{00000000-0005-0000-0000-0000800E0000}"/>
    <cellStyle name="Note 2 13 3 4 3" xfId="5934" xr:uid="{00000000-0005-0000-0000-0000810E0000}"/>
    <cellStyle name="Note 2 13 3 4 3 2" xfId="23369" xr:uid="{00000000-0005-0000-0000-0000820E0000}"/>
    <cellStyle name="Note 2 13 3 4 3 3" xfId="37822" xr:uid="{00000000-0005-0000-0000-0000830E0000}"/>
    <cellStyle name="Note 2 13 3 4 4" xfId="8375" xr:uid="{00000000-0005-0000-0000-0000840E0000}"/>
    <cellStyle name="Note 2 13 3 4 4 2" xfId="25810" xr:uid="{00000000-0005-0000-0000-0000850E0000}"/>
    <cellStyle name="Note 2 13 3 4 4 3" xfId="40263" xr:uid="{00000000-0005-0000-0000-0000860E0000}"/>
    <cellStyle name="Note 2 13 3 4 5" xfId="10795" xr:uid="{00000000-0005-0000-0000-0000870E0000}"/>
    <cellStyle name="Note 2 13 3 4 5 2" xfId="28230" xr:uid="{00000000-0005-0000-0000-0000880E0000}"/>
    <cellStyle name="Note 2 13 3 4 5 3" xfId="42683" xr:uid="{00000000-0005-0000-0000-0000890E0000}"/>
    <cellStyle name="Note 2 13 3 4 6" xfId="15010" xr:uid="{00000000-0005-0000-0000-00008A0E0000}"/>
    <cellStyle name="Note 2 13 3 4 6 2" xfId="32445" xr:uid="{00000000-0005-0000-0000-00008B0E0000}"/>
    <cellStyle name="Note 2 13 3 4 6 3" xfId="46898" xr:uid="{00000000-0005-0000-0000-00008C0E0000}"/>
    <cellStyle name="Note 2 13 3 4 7" xfId="17802" xr:uid="{00000000-0005-0000-0000-00008D0E0000}"/>
    <cellStyle name="Note 2 13 3 4 8" xfId="20172" xr:uid="{00000000-0005-0000-0000-00008E0E0000}"/>
    <cellStyle name="Note 2 13 3 5" xfId="3469" xr:uid="{00000000-0005-0000-0000-00008F0E0000}"/>
    <cellStyle name="Note 2 13 3 5 2" xfId="13227" xr:uid="{00000000-0005-0000-0000-0000900E0000}"/>
    <cellStyle name="Note 2 13 3 5 2 2" xfId="30662" xr:uid="{00000000-0005-0000-0000-0000910E0000}"/>
    <cellStyle name="Note 2 13 3 5 2 3" xfId="45115" xr:uid="{00000000-0005-0000-0000-0000920E0000}"/>
    <cellStyle name="Note 2 13 3 5 3" xfId="15688" xr:uid="{00000000-0005-0000-0000-0000930E0000}"/>
    <cellStyle name="Note 2 13 3 5 3 2" xfId="33123" xr:uid="{00000000-0005-0000-0000-0000940E0000}"/>
    <cellStyle name="Note 2 13 3 5 3 3" xfId="47576" xr:uid="{00000000-0005-0000-0000-0000950E0000}"/>
    <cellStyle name="Note 2 13 3 5 4" xfId="20905" xr:uid="{00000000-0005-0000-0000-0000960E0000}"/>
    <cellStyle name="Note 2 13 3 5 5" xfId="35358" xr:uid="{00000000-0005-0000-0000-0000970E0000}"/>
    <cellStyle name="Note 2 13 3 6" xfId="5931" xr:uid="{00000000-0005-0000-0000-0000980E0000}"/>
    <cellStyle name="Note 2 13 3 6 2" xfId="23366" xr:uid="{00000000-0005-0000-0000-0000990E0000}"/>
    <cellStyle name="Note 2 13 3 6 3" xfId="37819" xr:uid="{00000000-0005-0000-0000-00009A0E0000}"/>
    <cellStyle name="Note 2 13 3 7" xfId="8372" xr:uid="{00000000-0005-0000-0000-00009B0E0000}"/>
    <cellStyle name="Note 2 13 3 7 2" xfId="25807" xr:uid="{00000000-0005-0000-0000-00009C0E0000}"/>
    <cellStyle name="Note 2 13 3 7 3" xfId="40260" xr:uid="{00000000-0005-0000-0000-00009D0E0000}"/>
    <cellStyle name="Note 2 13 3 8" xfId="10792" xr:uid="{00000000-0005-0000-0000-00009E0E0000}"/>
    <cellStyle name="Note 2 13 3 8 2" xfId="28227" xr:uid="{00000000-0005-0000-0000-00009F0E0000}"/>
    <cellStyle name="Note 2 13 3 8 3" xfId="42680" xr:uid="{00000000-0005-0000-0000-0000A00E0000}"/>
    <cellStyle name="Note 2 13 3 9" xfId="17799" xr:uid="{00000000-0005-0000-0000-0000A10E0000}"/>
    <cellStyle name="Note 2 13 4" xfId="962" xr:uid="{00000000-0005-0000-0000-0000A20E0000}"/>
    <cellStyle name="Note 2 13 4 2" xfId="963" xr:uid="{00000000-0005-0000-0000-0000A30E0000}"/>
    <cellStyle name="Note 2 13 4 2 2" xfId="3474" xr:uid="{00000000-0005-0000-0000-0000A40E0000}"/>
    <cellStyle name="Note 2 13 4 2 2 2" xfId="13231" xr:uid="{00000000-0005-0000-0000-0000A50E0000}"/>
    <cellStyle name="Note 2 13 4 2 2 2 2" xfId="30666" xr:uid="{00000000-0005-0000-0000-0000A60E0000}"/>
    <cellStyle name="Note 2 13 4 2 2 2 3" xfId="45119" xr:uid="{00000000-0005-0000-0000-0000A70E0000}"/>
    <cellStyle name="Note 2 13 4 2 2 3" xfId="15692" xr:uid="{00000000-0005-0000-0000-0000A80E0000}"/>
    <cellStyle name="Note 2 13 4 2 2 3 2" xfId="33127" xr:uid="{00000000-0005-0000-0000-0000A90E0000}"/>
    <cellStyle name="Note 2 13 4 2 2 3 3" xfId="47580" xr:uid="{00000000-0005-0000-0000-0000AA0E0000}"/>
    <cellStyle name="Note 2 13 4 2 2 4" xfId="20910" xr:uid="{00000000-0005-0000-0000-0000AB0E0000}"/>
    <cellStyle name="Note 2 13 4 2 2 5" xfId="35363" xr:uid="{00000000-0005-0000-0000-0000AC0E0000}"/>
    <cellStyle name="Note 2 13 4 2 3" xfId="5936" xr:uid="{00000000-0005-0000-0000-0000AD0E0000}"/>
    <cellStyle name="Note 2 13 4 2 3 2" xfId="23371" xr:uid="{00000000-0005-0000-0000-0000AE0E0000}"/>
    <cellStyle name="Note 2 13 4 2 3 3" xfId="37824" xr:uid="{00000000-0005-0000-0000-0000AF0E0000}"/>
    <cellStyle name="Note 2 13 4 2 4" xfId="8377" xr:uid="{00000000-0005-0000-0000-0000B00E0000}"/>
    <cellStyle name="Note 2 13 4 2 4 2" xfId="25812" xr:uid="{00000000-0005-0000-0000-0000B10E0000}"/>
    <cellStyle name="Note 2 13 4 2 4 3" xfId="40265" xr:uid="{00000000-0005-0000-0000-0000B20E0000}"/>
    <cellStyle name="Note 2 13 4 2 5" xfId="10797" xr:uid="{00000000-0005-0000-0000-0000B30E0000}"/>
    <cellStyle name="Note 2 13 4 2 5 2" xfId="28232" xr:uid="{00000000-0005-0000-0000-0000B40E0000}"/>
    <cellStyle name="Note 2 13 4 2 5 3" xfId="42685" xr:uid="{00000000-0005-0000-0000-0000B50E0000}"/>
    <cellStyle name="Note 2 13 4 2 6" xfId="17804" xr:uid="{00000000-0005-0000-0000-0000B60E0000}"/>
    <cellStyle name="Note 2 13 4 3" xfId="964" xr:uid="{00000000-0005-0000-0000-0000B70E0000}"/>
    <cellStyle name="Note 2 13 4 3 2" xfId="3475" xr:uid="{00000000-0005-0000-0000-0000B80E0000}"/>
    <cellStyle name="Note 2 13 4 3 2 2" xfId="13232" xr:uid="{00000000-0005-0000-0000-0000B90E0000}"/>
    <cellStyle name="Note 2 13 4 3 2 2 2" xfId="30667" xr:uid="{00000000-0005-0000-0000-0000BA0E0000}"/>
    <cellStyle name="Note 2 13 4 3 2 2 3" xfId="45120" xr:uid="{00000000-0005-0000-0000-0000BB0E0000}"/>
    <cellStyle name="Note 2 13 4 3 2 3" xfId="15693" xr:uid="{00000000-0005-0000-0000-0000BC0E0000}"/>
    <cellStyle name="Note 2 13 4 3 2 3 2" xfId="33128" xr:uid="{00000000-0005-0000-0000-0000BD0E0000}"/>
    <cellStyle name="Note 2 13 4 3 2 3 3" xfId="47581" xr:uid="{00000000-0005-0000-0000-0000BE0E0000}"/>
    <cellStyle name="Note 2 13 4 3 2 4" xfId="20911" xr:uid="{00000000-0005-0000-0000-0000BF0E0000}"/>
    <cellStyle name="Note 2 13 4 3 2 5" xfId="35364" xr:uid="{00000000-0005-0000-0000-0000C00E0000}"/>
    <cellStyle name="Note 2 13 4 3 3" xfId="5937" xr:uid="{00000000-0005-0000-0000-0000C10E0000}"/>
    <cellStyle name="Note 2 13 4 3 3 2" xfId="23372" xr:uid="{00000000-0005-0000-0000-0000C20E0000}"/>
    <cellStyle name="Note 2 13 4 3 3 3" xfId="37825" xr:uid="{00000000-0005-0000-0000-0000C30E0000}"/>
    <cellStyle name="Note 2 13 4 3 4" xfId="8378" xr:uid="{00000000-0005-0000-0000-0000C40E0000}"/>
    <cellStyle name="Note 2 13 4 3 4 2" xfId="25813" xr:uid="{00000000-0005-0000-0000-0000C50E0000}"/>
    <cellStyle name="Note 2 13 4 3 4 3" xfId="40266" xr:uid="{00000000-0005-0000-0000-0000C60E0000}"/>
    <cellStyle name="Note 2 13 4 3 5" xfId="10798" xr:uid="{00000000-0005-0000-0000-0000C70E0000}"/>
    <cellStyle name="Note 2 13 4 3 5 2" xfId="28233" xr:uid="{00000000-0005-0000-0000-0000C80E0000}"/>
    <cellStyle name="Note 2 13 4 3 5 3" xfId="42686" xr:uid="{00000000-0005-0000-0000-0000C90E0000}"/>
    <cellStyle name="Note 2 13 4 3 6" xfId="17805" xr:uid="{00000000-0005-0000-0000-0000CA0E0000}"/>
    <cellStyle name="Note 2 13 4 4" xfId="965" xr:uid="{00000000-0005-0000-0000-0000CB0E0000}"/>
    <cellStyle name="Note 2 13 4 4 2" xfId="3476" xr:uid="{00000000-0005-0000-0000-0000CC0E0000}"/>
    <cellStyle name="Note 2 13 4 4 2 2" xfId="20912" xr:uid="{00000000-0005-0000-0000-0000CD0E0000}"/>
    <cellStyle name="Note 2 13 4 4 2 3" xfId="35365" xr:uid="{00000000-0005-0000-0000-0000CE0E0000}"/>
    <cellStyle name="Note 2 13 4 4 3" xfId="5938" xr:uid="{00000000-0005-0000-0000-0000CF0E0000}"/>
    <cellStyle name="Note 2 13 4 4 3 2" xfId="23373" xr:uid="{00000000-0005-0000-0000-0000D00E0000}"/>
    <cellStyle name="Note 2 13 4 4 3 3" xfId="37826" xr:uid="{00000000-0005-0000-0000-0000D10E0000}"/>
    <cellStyle name="Note 2 13 4 4 4" xfId="8379" xr:uid="{00000000-0005-0000-0000-0000D20E0000}"/>
    <cellStyle name="Note 2 13 4 4 4 2" xfId="25814" xr:uid="{00000000-0005-0000-0000-0000D30E0000}"/>
    <cellStyle name="Note 2 13 4 4 4 3" xfId="40267" xr:uid="{00000000-0005-0000-0000-0000D40E0000}"/>
    <cellStyle name="Note 2 13 4 4 5" xfId="10799" xr:uid="{00000000-0005-0000-0000-0000D50E0000}"/>
    <cellStyle name="Note 2 13 4 4 5 2" xfId="28234" xr:uid="{00000000-0005-0000-0000-0000D60E0000}"/>
    <cellStyle name="Note 2 13 4 4 5 3" xfId="42687" xr:uid="{00000000-0005-0000-0000-0000D70E0000}"/>
    <cellStyle name="Note 2 13 4 4 6" xfId="15011" xr:uid="{00000000-0005-0000-0000-0000D80E0000}"/>
    <cellStyle name="Note 2 13 4 4 6 2" xfId="32446" xr:uid="{00000000-0005-0000-0000-0000D90E0000}"/>
    <cellStyle name="Note 2 13 4 4 6 3" xfId="46899" xr:uid="{00000000-0005-0000-0000-0000DA0E0000}"/>
    <cellStyle name="Note 2 13 4 4 7" xfId="17806" xr:uid="{00000000-0005-0000-0000-0000DB0E0000}"/>
    <cellStyle name="Note 2 13 4 4 8" xfId="20173" xr:uid="{00000000-0005-0000-0000-0000DC0E0000}"/>
    <cellStyle name="Note 2 13 4 5" xfId="3473" xr:uid="{00000000-0005-0000-0000-0000DD0E0000}"/>
    <cellStyle name="Note 2 13 4 5 2" xfId="13230" xr:uid="{00000000-0005-0000-0000-0000DE0E0000}"/>
    <cellStyle name="Note 2 13 4 5 2 2" xfId="30665" xr:uid="{00000000-0005-0000-0000-0000DF0E0000}"/>
    <cellStyle name="Note 2 13 4 5 2 3" xfId="45118" xr:uid="{00000000-0005-0000-0000-0000E00E0000}"/>
    <cellStyle name="Note 2 13 4 5 3" xfId="15691" xr:uid="{00000000-0005-0000-0000-0000E10E0000}"/>
    <cellStyle name="Note 2 13 4 5 3 2" xfId="33126" xr:uid="{00000000-0005-0000-0000-0000E20E0000}"/>
    <cellStyle name="Note 2 13 4 5 3 3" xfId="47579" xr:uid="{00000000-0005-0000-0000-0000E30E0000}"/>
    <cellStyle name="Note 2 13 4 5 4" xfId="20909" xr:uid="{00000000-0005-0000-0000-0000E40E0000}"/>
    <cellStyle name="Note 2 13 4 5 5" xfId="35362" xr:uid="{00000000-0005-0000-0000-0000E50E0000}"/>
    <cellStyle name="Note 2 13 4 6" xfId="5935" xr:uid="{00000000-0005-0000-0000-0000E60E0000}"/>
    <cellStyle name="Note 2 13 4 6 2" xfId="23370" xr:uid="{00000000-0005-0000-0000-0000E70E0000}"/>
    <cellStyle name="Note 2 13 4 6 3" xfId="37823" xr:uid="{00000000-0005-0000-0000-0000E80E0000}"/>
    <cellStyle name="Note 2 13 4 7" xfId="8376" xr:uid="{00000000-0005-0000-0000-0000E90E0000}"/>
    <cellStyle name="Note 2 13 4 7 2" xfId="25811" xr:uid="{00000000-0005-0000-0000-0000EA0E0000}"/>
    <cellStyle name="Note 2 13 4 7 3" xfId="40264" xr:uid="{00000000-0005-0000-0000-0000EB0E0000}"/>
    <cellStyle name="Note 2 13 4 8" xfId="10796" xr:uid="{00000000-0005-0000-0000-0000EC0E0000}"/>
    <cellStyle name="Note 2 13 4 8 2" xfId="28231" xr:uid="{00000000-0005-0000-0000-0000ED0E0000}"/>
    <cellStyle name="Note 2 13 4 8 3" xfId="42684" xr:uid="{00000000-0005-0000-0000-0000EE0E0000}"/>
    <cellStyle name="Note 2 13 4 9" xfId="17803" xr:uid="{00000000-0005-0000-0000-0000EF0E0000}"/>
    <cellStyle name="Note 2 13 5" xfId="966" xr:uid="{00000000-0005-0000-0000-0000F00E0000}"/>
    <cellStyle name="Note 2 13 5 2" xfId="967" xr:uid="{00000000-0005-0000-0000-0000F10E0000}"/>
    <cellStyle name="Note 2 13 5 2 2" xfId="3478" xr:uid="{00000000-0005-0000-0000-0000F20E0000}"/>
    <cellStyle name="Note 2 13 5 2 2 2" xfId="13234" xr:uid="{00000000-0005-0000-0000-0000F30E0000}"/>
    <cellStyle name="Note 2 13 5 2 2 2 2" xfId="30669" xr:uid="{00000000-0005-0000-0000-0000F40E0000}"/>
    <cellStyle name="Note 2 13 5 2 2 2 3" xfId="45122" xr:uid="{00000000-0005-0000-0000-0000F50E0000}"/>
    <cellStyle name="Note 2 13 5 2 2 3" xfId="15695" xr:uid="{00000000-0005-0000-0000-0000F60E0000}"/>
    <cellStyle name="Note 2 13 5 2 2 3 2" xfId="33130" xr:uid="{00000000-0005-0000-0000-0000F70E0000}"/>
    <cellStyle name="Note 2 13 5 2 2 3 3" xfId="47583" xr:uid="{00000000-0005-0000-0000-0000F80E0000}"/>
    <cellStyle name="Note 2 13 5 2 2 4" xfId="20914" xr:uid="{00000000-0005-0000-0000-0000F90E0000}"/>
    <cellStyle name="Note 2 13 5 2 2 5" xfId="35367" xr:uid="{00000000-0005-0000-0000-0000FA0E0000}"/>
    <cellStyle name="Note 2 13 5 2 3" xfId="5940" xr:uid="{00000000-0005-0000-0000-0000FB0E0000}"/>
    <cellStyle name="Note 2 13 5 2 3 2" xfId="23375" xr:uid="{00000000-0005-0000-0000-0000FC0E0000}"/>
    <cellStyle name="Note 2 13 5 2 3 3" xfId="37828" xr:uid="{00000000-0005-0000-0000-0000FD0E0000}"/>
    <cellStyle name="Note 2 13 5 2 4" xfId="8381" xr:uid="{00000000-0005-0000-0000-0000FE0E0000}"/>
    <cellStyle name="Note 2 13 5 2 4 2" xfId="25816" xr:uid="{00000000-0005-0000-0000-0000FF0E0000}"/>
    <cellStyle name="Note 2 13 5 2 4 3" xfId="40269" xr:uid="{00000000-0005-0000-0000-0000000F0000}"/>
    <cellStyle name="Note 2 13 5 2 5" xfId="10801" xr:uid="{00000000-0005-0000-0000-0000010F0000}"/>
    <cellStyle name="Note 2 13 5 2 5 2" xfId="28236" xr:uid="{00000000-0005-0000-0000-0000020F0000}"/>
    <cellStyle name="Note 2 13 5 2 5 3" xfId="42689" xr:uid="{00000000-0005-0000-0000-0000030F0000}"/>
    <cellStyle name="Note 2 13 5 2 6" xfId="17808" xr:uid="{00000000-0005-0000-0000-0000040F0000}"/>
    <cellStyle name="Note 2 13 5 3" xfId="968" xr:uid="{00000000-0005-0000-0000-0000050F0000}"/>
    <cellStyle name="Note 2 13 5 3 2" xfId="3479" xr:uid="{00000000-0005-0000-0000-0000060F0000}"/>
    <cellStyle name="Note 2 13 5 3 2 2" xfId="13235" xr:uid="{00000000-0005-0000-0000-0000070F0000}"/>
    <cellStyle name="Note 2 13 5 3 2 2 2" xfId="30670" xr:uid="{00000000-0005-0000-0000-0000080F0000}"/>
    <cellStyle name="Note 2 13 5 3 2 2 3" xfId="45123" xr:uid="{00000000-0005-0000-0000-0000090F0000}"/>
    <cellStyle name="Note 2 13 5 3 2 3" xfId="15696" xr:uid="{00000000-0005-0000-0000-00000A0F0000}"/>
    <cellStyle name="Note 2 13 5 3 2 3 2" xfId="33131" xr:uid="{00000000-0005-0000-0000-00000B0F0000}"/>
    <cellStyle name="Note 2 13 5 3 2 3 3" xfId="47584" xr:uid="{00000000-0005-0000-0000-00000C0F0000}"/>
    <cellStyle name="Note 2 13 5 3 2 4" xfId="20915" xr:uid="{00000000-0005-0000-0000-00000D0F0000}"/>
    <cellStyle name="Note 2 13 5 3 2 5" xfId="35368" xr:uid="{00000000-0005-0000-0000-00000E0F0000}"/>
    <cellStyle name="Note 2 13 5 3 3" xfId="5941" xr:uid="{00000000-0005-0000-0000-00000F0F0000}"/>
    <cellStyle name="Note 2 13 5 3 3 2" xfId="23376" xr:uid="{00000000-0005-0000-0000-0000100F0000}"/>
    <cellStyle name="Note 2 13 5 3 3 3" xfId="37829" xr:uid="{00000000-0005-0000-0000-0000110F0000}"/>
    <cellStyle name="Note 2 13 5 3 4" xfId="8382" xr:uid="{00000000-0005-0000-0000-0000120F0000}"/>
    <cellStyle name="Note 2 13 5 3 4 2" xfId="25817" xr:uid="{00000000-0005-0000-0000-0000130F0000}"/>
    <cellStyle name="Note 2 13 5 3 4 3" xfId="40270" xr:uid="{00000000-0005-0000-0000-0000140F0000}"/>
    <cellStyle name="Note 2 13 5 3 5" xfId="10802" xr:uid="{00000000-0005-0000-0000-0000150F0000}"/>
    <cellStyle name="Note 2 13 5 3 5 2" xfId="28237" xr:uid="{00000000-0005-0000-0000-0000160F0000}"/>
    <cellStyle name="Note 2 13 5 3 5 3" xfId="42690" xr:uid="{00000000-0005-0000-0000-0000170F0000}"/>
    <cellStyle name="Note 2 13 5 3 6" xfId="17809" xr:uid="{00000000-0005-0000-0000-0000180F0000}"/>
    <cellStyle name="Note 2 13 5 4" xfId="969" xr:uid="{00000000-0005-0000-0000-0000190F0000}"/>
    <cellStyle name="Note 2 13 5 4 2" xfId="3480" xr:uid="{00000000-0005-0000-0000-00001A0F0000}"/>
    <cellStyle name="Note 2 13 5 4 2 2" xfId="20916" xr:uid="{00000000-0005-0000-0000-00001B0F0000}"/>
    <cellStyle name="Note 2 13 5 4 2 3" xfId="35369" xr:uid="{00000000-0005-0000-0000-00001C0F0000}"/>
    <cellStyle name="Note 2 13 5 4 3" xfId="5942" xr:uid="{00000000-0005-0000-0000-00001D0F0000}"/>
    <cellStyle name="Note 2 13 5 4 3 2" xfId="23377" xr:uid="{00000000-0005-0000-0000-00001E0F0000}"/>
    <cellStyle name="Note 2 13 5 4 3 3" xfId="37830" xr:uid="{00000000-0005-0000-0000-00001F0F0000}"/>
    <cellStyle name="Note 2 13 5 4 4" xfId="8383" xr:uid="{00000000-0005-0000-0000-0000200F0000}"/>
    <cellStyle name="Note 2 13 5 4 4 2" xfId="25818" xr:uid="{00000000-0005-0000-0000-0000210F0000}"/>
    <cellStyle name="Note 2 13 5 4 4 3" xfId="40271" xr:uid="{00000000-0005-0000-0000-0000220F0000}"/>
    <cellStyle name="Note 2 13 5 4 5" xfId="10803" xr:uid="{00000000-0005-0000-0000-0000230F0000}"/>
    <cellStyle name="Note 2 13 5 4 5 2" xfId="28238" xr:uid="{00000000-0005-0000-0000-0000240F0000}"/>
    <cellStyle name="Note 2 13 5 4 5 3" xfId="42691" xr:uid="{00000000-0005-0000-0000-0000250F0000}"/>
    <cellStyle name="Note 2 13 5 4 6" xfId="15012" xr:uid="{00000000-0005-0000-0000-0000260F0000}"/>
    <cellStyle name="Note 2 13 5 4 6 2" xfId="32447" xr:uid="{00000000-0005-0000-0000-0000270F0000}"/>
    <cellStyle name="Note 2 13 5 4 6 3" xfId="46900" xr:uid="{00000000-0005-0000-0000-0000280F0000}"/>
    <cellStyle name="Note 2 13 5 4 7" xfId="17810" xr:uid="{00000000-0005-0000-0000-0000290F0000}"/>
    <cellStyle name="Note 2 13 5 4 8" xfId="20174" xr:uid="{00000000-0005-0000-0000-00002A0F0000}"/>
    <cellStyle name="Note 2 13 5 5" xfId="3477" xr:uid="{00000000-0005-0000-0000-00002B0F0000}"/>
    <cellStyle name="Note 2 13 5 5 2" xfId="13233" xr:uid="{00000000-0005-0000-0000-00002C0F0000}"/>
    <cellStyle name="Note 2 13 5 5 2 2" xfId="30668" xr:uid="{00000000-0005-0000-0000-00002D0F0000}"/>
    <cellStyle name="Note 2 13 5 5 2 3" xfId="45121" xr:uid="{00000000-0005-0000-0000-00002E0F0000}"/>
    <cellStyle name="Note 2 13 5 5 3" xfId="15694" xr:uid="{00000000-0005-0000-0000-00002F0F0000}"/>
    <cellStyle name="Note 2 13 5 5 3 2" xfId="33129" xr:uid="{00000000-0005-0000-0000-0000300F0000}"/>
    <cellStyle name="Note 2 13 5 5 3 3" xfId="47582" xr:uid="{00000000-0005-0000-0000-0000310F0000}"/>
    <cellStyle name="Note 2 13 5 5 4" xfId="20913" xr:uid="{00000000-0005-0000-0000-0000320F0000}"/>
    <cellStyle name="Note 2 13 5 5 5" xfId="35366" xr:uid="{00000000-0005-0000-0000-0000330F0000}"/>
    <cellStyle name="Note 2 13 5 6" xfId="5939" xr:uid="{00000000-0005-0000-0000-0000340F0000}"/>
    <cellStyle name="Note 2 13 5 6 2" xfId="23374" xr:uid="{00000000-0005-0000-0000-0000350F0000}"/>
    <cellStyle name="Note 2 13 5 6 3" xfId="37827" xr:uid="{00000000-0005-0000-0000-0000360F0000}"/>
    <cellStyle name="Note 2 13 5 7" xfId="8380" xr:uid="{00000000-0005-0000-0000-0000370F0000}"/>
    <cellStyle name="Note 2 13 5 7 2" xfId="25815" xr:uid="{00000000-0005-0000-0000-0000380F0000}"/>
    <cellStyle name="Note 2 13 5 7 3" xfId="40268" xr:uid="{00000000-0005-0000-0000-0000390F0000}"/>
    <cellStyle name="Note 2 13 5 8" xfId="10800" xr:uid="{00000000-0005-0000-0000-00003A0F0000}"/>
    <cellStyle name="Note 2 13 5 8 2" xfId="28235" xr:uid="{00000000-0005-0000-0000-00003B0F0000}"/>
    <cellStyle name="Note 2 13 5 8 3" xfId="42688" xr:uid="{00000000-0005-0000-0000-00003C0F0000}"/>
    <cellStyle name="Note 2 13 5 9" xfId="17807" xr:uid="{00000000-0005-0000-0000-00003D0F0000}"/>
    <cellStyle name="Note 2 13 6" xfId="970" xr:uid="{00000000-0005-0000-0000-00003E0F0000}"/>
    <cellStyle name="Note 2 13 6 2" xfId="3481" xr:uid="{00000000-0005-0000-0000-00003F0F0000}"/>
    <cellStyle name="Note 2 13 6 2 2" xfId="13236" xr:uid="{00000000-0005-0000-0000-0000400F0000}"/>
    <cellStyle name="Note 2 13 6 2 2 2" xfId="30671" xr:uid="{00000000-0005-0000-0000-0000410F0000}"/>
    <cellStyle name="Note 2 13 6 2 2 3" xfId="45124" xr:uid="{00000000-0005-0000-0000-0000420F0000}"/>
    <cellStyle name="Note 2 13 6 2 3" xfId="15697" xr:uid="{00000000-0005-0000-0000-0000430F0000}"/>
    <cellStyle name="Note 2 13 6 2 3 2" xfId="33132" xr:uid="{00000000-0005-0000-0000-0000440F0000}"/>
    <cellStyle name="Note 2 13 6 2 3 3" xfId="47585" xr:uid="{00000000-0005-0000-0000-0000450F0000}"/>
    <cellStyle name="Note 2 13 6 2 4" xfId="20917" xr:uid="{00000000-0005-0000-0000-0000460F0000}"/>
    <cellStyle name="Note 2 13 6 2 5" xfId="35370" xr:uid="{00000000-0005-0000-0000-0000470F0000}"/>
    <cellStyle name="Note 2 13 6 3" xfId="5943" xr:uid="{00000000-0005-0000-0000-0000480F0000}"/>
    <cellStyle name="Note 2 13 6 3 2" xfId="23378" xr:uid="{00000000-0005-0000-0000-0000490F0000}"/>
    <cellStyle name="Note 2 13 6 3 3" xfId="37831" xr:uid="{00000000-0005-0000-0000-00004A0F0000}"/>
    <cellStyle name="Note 2 13 6 4" xfId="8384" xr:uid="{00000000-0005-0000-0000-00004B0F0000}"/>
    <cellStyle name="Note 2 13 6 4 2" xfId="25819" xr:uid="{00000000-0005-0000-0000-00004C0F0000}"/>
    <cellStyle name="Note 2 13 6 4 3" xfId="40272" xr:uid="{00000000-0005-0000-0000-00004D0F0000}"/>
    <cellStyle name="Note 2 13 6 5" xfId="10804" xr:uid="{00000000-0005-0000-0000-00004E0F0000}"/>
    <cellStyle name="Note 2 13 6 5 2" xfId="28239" xr:uid="{00000000-0005-0000-0000-00004F0F0000}"/>
    <cellStyle name="Note 2 13 6 5 3" xfId="42692" xr:uid="{00000000-0005-0000-0000-0000500F0000}"/>
    <cellStyle name="Note 2 13 6 6" xfId="17811" xr:uid="{00000000-0005-0000-0000-0000510F0000}"/>
    <cellStyle name="Note 2 13 7" xfId="971" xr:uid="{00000000-0005-0000-0000-0000520F0000}"/>
    <cellStyle name="Note 2 13 7 2" xfId="3482" xr:uid="{00000000-0005-0000-0000-0000530F0000}"/>
    <cellStyle name="Note 2 13 7 2 2" xfId="13237" xr:uid="{00000000-0005-0000-0000-0000540F0000}"/>
    <cellStyle name="Note 2 13 7 2 2 2" xfId="30672" xr:uid="{00000000-0005-0000-0000-0000550F0000}"/>
    <cellStyle name="Note 2 13 7 2 2 3" xfId="45125" xr:uid="{00000000-0005-0000-0000-0000560F0000}"/>
    <cellStyle name="Note 2 13 7 2 3" xfId="15698" xr:uid="{00000000-0005-0000-0000-0000570F0000}"/>
    <cellStyle name="Note 2 13 7 2 3 2" xfId="33133" xr:uid="{00000000-0005-0000-0000-0000580F0000}"/>
    <cellStyle name="Note 2 13 7 2 3 3" xfId="47586" xr:uid="{00000000-0005-0000-0000-0000590F0000}"/>
    <cellStyle name="Note 2 13 7 2 4" xfId="20918" xr:uid="{00000000-0005-0000-0000-00005A0F0000}"/>
    <cellStyle name="Note 2 13 7 2 5" xfId="35371" xr:uid="{00000000-0005-0000-0000-00005B0F0000}"/>
    <cellStyle name="Note 2 13 7 3" xfId="5944" xr:uid="{00000000-0005-0000-0000-00005C0F0000}"/>
    <cellStyle name="Note 2 13 7 3 2" xfId="23379" xr:uid="{00000000-0005-0000-0000-00005D0F0000}"/>
    <cellStyle name="Note 2 13 7 3 3" xfId="37832" xr:uid="{00000000-0005-0000-0000-00005E0F0000}"/>
    <cellStyle name="Note 2 13 7 4" xfId="8385" xr:uid="{00000000-0005-0000-0000-00005F0F0000}"/>
    <cellStyle name="Note 2 13 7 4 2" xfId="25820" xr:uid="{00000000-0005-0000-0000-0000600F0000}"/>
    <cellStyle name="Note 2 13 7 4 3" xfId="40273" xr:uid="{00000000-0005-0000-0000-0000610F0000}"/>
    <cellStyle name="Note 2 13 7 5" xfId="10805" xr:uid="{00000000-0005-0000-0000-0000620F0000}"/>
    <cellStyle name="Note 2 13 7 5 2" xfId="28240" xr:uid="{00000000-0005-0000-0000-0000630F0000}"/>
    <cellStyle name="Note 2 13 7 5 3" xfId="42693" xr:uid="{00000000-0005-0000-0000-0000640F0000}"/>
    <cellStyle name="Note 2 13 7 6" xfId="17812" xr:uid="{00000000-0005-0000-0000-0000650F0000}"/>
    <cellStyle name="Note 2 13 8" xfId="972" xr:uid="{00000000-0005-0000-0000-0000660F0000}"/>
    <cellStyle name="Note 2 13 8 2" xfId="3483" xr:uid="{00000000-0005-0000-0000-0000670F0000}"/>
    <cellStyle name="Note 2 13 8 2 2" xfId="20919" xr:uid="{00000000-0005-0000-0000-0000680F0000}"/>
    <cellStyle name="Note 2 13 8 2 3" xfId="35372" xr:uid="{00000000-0005-0000-0000-0000690F0000}"/>
    <cellStyle name="Note 2 13 8 3" xfId="5945" xr:uid="{00000000-0005-0000-0000-00006A0F0000}"/>
    <cellStyle name="Note 2 13 8 3 2" xfId="23380" xr:uid="{00000000-0005-0000-0000-00006B0F0000}"/>
    <cellStyle name="Note 2 13 8 3 3" xfId="37833" xr:uid="{00000000-0005-0000-0000-00006C0F0000}"/>
    <cellStyle name="Note 2 13 8 4" xfId="8386" xr:uid="{00000000-0005-0000-0000-00006D0F0000}"/>
    <cellStyle name="Note 2 13 8 4 2" xfId="25821" xr:uid="{00000000-0005-0000-0000-00006E0F0000}"/>
    <cellStyle name="Note 2 13 8 4 3" xfId="40274" xr:uid="{00000000-0005-0000-0000-00006F0F0000}"/>
    <cellStyle name="Note 2 13 8 5" xfId="10806" xr:uid="{00000000-0005-0000-0000-0000700F0000}"/>
    <cellStyle name="Note 2 13 8 5 2" xfId="28241" xr:uid="{00000000-0005-0000-0000-0000710F0000}"/>
    <cellStyle name="Note 2 13 8 5 3" xfId="42694" xr:uid="{00000000-0005-0000-0000-0000720F0000}"/>
    <cellStyle name="Note 2 13 8 6" xfId="15013" xr:uid="{00000000-0005-0000-0000-0000730F0000}"/>
    <cellStyle name="Note 2 13 8 6 2" xfId="32448" xr:uid="{00000000-0005-0000-0000-0000740F0000}"/>
    <cellStyle name="Note 2 13 8 6 3" xfId="46901" xr:uid="{00000000-0005-0000-0000-0000750F0000}"/>
    <cellStyle name="Note 2 13 8 7" xfId="17813" xr:uid="{00000000-0005-0000-0000-0000760F0000}"/>
    <cellStyle name="Note 2 13 8 8" xfId="20175" xr:uid="{00000000-0005-0000-0000-0000770F0000}"/>
    <cellStyle name="Note 2 13 9" xfId="3464" xr:uid="{00000000-0005-0000-0000-0000780F0000}"/>
    <cellStyle name="Note 2 13 9 2" xfId="13223" xr:uid="{00000000-0005-0000-0000-0000790F0000}"/>
    <cellStyle name="Note 2 13 9 2 2" xfId="30658" xr:uid="{00000000-0005-0000-0000-00007A0F0000}"/>
    <cellStyle name="Note 2 13 9 2 3" xfId="45111" xr:uid="{00000000-0005-0000-0000-00007B0F0000}"/>
    <cellStyle name="Note 2 13 9 3" xfId="15684" xr:uid="{00000000-0005-0000-0000-00007C0F0000}"/>
    <cellStyle name="Note 2 13 9 3 2" xfId="33119" xr:uid="{00000000-0005-0000-0000-00007D0F0000}"/>
    <cellStyle name="Note 2 13 9 3 3" xfId="47572" xr:uid="{00000000-0005-0000-0000-00007E0F0000}"/>
    <cellStyle name="Note 2 13 9 4" xfId="20900" xr:uid="{00000000-0005-0000-0000-00007F0F0000}"/>
    <cellStyle name="Note 2 13 9 5" xfId="35353" xr:uid="{00000000-0005-0000-0000-0000800F0000}"/>
    <cellStyle name="Note 2 14" xfId="973" xr:uid="{00000000-0005-0000-0000-0000810F0000}"/>
    <cellStyle name="Note 2 14 10" xfId="5946" xr:uid="{00000000-0005-0000-0000-0000820F0000}"/>
    <cellStyle name="Note 2 14 10 2" xfId="23381" xr:uid="{00000000-0005-0000-0000-0000830F0000}"/>
    <cellStyle name="Note 2 14 10 3" xfId="37834" xr:uid="{00000000-0005-0000-0000-0000840F0000}"/>
    <cellStyle name="Note 2 14 11" xfId="8387" xr:uid="{00000000-0005-0000-0000-0000850F0000}"/>
    <cellStyle name="Note 2 14 11 2" xfId="25822" xr:uid="{00000000-0005-0000-0000-0000860F0000}"/>
    <cellStyle name="Note 2 14 11 3" xfId="40275" xr:uid="{00000000-0005-0000-0000-0000870F0000}"/>
    <cellStyle name="Note 2 14 12" xfId="10807" xr:uid="{00000000-0005-0000-0000-0000880F0000}"/>
    <cellStyle name="Note 2 14 12 2" xfId="28242" xr:uid="{00000000-0005-0000-0000-0000890F0000}"/>
    <cellStyle name="Note 2 14 12 3" xfId="42695" xr:uid="{00000000-0005-0000-0000-00008A0F0000}"/>
    <cellStyle name="Note 2 14 13" xfId="17814" xr:uid="{00000000-0005-0000-0000-00008B0F0000}"/>
    <cellStyle name="Note 2 14 2" xfId="974" xr:uid="{00000000-0005-0000-0000-00008C0F0000}"/>
    <cellStyle name="Note 2 14 2 2" xfId="975" xr:uid="{00000000-0005-0000-0000-00008D0F0000}"/>
    <cellStyle name="Note 2 14 2 2 2" xfId="3486" xr:uid="{00000000-0005-0000-0000-00008E0F0000}"/>
    <cellStyle name="Note 2 14 2 2 2 2" xfId="13240" xr:uid="{00000000-0005-0000-0000-00008F0F0000}"/>
    <cellStyle name="Note 2 14 2 2 2 2 2" xfId="30675" xr:uid="{00000000-0005-0000-0000-0000900F0000}"/>
    <cellStyle name="Note 2 14 2 2 2 2 3" xfId="45128" xr:uid="{00000000-0005-0000-0000-0000910F0000}"/>
    <cellStyle name="Note 2 14 2 2 2 3" xfId="15701" xr:uid="{00000000-0005-0000-0000-0000920F0000}"/>
    <cellStyle name="Note 2 14 2 2 2 3 2" xfId="33136" xr:uid="{00000000-0005-0000-0000-0000930F0000}"/>
    <cellStyle name="Note 2 14 2 2 2 3 3" xfId="47589" xr:uid="{00000000-0005-0000-0000-0000940F0000}"/>
    <cellStyle name="Note 2 14 2 2 2 4" xfId="20922" xr:uid="{00000000-0005-0000-0000-0000950F0000}"/>
    <cellStyle name="Note 2 14 2 2 2 5" xfId="35375" xr:uid="{00000000-0005-0000-0000-0000960F0000}"/>
    <cellStyle name="Note 2 14 2 2 3" xfId="5948" xr:uid="{00000000-0005-0000-0000-0000970F0000}"/>
    <cellStyle name="Note 2 14 2 2 3 2" xfId="23383" xr:uid="{00000000-0005-0000-0000-0000980F0000}"/>
    <cellStyle name="Note 2 14 2 2 3 3" xfId="37836" xr:uid="{00000000-0005-0000-0000-0000990F0000}"/>
    <cellStyle name="Note 2 14 2 2 4" xfId="8389" xr:uid="{00000000-0005-0000-0000-00009A0F0000}"/>
    <cellStyle name="Note 2 14 2 2 4 2" xfId="25824" xr:uid="{00000000-0005-0000-0000-00009B0F0000}"/>
    <cellStyle name="Note 2 14 2 2 4 3" xfId="40277" xr:uid="{00000000-0005-0000-0000-00009C0F0000}"/>
    <cellStyle name="Note 2 14 2 2 5" xfId="10809" xr:uid="{00000000-0005-0000-0000-00009D0F0000}"/>
    <cellStyle name="Note 2 14 2 2 5 2" xfId="28244" xr:uid="{00000000-0005-0000-0000-00009E0F0000}"/>
    <cellStyle name="Note 2 14 2 2 5 3" xfId="42697" xr:uid="{00000000-0005-0000-0000-00009F0F0000}"/>
    <cellStyle name="Note 2 14 2 2 6" xfId="17816" xr:uid="{00000000-0005-0000-0000-0000A00F0000}"/>
    <cellStyle name="Note 2 14 2 3" xfId="976" xr:uid="{00000000-0005-0000-0000-0000A10F0000}"/>
    <cellStyle name="Note 2 14 2 3 2" xfId="3487" xr:uid="{00000000-0005-0000-0000-0000A20F0000}"/>
    <cellStyle name="Note 2 14 2 3 2 2" xfId="13241" xr:uid="{00000000-0005-0000-0000-0000A30F0000}"/>
    <cellStyle name="Note 2 14 2 3 2 2 2" xfId="30676" xr:uid="{00000000-0005-0000-0000-0000A40F0000}"/>
    <cellStyle name="Note 2 14 2 3 2 2 3" xfId="45129" xr:uid="{00000000-0005-0000-0000-0000A50F0000}"/>
    <cellStyle name="Note 2 14 2 3 2 3" xfId="15702" xr:uid="{00000000-0005-0000-0000-0000A60F0000}"/>
    <cellStyle name="Note 2 14 2 3 2 3 2" xfId="33137" xr:uid="{00000000-0005-0000-0000-0000A70F0000}"/>
    <cellStyle name="Note 2 14 2 3 2 3 3" xfId="47590" xr:uid="{00000000-0005-0000-0000-0000A80F0000}"/>
    <cellStyle name="Note 2 14 2 3 2 4" xfId="20923" xr:uid="{00000000-0005-0000-0000-0000A90F0000}"/>
    <cellStyle name="Note 2 14 2 3 2 5" xfId="35376" xr:uid="{00000000-0005-0000-0000-0000AA0F0000}"/>
    <cellStyle name="Note 2 14 2 3 3" xfId="5949" xr:uid="{00000000-0005-0000-0000-0000AB0F0000}"/>
    <cellStyle name="Note 2 14 2 3 3 2" xfId="23384" xr:uid="{00000000-0005-0000-0000-0000AC0F0000}"/>
    <cellStyle name="Note 2 14 2 3 3 3" xfId="37837" xr:uid="{00000000-0005-0000-0000-0000AD0F0000}"/>
    <cellStyle name="Note 2 14 2 3 4" xfId="8390" xr:uid="{00000000-0005-0000-0000-0000AE0F0000}"/>
    <cellStyle name="Note 2 14 2 3 4 2" xfId="25825" xr:uid="{00000000-0005-0000-0000-0000AF0F0000}"/>
    <cellStyle name="Note 2 14 2 3 4 3" xfId="40278" xr:uid="{00000000-0005-0000-0000-0000B00F0000}"/>
    <cellStyle name="Note 2 14 2 3 5" xfId="10810" xr:uid="{00000000-0005-0000-0000-0000B10F0000}"/>
    <cellStyle name="Note 2 14 2 3 5 2" xfId="28245" xr:uid="{00000000-0005-0000-0000-0000B20F0000}"/>
    <cellStyle name="Note 2 14 2 3 5 3" xfId="42698" xr:uid="{00000000-0005-0000-0000-0000B30F0000}"/>
    <cellStyle name="Note 2 14 2 3 6" xfId="17817" xr:uid="{00000000-0005-0000-0000-0000B40F0000}"/>
    <cellStyle name="Note 2 14 2 4" xfId="977" xr:uid="{00000000-0005-0000-0000-0000B50F0000}"/>
    <cellStyle name="Note 2 14 2 4 2" xfId="3488" xr:uid="{00000000-0005-0000-0000-0000B60F0000}"/>
    <cellStyle name="Note 2 14 2 4 2 2" xfId="20924" xr:uid="{00000000-0005-0000-0000-0000B70F0000}"/>
    <cellStyle name="Note 2 14 2 4 2 3" xfId="35377" xr:uid="{00000000-0005-0000-0000-0000B80F0000}"/>
    <cellStyle name="Note 2 14 2 4 3" xfId="5950" xr:uid="{00000000-0005-0000-0000-0000B90F0000}"/>
    <cellStyle name="Note 2 14 2 4 3 2" xfId="23385" xr:uid="{00000000-0005-0000-0000-0000BA0F0000}"/>
    <cellStyle name="Note 2 14 2 4 3 3" xfId="37838" xr:uid="{00000000-0005-0000-0000-0000BB0F0000}"/>
    <cellStyle name="Note 2 14 2 4 4" xfId="8391" xr:uid="{00000000-0005-0000-0000-0000BC0F0000}"/>
    <cellStyle name="Note 2 14 2 4 4 2" xfId="25826" xr:uid="{00000000-0005-0000-0000-0000BD0F0000}"/>
    <cellStyle name="Note 2 14 2 4 4 3" xfId="40279" xr:uid="{00000000-0005-0000-0000-0000BE0F0000}"/>
    <cellStyle name="Note 2 14 2 4 5" xfId="10811" xr:uid="{00000000-0005-0000-0000-0000BF0F0000}"/>
    <cellStyle name="Note 2 14 2 4 5 2" xfId="28246" xr:uid="{00000000-0005-0000-0000-0000C00F0000}"/>
    <cellStyle name="Note 2 14 2 4 5 3" xfId="42699" xr:uid="{00000000-0005-0000-0000-0000C10F0000}"/>
    <cellStyle name="Note 2 14 2 4 6" xfId="15014" xr:uid="{00000000-0005-0000-0000-0000C20F0000}"/>
    <cellStyle name="Note 2 14 2 4 6 2" xfId="32449" xr:uid="{00000000-0005-0000-0000-0000C30F0000}"/>
    <cellStyle name="Note 2 14 2 4 6 3" xfId="46902" xr:uid="{00000000-0005-0000-0000-0000C40F0000}"/>
    <cellStyle name="Note 2 14 2 4 7" xfId="17818" xr:uid="{00000000-0005-0000-0000-0000C50F0000}"/>
    <cellStyle name="Note 2 14 2 4 8" xfId="20176" xr:uid="{00000000-0005-0000-0000-0000C60F0000}"/>
    <cellStyle name="Note 2 14 2 5" xfId="3485" xr:uid="{00000000-0005-0000-0000-0000C70F0000}"/>
    <cellStyle name="Note 2 14 2 5 2" xfId="13239" xr:uid="{00000000-0005-0000-0000-0000C80F0000}"/>
    <cellStyle name="Note 2 14 2 5 2 2" xfId="30674" xr:uid="{00000000-0005-0000-0000-0000C90F0000}"/>
    <cellStyle name="Note 2 14 2 5 2 3" xfId="45127" xr:uid="{00000000-0005-0000-0000-0000CA0F0000}"/>
    <cellStyle name="Note 2 14 2 5 3" xfId="15700" xr:uid="{00000000-0005-0000-0000-0000CB0F0000}"/>
    <cellStyle name="Note 2 14 2 5 3 2" xfId="33135" xr:uid="{00000000-0005-0000-0000-0000CC0F0000}"/>
    <cellStyle name="Note 2 14 2 5 3 3" xfId="47588" xr:uid="{00000000-0005-0000-0000-0000CD0F0000}"/>
    <cellStyle name="Note 2 14 2 5 4" xfId="20921" xr:uid="{00000000-0005-0000-0000-0000CE0F0000}"/>
    <cellStyle name="Note 2 14 2 5 5" xfId="35374" xr:uid="{00000000-0005-0000-0000-0000CF0F0000}"/>
    <cellStyle name="Note 2 14 2 6" xfId="5947" xr:uid="{00000000-0005-0000-0000-0000D00F0000}"/>
    <cellStyle name="Note 2 14 2 6 2" xfId="23382" xr:uid="{00000000-0005-0000-0000-0000D10F0000}"/>
    <cellStyle name="Note 2 14 2 6 3" xfId="37835" xr:uid="{00000000-0005-0000-0000-0000D20F0000}"/>
    <cellStyle name="Note 2 14 2 7" xfId="8388" xr:uid="{00000000-0005-0000-0000-0000D30F0000}"/>
    <cellStyle name="Note 2 14 2 7 2" xfId="25823" xr:uid="{00000000-0005-0000-0000-0000D40F0000}"/>
    <cellStyle name="Note 2 14 2 7 3" xfId="40276" xr:uid="{00000000-0005-0000-0000-0000D50F0000}"/>
    <cellStyle name="Note 2 14 2 8" xfId="10808" xr:uid="{00000000-0005-0000-0000-0000D60F0000}"/>
    <cellStyle name="Note 2 14 2 8 2" xfId="28243" xr:uid="{00000000-0005-0000-0000-0000D70F0000}"/>
    <cellStyle name="Note 2 14 2 8 3" xfId="42696" xr:uid="{00000000-0005-0000-0000-0000D80F0000}"/>
    <cellStyle name="Note 2 14 2 9" xfId="17815" xr:uid="{00000000-0005-0000-0000-0000D90F0000}"/>
    <cellStyle name="Note 2 14 3" xfId="978" xr:uid="{00000000-0005-0000-0000-0000DA0F0000}"/>
    <cellStyle name="Note 2 14 3 2" xfId="979" xr:uid="{00000000-0005-0000-0000-0000DB0F0000}"/>
    <cellStyle name="Note 2 14 3 2 2" xfId="3490" xr:uid="{00000000-0005-0000-0000-0000DC0F0000}"/>
    <cellStyle name="Note 2 14 3 2 2 2" xfId="13243" xr:uid="{00000000-0005-0000-0000-0000DD0F0000}"/>
    <cellStyle name="Note 2 14 3 2 2 2 2" xfId="30678" xr:uid="{00000000-0005-0000-0000-0000DE0F0000}"/>
    <cellStyle name="Note 2 14 3 2 2 2 3" xfId="45131" xr:uid="{00000000-0005-0000-0000-0000DF0F0000}"/>
    <cellStyle name="Note 2 14 3 2 2 3" xfId="15704" xr:uid="{00000000-0005-0000-0000-0000E00F0000}"/>
    <cellStyle name="Note 2 14 3 2 2 3 2" xfId="33139" xr:uid="{00000000-0005-0000-0000-0000E10F0000}"/>
    <cellStyle name="Note 2 14 3 2 2 3 3" xfId="47592" xr:uid="{00000000-0005-0000-0000-0000E20F0000}"/>
    <cellStyle name="Note 2 14 3 2 2 4" xfId="20926" xr:uid="{00000000-0005-0000-0000-0000E30F0000}"/>
    <cellStyle name="Note 2 14 3 2 2 5" xfId="35379" xr:uid="{00000000-0005-0000-0000-0000E40F0000}"/>
    <cellStyle name="Note 2 14 3 2 3" xfId="5952" xr:uid="{00000000-0005-0000-0000-0000E50F0000}"/>
    <cellStyle name="Note 2 14 3 2 3 2" xfId="23387" xr:uid="{00000000-0005-0000-0000-0000E60F0000}"/>
    <cellStyle name="Note 2 14 3 2 3 3" xfId="37840" xr:uid="{00000000-0005-0000-0000-0000E70F0000}"/>
    <cellStyle name="Note 2 14 3 2 4" xfId="8393" xr:uid="{00000000-0005-0000-0000-0000E80F0000}"/>
    <cellStyle name="Note 2 14 3 2 4 2" xfId="25828" xr:uid="{00000000-0005-0000-0000-0000E90F0000}"/>
    <cellStyle name="Note 2 14 3 2 4 3" xfId="40281" xr:uid="{00000000-0005-0000-0000-0000EA0F0000}"/>
    <cellStyle name="Note 2 14 3 2 5" xfId="10813" xr:uid="{00000000-0005-0000-0000-0000EB0F0000}"/>
    <cellStyle name="Note 2 14 3 2 5 2" xfId="28248" xr:uid="{00000000-0005-0000-0000-0000EC0F0000}"/>
    <cellStyle name="Note 2 14 3 2 5 3" xfId="42701" xr:uid="{00000000-0005-0000-0000-0000ED0F0000}"/>
    <cellStyle name="Note 2 14 3 2 6" xfId="17820" xr:uid="{00000000-0005-0000-0000-0000EE0F0000}"/>
    <cellStyle name="Note 2 14 3 3" xfId="980" xr:uid="{00000000-0005-0000-0000-0000EF0F0000}"/>
    <cellStyle name="Note 2 14 3 3 2" xfId="3491" xr:uid="{00000000-0005-0000-0000-0000F00F0000}"/>
    <cellStyle name="Note 2 14 3 3 2 2" xfId="13244" xr:uid="{00000000-0005-0000-0000-0000F10F0000}"/>
    <cellStyle name="Note 2 14 3 3 2 2 2" xfId="30679" xr:uid="{00000000-0005-0000-0000-0000F20F0000}"/>
    <cellStyle name="Note 2 14 3 3 2 2 3" xfId="45132" xr:uid="{00000000-0005-0000-0000-0000F30F0000}"/>
    <cellStyle name="Note 2 14 3 3 2 3" xfId="15705" xr:uid="{00000000-0005-0000-0000-0000F40F0000}"/>
    <cellStyle name="Note 2 14 3 3 2 3 2" xfId="33140" xr:uid="{00000000-0005-0000-0000-0000F50F0000}"/>
    <cellStyle name="Note 2 14 3 3 2 3 3" xfId="47593" xr:uid="{00000000-0005-0000-0000-0000F60F0000}"/>
    <cellStyle name="Note 2 14 3 3 2 4" xfId="20927" xr:uid="{00000000-0005-0000-0000-0000F70F0000}"/>
    <cellStyle name="Note 2 14 3 3 2 5" xfId="35380" xr:uid="{00000000-0005-0000-0000-0000F80F0000}"/>
    <cellStyle name="Note 2 14 3 3 3" xfId="5953" xr:uid="{00000000-0005-0000-0000-0000F90F0000}"/>
    <cellStyle name="Note 2 14 3 3 3 2" xfId="23388" xr:uid="{00000000-0005-0000-0000-0000FA0F0000}"/>
    <cellStyle name="Note 2 14 3 3 3 3" xfId="37841" xr:uid="{00000000-0005-0000-0000-0000FB0F0000}"/>
    <cellStyle name="Note 2 14 3 3 4" xfId="8394" xr:uid="{00000000-0005-0000-0000-0000FC0F0000}"/>
    <cellStyle name="Note 2 14 3 3 4 2" xfId="25829" xr:uid="{00000000-0005-0000-0000-0000FD0F0000}"/>
    <cellStyle name="Note 2 14 3 3 4 3" xfId="40282" xr:uid="{00000000-0005-0000-0000-0000FE0F0000}"/>
    <cellStyle name="Note 2 14 3 3 5" xfId="10814" xr:uid="{00000000-0005-0000-0000-0000FF0F0000}"/>
    <cellStyle name="Note 2 14 3 3 5 2" xfId="28249" xr:uid="{00000000-0005-0000-0000-000000100000}"/>
    <cellStyle name="Note 2 14 3 3 5 3" xfId="42702" xr:uid="{00000000-0005-0000-0000-000001100000}"/>
    <cellStyle name="Note 2 14 3 3 6" xfId="17821" xr:uid="{00000000-0005-0000-0000-000002100000}"/>
    <cellStyle name="Note 2 14 3 4" xfId="981" xr:uid="{00000000-0005-0000-0000-000003100000}"/>
    <cellStyle name="Note 2 14 3 4 2" xfId="3492" xr:uid="{00000000-0005-0000-0000-000004100000}"/>
    <cellStyle name="Note 2 14 3 4 2 2" xfId="20928" xr:uid="{00000000-0005-0000-0000-000005100000}"/>
    <cellStyle name="Note 2 14 3 4 2 3" xfId="35381" xr:uid="{00000000-0005-0000-0000-000006100000}"/>
    <cellStyle name="Note 2 14 3 4 3" xfId="5954" xr:uid="{00000000-0005-0000-0000-000007100000}"/>
    <cellStyle name="Note 2 14 3 4 3 2" xfId="23389" xr:uid="{00000000-0005-0000-0000-000008100000}"/>
    <cellStyle name="Note 2 14 3 4 3 3" xfId="37842" xr:uid="{00000000-0005-0000-0000-000009100000}"/>
    <cellStyle name="Note 2 14 3 4 4" xfId="8395" xr:uid="{00000000-0005-0000-0000-00000A100000}"/>
    <cellStyle name="Note 2 14 3 4 4 2" xfId="25830" xr:uid="{00000000-0005-0000-0000-00000B100000}"/>
    <cellStyle name="Note 2 14 3 4 4 3" xfId="40283" xr:uid="{00000000-0005-0000-0000-00000C100000}"/>
    <cellStyle name="Note 2 14 3 4 5" xfId="10815" xr:uid="{00000000-0005-0000-0000-00000D100000}"/>
    <cellStyle name="Note 2 14 3 4 5 2" xfId="28250" xr:uid="{00000000-0005-0000-0000-00000E100000}"/>
    <cellStyle name="Note 2 14 3 4 5 3" xfId="42703" xr:uid="{00000000-0005-0000-0000-00000F100000}"/>
    <cellStyle name="Note 2 14 3 4 6" xfId="15015" xr:uid="{00000000-0005-0000-0000-000010100000}"/>
    <cellStyle name="Note 2 14 3 4 6 2" xfId="32450" xr:uid="{00000000-0005-0000-0000-000011100000}"/>
    <cellStyle name="Note 2 14 3 4 6 3" xfId="46903" xr:uid="{00000000-0005-0000-0000-000012100000}"/>
    <cellStyle name="Note 2 14 3 4 7" xfId="17822" xr:uid="{00000000-0005-0000-0000-000013100000}"/>
    <cellStyle name="Note 2 14 3 4 8" xfId="20177" xr:uid="{00000000-0005-0000-0000-000014100000}"/>
    <cellStyle name="Note 2 14 3 5" xfId="3489" xr:uid="{00000000-0005-0000-0000-000015100000}"/>
    <cellStyle name="Note 2 14 3 5 2" xfId="13242" xr:uid="{00000000-0005-0000-0000-000016100000}"/>
    <cellStyle name="Note 2 14 3 5 2 2" xfId="30677" xr:uid="{00000000-0005-0000-0000-000017100000}"/>
    <cellStyle name="Note 2 14 3 5 2 3" xfId="45130" xr:uid="{00000000-0005-0000-0000-000018100000}"/>
    <cellStyle name="Note 2 14 3 5 3" xfId="15703" xr:uid="{00000000-0005-0000-0000-000019100000}"/>
    <cellStyle name="Note 2 14 3 5 3 2" xfId="33138" xr:uid="{00000000-0005-0000-0000-00001A100000}"/>
    <cellStyle name="Note 2 14 3 5 3 3" xfId="47591" xr:uid="{00000000-0005-0000-0000-00001B100000}"/>
    <cellStyle name="Note 2 14 3 5 4" xfId="20925" xr:uid="{00000000-0005-0000-0000-00001C100000}"/>
    <cellStyle name="Note 2 14 3 5 5" xfId="35378" xr:uid="{00000000-0005-0000-0000-00001D100000}"/>
    <cellStyle name="Note 2 14 3 6" xfId="5951" xr:uid="{00000000-0005-0000-0000-00001E100000}"/>
    <cellStyle name="Note 2 14 3 6 2" xfId="23386" xr:uid="{00000000-0005-0000-0000-00001F100000}"/>
    <cellStyle name="Note 2 14 3 6 3" xfId="37839" xr:uid="{00000000-0005-0000-0000-000020100000}"/>
    <cellStyle name="Note 2 14 3 7" xfId="8392" xr:uid="{00000000-0005-0000-0000-000021100000}"/>
    <cellStyle name="Note 2 14 3 7 2" xfId="25827" xr:uid="{00000000-0005-0000-0000-000022100000}"/>
    <cellStyle name="Note 2 14 3 7 3" xfId="40280" xr:uid="{00000000-0005-0000-0000-000023100000}"/>
    <cellStyle name="Note 2 14 3 8" xfId="10812" xr:uid="{00000000-0005-0000-0000-000024100000}"/>
    <cellStyle name="Note 2 14 3 8 2" xfId="28247" xr:uid="{00000000-0005-0000-0000-000025100000}"/>
    <cellStyle name="Note 2 14 3 8 3" xfId="42700" xr:uid="{00000000-0005-0000-0000-000026100000}"/>
    <cellStyle name="Note 2 14 3 9" xfId="17819" xr:uid="{00000000-0005-0000-0000-000027100000}"/>
    <cellStyle name="Note 2 14 4" xfId="982" xr:uid="{00000000-0005-0000-0000-000028100000}"/>
    <cellStyle name="Note 2 14 4 2" xfId="983" xr:uid="{00000000-0005-0000-0000-000029100000}"/>
    <cellStyle name="Note 2 14 4 2 2" xfId="3494" xr:uid="{00000000-0005-0000-0000-00002A100000}"/>
    <cellStyle name="Note 2 14 4 2 2 2" xfId="13246" xr:uid="{00000000-0005-0000-0000-00002B100000}"/>
    <cellStyle name="Note 2 14 4 2 2 2 2" xfId="30681" xr:uid="{00000000-0005-0000-0000-00002C100000}"/>
    <cellStyle name="Note 2 14 4 2 2 2 3" xfId="45134" xr:uid="{00000000-0005-0000-0000-00002D100000}"/>
    <cellStyle name="Note 2 14 4 2 2 3" xfId="15707" xr:uid="{00000000-0005-0000-0000-00002E100000}"/>
    <cellStyle name="Note 2 14 4 2 2 3 2" xfId="33142" xr:uid="{00000000-0005-0000-0000-00002F100000}"/>
    <cellStyle name="Note 2 14 4 2 2 3 3" xfId="47595" xr:uid="{00000000-0005-0000-0000-000030100000}"/>
    <cellStyle name="Note 2 14 4 2 2 4" xfId="20930" xr:uid="{00000000-0005-0000-0000-000031100000}"/>
    <cellStyle name="Note 2 14 4 2 2 5" xfId="35383" xr:uid="{00000000-0005-0000-0000-000032100000}"/>
    <cellStyle name="Note 2 14 4 2 3" xfId="5956" xr:uid="{00000000-0005-0000-0000-000033100000}"/>
    <cellStyle name="Note 2 14 4 2 3 2" xfId="23391" xr:uid="{00000000-0005-0000-0000-000034100000}"/>
    <cellStyle name="Note 2 14 4 2 3 3" xfId="37844" xr:uid="{00000000-0005-0000-0000-000035100000}"/>
    <cellStyle name="Note 2 14 4 2 4" xfId="8397" xr:uid="{00000000-0005-0000-0000-000036100000}"/>
    <cellStyle name="Note 2 14 4 2 4 2" xfId="25832" xr:uid="{00000000-0005-0000-0000-000037100000}"/>
    <cellStyle name="Note 2 14 4 2 4 3" xfId="40285" xr:uid="{00000000-0005-0000-0000-000038100000}"/>
    <cellStyle name="Note 2 14 4 2 5" xfId="10817" xr:uid="{00000000-0005-0000-0000-000039100000}"/>
    <cellStyle name="Note 2 14 4 2 5 2" xfId="28252" xr:uid="{00000000-0005-0000-0000-00003A100000}"/>
    <cellStyle name="Note 2 14 4 2 5 3" xfId="42705" xr:uid="{00000000-0005-0000-0000-00003B100000}"/>
    <cellStyle name="Note 2 14 4 2 6" xfId="17824" xr:uid="{00000000-0005-0000-0000-00003C100000}"/>
    <cellStyle name="Note 2 14 4 3" xfId="984" xr:uid="{00000000-0005-0000-0000-00003D100000}"/>
    <cellStyle name="Note 2 14 4 3 2" xfId="3495" xr:uid="{00000000-0005-0000-0000-00003E100000}"/>
    <cellStyle name="Note 2 14 4 3 2 2" xfId="13247" xr:uid="{00000000-0005-0000-0000-00003F100000}"/>
    <cellStyle name="Note 2 14 4 3 2 2 2" xfId="30682" xr:uid="{00000000-0005-0000-0000-000040100000}"/>
    <cellStyle name="Note 2 14 4 3 2 2 3" xfId="45135" xr:uid="{00000000-0005-0000-0000-000041100000}"/>
    <cellStyle name="Note 2 14 4 3 2 3" xfId="15708" xr:uid="{00000000-0005-0000-0000-000042100000}"/>
    <cellStyle name="Note 2 14 4 3 2 3 2" xfId="33143" xr:uid="{00000000-0005-0000-0000-000043100000}"/>
    <cellStyle name="Note 2 14 4 3 2 3 3" xfId="47596" xr:uid="{00000000-0005-0000-0000-000044100000}"/>
    <cellStyle name="Note 2 14 4 3 2 4" xfId="20931" xr:uid="{00000000-0005-0000-0000-000045100000}"/>
    <cellStyle name="Note 2 14 4 3 2 5" xfId="35384" xr:uid="{00000000-0005-0000-0000-000046100000}"/>
    <cellStyle name="Note 2 14 4 3 3" xfId="5957" xr:uid="{00000000-0005-0000-0000-000047100000}"/>
    <cellStyle name="Note 2 14 4 3 3 2" xfId="23392" xr:uid="{00000000-0005-0000-0000-000048100000}"/>
    <cellStyle name="Note 2 14 4 3 3 3" xfId="37845" xr:uid="{00000000-0005-0000-0000-000049100000}"/>
    <cellStyle name="Note 2 14 4 3 4" xfId="8398" xr:uid="{00000000-0005-0000-0000-00004A100000}"/>
    <cellStyle name="Note 2 14 4 3 4 2" xfId="25833" xr:uid="{00000000-0005-0000-0000-00004B100000}"/>
    <cellStyle name="Note 2 14 4 3 4 3" xfId="40286" xr:uid="{00000000-0005-0000-0000-00004C100000}"/>
    <cellStyle name="Note 2 14 4 3 5" xfId="10818" xr:uid="{00000000-0005-0000-0000-00004D100000}"/>
    <cellStyle name="Note 2 14 4 3 5 2" xfId="28253" xr:uid="{00000000-0005-0000-0000-00004E100000}"/>
    <cellStyle name="Note 2 14 4 3 5 3" xfId="42706" xr:uid="{00000000-0005-0000-0000-00004F100000}"/>
    <cellStyle name="Note 2 14 4 3 6" xfId="17825" xr:uid="{00000000-0005-0000-0000-000050100000}"/>
    <cellStyle name="Note 2 14 4 4" xfId="985" xr:uid="{00000000-0005-0000-0000-000051100000}"/>
    <cellStyle name="Note 2 14 4 4 2" xfId="3496" xr:uid="{00000000-0005-0000-0000-000052100000}"/>
    <cellStyle name="Note 2 14 4 4 2 2" xfId="20932" xr:uid="{00000000-0005-0000-0000-000053100000}"/>
    <cellStyle name="Note 2 14 4 4 2 3" xfId="35385" xr:uid="{00000000-0005-0000-0000-000054100000}"/>
    <cellStyle name="Note 2 14 4 4 3" xfId="5958" xr:uid="{00000000-0005-0000-0000-000055100000}"/>
    <cellStyle name="Note 2 14 4 4 3 2" xfId="23393" xr:uid="{00000000-0005-0000-0000-000056100000}"/>
    <cellStyle name="Note 2 14 4 4 3 3" xfId="37846" xr:uid="{00000000-0005-0000-0000-000057100000}"/>
    <cellStyle name="Note 2 14 4 4 4" xfId="8399" xr:uid="{00000000-0005-0000-0000-000058100000}"/>
    <cellStyle name="Note 2 14 4 4 4 2" xfId="25834" xr:uid="{00000000-0005-0000-0000-000059100000}"/>
    <cellStyle name="Note 2 14 4 4 4 3" xfId="40287" xr:uid="{00000000-0005-0000-0000-00005A100000}"/>
    <cellStyle name="Note 2 14 4 4 5" xfId="10819" xr:uid="{00000000-0005-0000-0000-00005B100000}"/>
    <cellStyle name="Note 2 14 4 4 5 2" xfId="28254" xr:uid="{00000000-0005-0000-0000-00005C100000}"/>
    <cellStyle name="Note 2 14 4 4 5 3" xfId="42707" xr:uid="{00000000-0005-0000-0000-00005D100000}"/>
    <cellStyle name="Note 2 14 4 4 6" xfId="15016" xr:uid="{00000000-0005-0000-0000-00005E100000}"/>
    <cellStyle name="Note 2 14 4 4 6 2" xfId="32451" xr:uid="{00000000-0005-0000-0000-00005F100000}"/>
    <cellStyle name="Note 2 14 4 4 6 3" xfId="46904" xr:uid="{00000000-0005-0000-0000-000060100000}"/>
    <cellStyle name="Note 2 14 4 4 7" xfId="17826" xr:uid="{00000000-0005-0000-0000-000061100000}"/>
    <cellStyle name="Note 2 14 4 4 8" xfId="20178" xr:uid="{00000000-0005-0000-0000-000062100000}"/>
    <cellStyle name="Note 2 14 4 5" xfId="3493" xr:uid="{00000000-0005-0000-0000-000063100000}"/>
    <cellStyle name="Note 2 14 4 5 2" xfId="13245" xr:uid="{00000000-0005-0000-0000-000064100000}"/>
    <cellStyle name="Note 2 14 4 5 2 2" xfId="30680" xr:uid="{00000000-0005-0000-0000-000065100000}"/>
    <cellStyle name="Note 2 14 4 5 2 3" xfId="45133" xr:uid="{00000000-0005-0000-0000-000066100000}"/>
    <cellStyle name="Note 2 14 4 5 3" xfId="15706" xr:uid="{00000000-0005-0000-0000-000067100000}"/>
    <cellStyle name="Note 2 14 4 5 3 2" xfId="33141" xr:uid="{00000000-0005-0000-0000-000068100000}"/>
    <cellStyle name="Note 2 14 4 5 3 3" xfId="47594" xr:uid="{00000000-0005-0000-0000-000069100000}"/>
    <cellStyle name="Note 2 14 4 5 4" xfId="20929" xr:uid="{00000000-0005-0000-0000-00006A100000}"/>
    <cellStyle name="Note 2 14 4 5 5" xfId="35382" xr:uid="{00000000-0005-0000-0000-00006B100000}"/>
    <cellStyle name="Note 2 14 4 6" xfId="5955" xr:uid="{00000000-0005-0000-0000-00006C100000}"/>
    <cellStyle name="Note 2 14 4 6 2" xfId="23390" xr:uid="{00000000-0005-0000-0000-00006D100000}"/>
    <cellStyle name="Note 2 14 4 6 3" xfId="37843" xr:uid="{00000000-0005-0000-0000-00006E100000}"/>
    <cellStyle name="Note 2 14 4 7" xfId="8396" xr:uid="{00000000-0005-0000-0000-00006F100000}"/>
    <cellStyle name="Note 2 14 4 7 2" xfId="25831" xr:uid="{00000000-0005-0000-0000-000070100000}"/>
    <cellStyle name="Note 2 14 4 7 3" xfId="40284" xr:uid="{00000000-0005-0000-0000-000071100000}"/>
    <cellStyle name="Note 2 14 4 8" xfId="10816" xr:uid="{00000000-0005-0000-0000-000072100000}"/>
    <cellStyle name="Note 2 14 4 8 2" xfId="28251" xr:uid="{00000000-0005-0000-0000-000073100000}"/>
    <cellStyle name="Note 2 14 4 8 3" xfId="42704" xr:uid="{00000000-0005-0000-0000-000074100000}"/>
    <cellStyle name="Note 2 14 4 9" xfId="17823" xr:uid="{00000000-0005-0000-0000-000075100000}"/>
    <cellStyle name="Note 2 14 5" xfId="986" xr:uid="{00000000-0005-0000-0000-000076100000}"/>
    <cellStyle name="Note 2 14 5 2" xfId="987" xr:uid="{00000000-0005-0000-0000-000077100000}"/>
    <cellStyle name="Note 2 14 5 2 2" xfId="3498" xr:uid="{00000000-0005-0000-0000-000078100000}"/>
    <cellStyle name="Note 2 14 5 2 2 2" xfId="13249" xr:uid="{00000000-0005-0000-0000-000079100000}"/>
    <cellStyle name="Note 2 14 5 2 2 2 2" xfId="30684" xr:uid="{00000000-0005-0000-0000-00007A100000}"/>
    <cellStyle name="Note 2 14 5 2 2 2 3" xfId="45137" xr:uid="{00000000-0005-0000-0000-00007B100000}"/>
    <cellStyle name="Note 2 14 5 2 2 3" xfId="15710" xr:uid="{00000000-0005-0000-0000-00007C100000}"/>
    <cellStyle name="Note 2 14 5 2 2 3 2" xfId="33145" xr:uid="{00000000-0005-0000-0000-00007D100000}"/>
    <cellStyle name="Note 2 14 5 2 2 3 3" xfId="47598" xr:uid="{00000000-0005-0000-0000-00007E100000}"/>
    <cellStyle name="Note 2 14 5 2 2 4" xfId="20934" xr:uid="{00000000-0005-0000-0000-00007F100000}"/>
    <cellStyle name="Note 2 14 5 2 2 5" xfId="35387" xr:uid="{00000000-0005-0000-0000-000080100000}"/>
    <cellStyle name="Note 2 14 5 2 3" xfId="5960" xr:uid="{00000000-0005-0000-0000-000081100000}"/>
    <cellStyle name="Note 2 14 5 2 3 2" xfId="23395" xr:uid="{00000000-0005-0000-0000-000082100000}"/>
    <cellStyle name="Note 2 14 5 2 3 3" xfId="37848" xr:uid="{00000000-0005-0000-0000-000083100000}"/>
    <cellStyle name="Note 2 14 5 2 4" xfId="8401" xr:uid="{00000000-0005-0000-0000-000084100000}"/>
    <cellStyle name="Note 2 14 5 2 4 2" xfId="25836" xr:uid="{00000000-0005-0000-0000-000085100000}"/>
    <cellStyle name="Note 2 14 5 2 4 3" xfId="40289" xr:uid="{00000000-0005-0000-0000-000086100000}"/>
    <cellStyle name="Note 2 14 5 2 5" xfId="10821" xr:uid="{00000000-0005-0000-0000-000087100000}"/>
    <cellStyle name="Note 2 14 5 2 5 2" xfId="28256" xr:uid="{00000000-0005-0000-0000-000088100000}"/>
    <cellStyle name="Note 2 14 5 2 5 3" xfId="42709" xr:uid="{00000000-0005-0000-0000-000089100000}"/>
    <cellStyle name="Note 2 14 5 2 6" xfId="17828" xr:uid="{00000000-0005-0000-0000-00008A100000}"/>
    <cellStyle name="Note 2 14 5 3" xfId="988" xr:uid="{00000000-0005-0000-0000-00008B100000}"/>
    <cellStyle name="Note 2 14 5 3 2" xfId="3499" xr:uid="{00000000-0005-0000-0000-00008C100000}"/>
    <cellStyle name="Note 2 14 5 3 2 2" xfId="13250" xr:uid="{00000000-0005-0000-0000-00008D100000}"/>
    <cellStyle name="Note 2 14 5 3 2 2 2" xfId="30685" xr:uid="{00000000-0005-0000-0000-00008E100000}"/>
    <cellStyle name="Note 2 14 5 3 2 2 3" xfId="45138" xr:uid="{00000000-0005-0000-0000-00008F100000}"/>
    <cellStyle name="Note 2 14 5 3 2 3" xfId="15711" xr:uid="{00000000-0005-0000-0000-000090100000}"/>
    <cellStyle name="Note 2 14 5 3 2 3 2" xfId="33146" xr:uid="{00000000-0005-0000-0000-000091100000}"/>
    <cellStyle name="Note 2 14 5 3 2 3 3" xfId="47599" xr:uid="{00000000-0005-0000-0000-000092100000}"/>
    <cellStyle name="Note 2 14 5 3 2 4" xfId="20935" xr:uid="{00000000-0005-0000-0000-000093100000}"/>
    <cellStyle name="Note 2 14 5 3 2 5" xfId="35388" xr:uid="{00000000-0005-0000-0000-000094100000}"/>
    <cellStyle name="Note 2 14 5 3 3" xfId="5961" xr:uid="{00000000-0005-0000-0000-000095100000}"/>
    <cellStyle name="Note 2 14 5 3 3 2" xfId="23396" xr:uid="{00000000-0005-0000-0000-000096100000}"/>
    <cellStyle name="Note 2 14 5 3 3 3" xfId="37849" xr:uid="{00000000-0005-0000-0000-000097100000}"/>
    <cellStyle name="Note 2 14 5 3 4" xfId="8402" xr:uid="{00000000-0005-0000-0000-000098100000}"/>
    <cellStyle name="Note 2 14 5 3 4 2" xfId="25837" xr:uid="{00000000-0005-0000-0000-000099100000}"/>
    <cellStyle name="Note 2 14 5 3 4 3" xfId="40290" xr:uid="{00000000-0005-0000-0000-00009A100000}"/>
    <cellStyle name="Note 2 14 5 3 5" xfId="10822" xr:uid="{00000000-0005-0000-0000-00009B100000}"/>
    <cellStyle name="Note 2 14 5 3 5 2" xfId="28257" xr:uid="{00000000-0005-0000-0000-00009C100000}"/>
    <cellStyle name="Note 2 14 5 3 5 3" xfId="42710" xr:uid="{00000000-0005-0000-0000-00009D100000}"/>
    <cellStyle name="Note 2 14 5 3 6" xfId="17829" xr:uid="{00000000-0005-0000-0000-00009E100000}"/>
    <cellStyle name="Note 2 14 5 4" xfId="989" xr:uid="{00000000-0005-0000-0000-00009F100000}"/>
    <cellStyle name="Note 2 14 5 4 2" xfId="3500" xr:uid="{00000000-0005-0000-0000-0000A0100000}"/>
    <cellStyle name="Note 2 14 5 4 2 2" xfId="20936" xr:uid="{00000000-0005-0000-0000-0000A1100000}"/>
    <cellStyle name="Note 2 14 5 4 2 3" xfId="35389" xr:uid="{00000000-0005-0000-0000-0000A2100000}"/>
    <cellStyle name="Note 2 14 5 4 3" xfId="5962" xr:uid="{00000000-0005-0000-0000-0000A3100000}"/>
    <cellStyle name="Note 2 14 5 4 3 2" xfId="23397" xr:uid="{00000000-0005-0000-0000-0000A4100000}"/>
    <cellStyle name="Note 2 14 5 4 3 3" xfId="37850" xr:uid="{00000000-0005-0000-0000-0000A5100000}"/>
    <cellStyle name="Note 2 14 5 4 4" xfId="8403" xr:uid="{00000000-0005-0000-0000-0000A6100000}"/>
    <cellStyle name="Note 2 14 5 4 4 2" xfId="25838" xr:uid="{00000000-0005-0000-0000-0000A7100000}"/>
    <cellStyle name="Note 2 14 5 4 4 3" xfId="40291" xr:uid="{00000000-0005-0000-0000-0000A8100000}"/>
    <cellStyle name="Note 2 14 5 4 5" xfId="10823" xr:uid="{00000000-0005-0000-0000-0000A9100000}"/>
    <cellStyle name="Note 2 14 5 4 5 2" xfId="28258" xr:uid="{00000000-0005-0000-0000-0000AA100000}"/>
    <cellStyle name="Note 2 14 5 4 5 3" xfId="42711" xr:uid="{00000000-0005-0000-0000-0000AB100000}"/>
    <cellStyle name="Note 2 14 5 4 6" xfId="15017" xr:uid="{00000000-0005-0000-0000-0000AC100000}"/>
    <cellStyle name="Note 2 14 5 4 6 2" xfId="32452" xr:uid="{00000000-0005-0000-0000-0000AD100000}"/>
    <cellStyle name="Note 2 14 5 4 6 3" xfId="46905" xr:uid="{00000000-0005-0000-0000-0000AE100000}"/>
    <cellStyle name="Note 2 14 5 4 7" xfId="17830" xr:uid="{00000000-0005-0000-0000-0000AF100000}"/>
    <cellStyle name="Note 2 14 5 4 8" xfId="20179" xr:uid="{00000000-0005-0000-0000-0000B0100000}"/>
    <cellStyle name="Note 2 14 5 5" xfId="3497" xr:uid="{00000000-0005-0000-0000-0000B1100000}"/>
    <cellStyle name="Note 2 14 5 5 2" xfId="13248" xr:uid="{00000000-0005-0000-0000-0000B2100000}"/>
    <cellStyle name="Note 2 14 5 5 2 2" xfId="30683" xr:uid="{00000000-0005-0000-0000-0000B3100000}"/>
    <cellStyle name="Note 2 14 5 5 2 3" xfId="45136" xr:uid="{00000000-0005-0000-0000-0000B4100000}"/>
    <cellStyle name="Note 2 14 5 5 3" xfId="15709" xr:uid="{00000000-0005-0000-0000-0000B5100000}"/>
    <cellStyle name="Note 2 14 5 5 3 2" xfId="33144" xr:uid="{00000000-0005-0000-0000-0000B6100000}"/>
    <cellStyle name="Note 2 14 5 5 3 3" xfId="47597" xr:uid="{00000000-0005-0000-0000-0000B7100000}"/>
    <cellStyle name="Note 2 14 5 5 4" xfId="20933" xr:uid="{00000000-0005-0000-0000-0000B8100000}"/>
    <cellStyle name="Note 2 14 5 5 5" xfId="35386" xr:uid="{00000000-0005-0000-0000-0000B9100000}"/>
    <cellStyle name="Note 2 14 5 6" xfId="5959" xr:uid="{00000000-0005-0000-0000-0000BA100000}"/>
    <cellStyle name="Note 2 14 5 6 2" xfId="23394" xr:uid="{00000000-0005-0000-0000-0000BB100000}"/>
    <cellStyle name="Note 2 14 5 6 3" xfId="37847" xr:uid="{00000000-0005-0000-0000-0000BC100000}"/>
    <cellStyle name="Note 2 14 5 7" xfId="8400" xr:uid="{00000000-0005-0000-0000-0000BD100000}"/>
    <cellStyle name="Note 2 14 5 7 2" xfId="25835" xr:uid="{00000000-0005-0000-0000-0000BE100000}"/>
    <cellStyle name="Note 2 14 5 7 3" xfId="40288" xr:uid="{00000000-0005-0000-0000-0000BF100000}"/>
    <cellStyle name="Note 2 14 5 8" xfId="10820" xr:uid="{00000000-0005-0000-0000-0000C0100000}"/>
    <cellStyle name="Note 2 14 5 8 2" xfId="28255" xr:uid="{00000000-0005-0000-0000-0000C1100000}"/>
    <cellStyle name="Note 2 14 5 8 3" xfId="42708" xr:uid="{00000000-0005-0000-0000-0000C2100000}"/>
    <cellStyle name="Note 2 14 5 9" xfId="17827" xr:uid="{00000000-0005-0000-0000-0000C3100000}"/>
    <cellStyle name="Note 2 14 6" xfId="990" xr:uid="{00000000-0005-0000-0000-0000C4100000}"/>
    <cellStyle name="Note 2 14 6 2" xfId="3501" xr:uid="{00000000-0005-0000-0000-0000C5100000}"/>
    <cellStyle name="Note 2 14 6 2 2" xfId="13251" xr:uid="{00000000-0005-0000-0000-0000C6100000}"/>
    <cellStyle name="Note 2 14 6 2 2 2" xfId="30686" xr:uid="{00000000-0005-0000-0000-0000C7100000}"/>
    <cellStyle name="Note 2 14 6 2 2 3" xfId="45139" xr:uid="{00000000-0005-0000-0000-0000C8100000}"/>
    <cellStyle name="Note 2 14 6 2 3" xfId="15712" xr:uid="{00000000-0005-0000-0000-0000C9100000}"/>
    <cellStyle name="Note 2 14 6 2 3 2" xfId="33147" xr:uid="{00000000-0005-0000-0000-0000CA100000}"/>
    <cellStyle name="Note 2 14 6 2 3 3" xfId="47600" xr:uid="{00000000-0005-0000-0000-0000CB100000}"/>
    <cellStyle name="Note 2 14 6 2 4" xfId="20937" xr:uid="{00000000-0005-0000-0000-0000CC100000}"/>
    <cellStyle name="Note 2 14 6 2 5" xfId="35390" xr:uid="{00000000-0005-0000-0000-0000CD100000}"/>
    <cellStyle name="Note 2 14 6 3" xfId="5963" xr:uid="{00000000-0005-0000-0000-0000CE100000}"/>
    <cellStyle name="Note 2 14 6 3 2" xfId="23398" xr:uid="{00000000-0005-0000-0000-0000CF100000}"/>
    <cellStyle name="Note 2 14 6 3 3" xfId="37851" xr:uid="{00000000-0005-0000-0000-0000D0100000}"/>
    <cellStyle name="Note 2 14 6 4" xfId="8404" xr:uid="{00000000-0005-0000-0000-0000D1100000}"/>
    <cellStyle name="Note 2 14 6 4 2" xfId="25839" xr:uid="{00000000-0005-0000-0000-0000D2100000}"/>
    <cellStyle name="Note 2 14 6 4 3" xfId="40292" xr:uid="{00000000-0005-0000-0000-0000D3100000}"/>
    <cellStyle name="Note 2 14 6 5" xfId="10824" xr:uid="{00000000-0005-0000-0000-0000D4100000}"/>
    <cellStyle name="Note 2 14 6 5 2" xfId="28259" xr:uid="{00000000-0005-0000-0000-0000D5100000}"/>
    <cellStyle name="Note 2 14 6 5 3" xfId="42712" xr:uid="{00000000-0005-0000-0000-0000D6100000}"/>
    <cellStyle name="Note 2 14 6 6" xfId="17831" xr:uid="{00000000-0005-0000-0000-0000D7100000}"/>
    <cellStyle name="Note 2 14 7" xfId="991" xr:uid="{00000000-0005-0000-0000-0000D8100000}"/>
    <cellStyle name="Note 2 14 7 2" xfId="3502" xr:uid="{00000000-0005-0000-0000-0000D9100000}"/>
    <cellStyle name="Note 2 14 7 2 2" xfId="13252" xr:uid="{00000000-0005-0000-0000-0000DA100000}"/>
    <cellStyle name="Note 2 14 7 2 2 2" xfId="30687" xr:uid="{00000000-0005-0000-0000-0000DB100000}"/>
    <cellStyle name="Note 2 14 7 2 2 3" xfId="45140" xr:uid="{00000000-0005-0000-0000-0000DC100000}"/>
    <cellStyle name="Note 2 14 7 2 3" xfId="15713" xr:uid="{00000000-0005-0000-0000-0000DD100000}"/>
    <cellStyle name="Note 2 14 7 2 3 2" xfId="33148" xr:uid="{00000000-0005-0000-0000-0000DE100000}"/>
    <cellStyle name="Note 2 14 7 2 3 3" xfId="47601" xr:uid="{00000000-0005-0000-0000-0000DF100000}"/>
    <cellStyle name="Note 2 14 7 2 4" xfId="20938" xr:uid="{00000000-0005-0000-0000-0000E0100000}"/>
    <cellStyle name="Note 2 14 7 2 5" xfId="35391" xr:uid="{00000000-0005-0000-0000-0000E1100000}"/>
    <cellStyle name="Note 2 14 7 3" xfId="5964" xr:uid="{00000000-0005-0000-0000-0000E2100000}"/>
    <cellStyle name="Note 2 14 7 3 2" xfId="23399" xr:uid="{00000000-0005-0000-0000-0000E3100000}"/>
    <cellStyle name="Note 2 14 7 3 3" xfId="37852" xr:uid="{00000000-0005-0000-0000-0000E4100000}"/>
    <cellStyle name="Note 2 14 7 4" xfId="8405" xr:uid="{00000000-0005-0000-0000-0000E5100000}"/>
    <cellStyle name="Note 2 14 7 4 2" xfId="25840" xr:uid="{00000000-0005-0000-0000-0000E6100000}"/>
    <cellStyle name="Note 2 14 7 4 3" xfId="40293" xr:uid="{00000000-0005-0000-0000-0000E7100000}"/>
    <cellStyle name="Note 2 14 7 5" xfId="10825" xr:uid="{00000000-0005-0000-0000-0000E8100000}"/>
    <cellStyle name="Note 2 14 7 5 2" xfId="28260" xr:uid="{00000000-0005-0000-0000-0000E9100000}"/>
    <cellStyle name="Note 2 14 7 5 3" xfId="42713" xr:uid="{00000000-0005-0000-0000-0000EA100000}"/>
    <cellStyle name="Note 2 14 7 6" xfId="17832" xr:uid="{00000000-0005-0000-0000-0000EB100000}"/>
    <cellStyle name="Note 2 14 8" xfId="992" xr:uid="{00000000-0005-0000-0000-0000EC100000}"/>
    <cellStyle name="Note 2 14 8 2" xfId="3503" xr:uid="{00000000-0005-0000-0000-0000ED100000}"/>
    <cellStyle name="Note 2 14 8 2 2" xfId="20939" xr:uid="{00000000-0005-0000-0000-0000EE100000}"/>
    <cellStyle name="Note 2 14 8 2 3" xfId="35392" xr:uid="{00000000-0005-0000-0000-0000EF100000}"/>
    <cellStyle name="Note 2 14 8 3" xfId="5965" xr:uid="{00000000-0005-0000-0000-0000F0100000}"/>
    <cellStyle name="Note 2 14 8 3 2" xfId="23400" xr:uid="{00000000-0005-0000-0000-0000F1100000}"/>
    <cellStyle name="Note 2 14 8 3 3" xfId="37853" xr:uid="{00000000-0005-0000-0000-0000F2100000}"/>
    <cellStyle name="Note 2 14 8 4" xfId="8406" xr:uid="{00000000-0005-0000-0000-0000F3100000}"/>
    <cellStyle name="Note 2 14 8 4 2" xfId="25841" xr:uid="{00000000-0005-0000-0000-0000F4100000}"/>
    <cellStyle name="Note 2 14 8 4 3" xfId="40294" xr:uid="{00000000-0005-0000-0000-0000F5100000}"/>
    <cellStyle name="Note 2 14 8 5" xfId="10826" xr:uid="{00000000-0005-0000-0000-0000F6100000}"/>
    <cellStyle name="Note 2 14 8 5 2" xfId="28261" xr:uid="{00000000-0005-0000-0000-0000F7100000}"/>
    <cellStyle name="Note 2 14 8 5 3" xfId="42714" xr:uid="{00000000-0005-0000-0000-0000F8100000}"/>
    <cellStyle name="Note 2 14 8 6" xfId="15018" xr:uid="{00000000-0005-0000-0000-0000F9100000}"/>
    <cellStyle name="Note 2 14 8 6 2" xfId="32453" xr:uid="{00000000-0005-0000-0000-0000FA100000}"/>
    <cellStyle name="Note 2 14 8 6 3" xfId="46906" xr:uid="{00000000-0005-0000-0000-0000FB100000}"/>
    <cellStyle name="Note 2 14 8 7" xfId="17833" xr:uid="{00000000-0005-0000-0000-0000FC100000}"/>
    <cellStyle name="Note 2 14 8 8" xfId="20180" xr:uid="{00000000-0005-0000-0000-0000FD100000}"/>
    <cellStyle name="Note 2 14 9" xfId="3484" xr:uid="{00000000-0005-0000-0000-0000FE100000}"/>
    <cellStyle name="Note 2 14 9 2" xfId="13238" xr:uid="{00000000-0005-0000-0000-0000FF100000}"/>
    <cellStyle name="Note 2 14 9 2 2" xfId="30673" xr:uid="{00000000-0005-0000-0000-000000110000}"/>
    <cellStyle name="Note 2 14 9 2 3" xfId="45126" xr:uid="{00000000-0005-0000-0000-000001110000}"/>
    <cellStyle name="Note 2 14 9 3" xfId="15699" xr:uid="{00000000-0005-0000-0000-000002110000}"/>
    <cellStyle name="Note 2 14 9 3 2" xfId="33134" xr:uid="{00000000-0005-0000-0000-000003110000}"/>
    <cellStyle name="Note 2 14 9 3 3" xfId="47587" xr:uid="{00000000-0005-0000-0000-000004110000}"/>
    <cellStyle name="Note 2 14 9 4" xfId="20920" xr:uid="{00000000-0005-0000-0000-000005110000}"/>
    <cellStyle name="Note 2 14 9 5" xfId="35373" xr:uid="{00000000-0005-0000-0000-000006110000}"/>
    <cellStyle name="Note 2 15" xfId="993" xr:uid="{00000000-0005-0000-0000-000007110000}"/>
    <cellStyle name="Note 2 15 10" xfId="5966" xr:uid="{00000000-0005-0000-0000-000008110000}"/>
    <cellStyle name="Note 2 15 10 2" xfId="23401" xr:uid="{00000000-0005-0000-0000-000009110000}"/>
    <cellStyle name="Note 2 15 10 3" xfId="37854" xr:uid="{00000000-0005-0000-0000-00000A110000}"/>
    <cellStyle name="Note 2 15 11" xfId="8407" xr:uid="{00000000-0005-0000-0000-00000B110000}"/>
    <cellStyle name="Note 2 15 11 2" xfId="25842" xr:uid="{00000000-0005-0000-0000-00000C110000}"/>
    <cellStyle name="Note 2 15 11 3" xfId="40295" xr:uid="{00000000-0005-0000-0000-00000D110000}"/>
    <cellStyle name="Note 2 15 12" xfId="10827" xr:uid="{00000000-0005-0000-0000-00000E110000}"/>
    <cellStyle name="Note 2 15 12 2" xfId="28262" xr:uid="{00000000-0005-0000-0000-00000F110000}"/>
    <cellStyle name="Note 2 15 12 3" xfId="42715" xr:uid="{00000000-0005-0000-0000-000010110000}"/>
    <cellStyle name="Note 2 15 13" xfId="17834" xr:uid="{00000000-0005-0000-0000-000011110000}"/>
    <cellStyle name="Note 2 15 2" xfId="994" xr:uid="{00000000-0005-0000-0000-000012110000}"/>
    <cellStyle name="Note 2 15 2 2" xfId="995" xr:uid="{00000000-0005-0000-0000-000013110000}"/>
    <cellStyle name="Note 2 15 2 2 2" xfId="3506" xr:uid="{00000000-0005-0000-0000-000014110000}"/>
    <cellStyle name="Note 2 15 2 2 2 2" xfId="13255" xr:uid="{00000000-0005-0000-0000-000015110000}"/>
    <cellStyle name="Note 2 15 2 2 2 2 2" xfId="30690" xr:uid="{00000000-0005-0000-0000-000016110000}"/>
    <cellStyle name="Note 2 15 2 2 2 2 3" xfId="45143" xr:uid="{00000000-0005-0000-0000-000017110000}"/>
    <cellStyle name="Note 2 15 2 2 2 3" xfId="15716" xr:uid="{00000000-0005-0000-0000-000018110000}"/>
    <cellStyle name="Note 2 15 2 2 2 3 2" xfId="33151" xr:uid="{00000000-0005-0000-0000-000019110000}"/>
    <cellStyle name="Note 2 15 2 2 2 3 3" xfId="47604" xr:uid="{00000000-0005-0000-0000-00001A110000}"/>
    <cellStyle name="Note 2 15 2 2 2 4" xfId="20942" xr:uid="{00000000-0005-0000-0000-00001B110000}"/>
    <cellStyle name="Note 2 15 2 2 2 5" xfId="35395" xr:uid="{00000000-0005-0000-0000-00001C110000}"/>
    <cellStyle name="Note 2 15 2 2 3" xfId="5968" xr:uid="{00000000-0005-0000-0000-00001D110000}"/>
    <cellStyle name="Note 2 15 2 2 3 2" xfId="23403" xr:uid="{00000000-0005-0000-0000-00001E110000}"/>
    <cellStyle name="Note 2 15 2 2 3 3" xfId="37856" xr:uid="{00000000-0005-0000-0000-00001F110000}"/>
    <cellStyle name="Note 2 15 2 2 4" xfId="8409" xr:uid="{00000000-0005-0000-0000-000020110000}"/>
    <cellStyle name="Note 2 15 2 2 4 2" xfId="25844" xr:uid="{00000000-0005-0000-0000-000021110000}"/>
    <cellStyle name="Note 2 15 2 2 4 3" xfId="40297" xr:uid="{00000000-0005-0000-0000-000022110000}"/>
    <cellStyle name="Note 2 15 2 2 5" xfId="10829" xr:uid="{00000000-0005-0000-0000-000023110000}"/>
    <cellStyle name="Note 2 15 2 2 5 2" xfId="28264" xr:uid="{00000000-0005-0000-0000-000024110000}"/>
    <cellStyle name="Note 2 15 2 2 5 3" xfId="42717" xr:uid="{00000000-0005-0000-0000-000025110000}"/>
    <cellStyle name="Note 2 15 2 2 6" xfId="17836" xr:uid="{00000000-0005-0000-0000-000026110000}"/>
    <cellStyle name="Note 2 15 2 3" xfId="996" xr:uid="{00000000-0005-0000-0000-000027110000}"/>
    <cellStyle name="Note 2 15 2 3 2" xfId="3507" xr:uid="{00000000-0005-0000-0000-000028110000}"/>
    <cellStyle name="Note 2 15 2 3 2 2" xfId="13256" xr:uid="{00000000-0005-0000-0000-000029110000}"/>
    <cellStyle name="Note 2 15 2 3 2 2 2" xfId="30691" xr:uid="{00000000-0005-0000-0000-00002A110000}"/>
    <cellStyle name="Note 2 15 2 3 2 2 3" xfId="45144" xr:uid="{00000000-0005-0000-0000-00002B110000}"/>
    <cellStyle name="Note 2 15 2 3 2 3" xfId="15717" xr:uid="{00000000-0005-0000-0000-00002C110000}"/>
    <cellStyle name="Note 2 15 2 3 2 3 2" xfId="33152" xr:uid="{00000000-0005-0000-0000-00002D110000}"/>
    <cellStyle name="Note 2 15 2 3 2 3 3" xfId="47605" xr:uid="{00000000-0005-0000-0000-00002E110000}"/>
    <cellStyle name="Note 2 15 2 3 2 4" xfId="20943" xr:uid="{00000000-0005-0000-0000-00002F110000}"/>
    <cellStyle name="Note 2 15 2 3 2 5" xfId="35396" xr:uid="{00000000-0005-0000-0000-000030110000}"/>
    <cellStyle name="Note 2 15 2 3 3" xfId="5969" xr:uid="{00000000-0005-0000-0000-000031110000}"/>
    <cellStyle name="Note 2 15 2 3 3 2" xfId="23404" xr:uid="{00000000-0005-0000-0000-000032110000}"/>
    <cellStyle name="Note 2 15 2 3 3 3" xfId="37857" xr:uid="{00000000-0005-0000-0000-000033110000}"/>
    <cellStyle name="Note 2 15 2 3 4" xfId="8410" xr:uid="{00000000-0005-0000-0000-000034110000}"/>
    <cellStyle name="Note 2 15 2 3 4 2" xfId="25845" xr:uid="{00000000-0005-0000-0000-000035110000}"/>
    <cellStyle name="Note 2 15 2 3 4 3" xfId="40298" xr:uid="{00000000-0005-0000-0000-000036110000}"/>
    <cellStyle name="Note 2 15 2 3 5" xfId="10830" xr:uid="{00000000-0005-0000-0000-000037110000}"/>
    <cellStyle name="Note 2 15 2 3 5 2" xfId="28265" xr:uid="{00000000-0005-0000-0000-000038110000}"/>
    <cellStyle name="Note 2 15 2 3 5 3" xfId="42718" xr:uid="{00000000-0005-0000-0000-000039110000}"/>
    <cellStyle name="Note 2 15 2 3 6" xfId="17837" xr:uid="{00000000-0005-0000-0000-00003A110000}"/>
    <cellStyle name="Note 2 15 2 4" xfId="997" xr:uid="{00000000-0005-0000-0000-00003B110000}"/>
    <cellStyle name="Note 2 15 2 4 2" xfId="3508" xr:uid="{00000000-0005-0000-0000-00003C110000}"/>
    <cellStyle name="Note 2 15 2 4 2 2" xfId="20944" xr:uid="{00000000-0005-0000-0000-00003D110000}"/>
    <cellStyle name="Note 2 15 2 4 2 3" xfId="35397" xr:uid="{00000000-0005-0000-0000-00003E110000}"/>
    <cellStyle name="Note 2 15 2 4 3" xfId="5970" xr:uid="{00000000-0005-0000-0000-00003F110000}"/>
    <cellStyle name="Note 2 15 2 4 3 2" xfId="23405" xr:uid="{00000000-0005-0000-0000-000040110000}"/>
    <cellStyle name="Note 2 15 2 4 3 3" xfId="37858" xr:uid="{00000000-0005-0000-0000-000041110000}"/>
    <cellStyle name="Note 2 15 2 4 4" xfId="8411" xr:uid="{00000000-0005-0000-0000-000042110000}"/>
    <cellStyle name="Note 2 15 2 4 4 2" xfId="25846" xr:uid="{00000000-0005-0000-0000-000043110000}"/>
    <cellStyle name="Note 2 15 2 4 4 3" xfId="40299" xr:uid="{00000000-0005-0000-0000-000044110000}"/>
    <cellStyle name="Note 2 15 2 4 5" xfId="10831" xr:uid="{00000000-0005-0000-0000-000045110000}"/>
    <cellStyle name="Note 2 15 2 4 5 2" xfId="28266" xr:uid="{00000000-0005-0000-0000-000046110000}"/>
    <cellStyle name="Note 2 15 2 4 5 3" xfId="42719" xr:uid="{00000000-0005-0000-0000-000047110000}"/>
    <cellStyle name="Note 2 15 2 4 6" xfId="15019" xr:uid="{00000000-0005-0000-0000-000048110000}"/>
    <cellStyle name="Note 2 15 2 4 6 2" xfId="32454" xr:uid="{00000000-0005-0000-0000-000049110000}"/>
    <cellStyle name="Note 2 15 2 4 6 3" xfId="46907" xr:uid="{00000000-0005-0000-0000-00004A110000}"/>
    <cellStyle name="Note 2 15 2 4 7" xfId="17838" xr:uid="{00000000-0005-0000-0000-00004B110000}"/>
    <cellStyle name="Note 2 15 2 4 8" xfId="20181" xr:uid="{00000000-0005-0000-0000-00004C110000}"/>
    <cellStyle name="Note 2 15 2 5" xfId="3505" xr:uid="{00000000-0005-0000-0000-00004D110000}"/>
    <cellStyle name="Note 2 15 2 5 2" xfId="13254" xr:uid="{00000000-0005-0000-0000-00004E110000}"/>
    <cellStyle name="Note 2 15 2 5 2 2" xfId="30689" xr:uid="{00000000-0005-0000-0000-00004F110000}"/>
    <cellStyle name="Note 2 15 2 5 2 3" xfId="45142" xr:uid="{00000000-0005-0000-0000-000050110000}"/>
    <cellStyle name="Note 2 15 2 5 3" xfId="15715" xr:uid="{00000000-0005-0000-0000-000051110000}"/>
    <cellStyle name="Note 2 15 2 5 3 2" xfId="33150" xr:uid="{00000000-0005-0000-0000-000052110000}"/>
    <cellStyle name="Note 2 15 2 5 3 3" xfId="47603" xr:uid="{00000000-0005-0000-0000-000053110000}"/>
    <cellStyle name="Note 2 15 2 5 4" xfId="20941" xr:uid="{00000000-0005-0000-0000-000054110000}"/>
    <cellStyle name="Note 2 15 2 5 5" xfId="35394" xr:uid="{00000000-0005-0000-0000-000055110000}"/>
    <cellStyle name="Note 2 15 2 6" xfId="5967" xr:uid="{00000000-0005-0000-0000-000056110000}"/>
    <cellStyle name="Note 2 15 2 6 2" xfId="23402" xr:uid="{00000000-0005-0000-0000-000057110000}"/>
    <cellStyle name="Note 2 15 2 6 3" xfId="37855" xr:uid="{00000000-0005-0000-0000-000058110000}"/>
    <cellStyle name="Note 2 15 2 7" xfId="8408" xr:uid="{00000000-0005-0000-0000-000059110000}"/>
    <cellStyle name="Note 2 15 2 7 2" xfId="25843" xr:uid="{00000000-0005-0000-0000-00005A110000}"/>
    <cellStyle name="Note 2 15 2 7 3" xfId="40296" xr:uid="{00000000-0005-0000-0000-00005B110000}"/>
    <cellStyle name="Note 2 15 2 8" xfId="10828" xr:uid="{00000000-0005-0000-0000-00005C110000}"/>
    <cellStyle name="Note 2 15 2 8 2" xfId="28263" xr:uid="{00000000-0005-0000-0000-00005D110000}"/>
    <cellStyle name="Note 2 15 2 8 3" xfId="42716" xr:uid="{00000000-0005-0000-0000-00005E110000}"/>
    <cellStyle name="Note 2 15 2 9" xfId="17835" xr:uid="{00000000-0005-0000-0000-00005F110000}"/>
    <cellStyle name="Note 2 15 3" xfId="998" xr:uid="{00000000-0005-0000-0000-000060110000}"/>
    <cellStyle name="Note 2 15 3 2" xfId="999" xr:uid="{00000000-0005-0000-0000-000061110000}"/>
    <cellStyle name="Note 2 15 3 2 2" xfId="3510" xr:uid="{00000000-0005-0000-0000-000062110000}"/>
    <cellStyle name="Note 2 15 3 2 2 2" xfId="13258" xr:uid="{00000000-0005-0000-0000-000063110000}"/>
    <cellStyle name="Note 2 15 3 2 2 2 2" xfId="30693" xr:uid="{00000000-0005-0000-0000-000064110000}"/>
    <cellStyle name="Note 2 15 3 2 2 2 3" xfId="45146" xr:uid="{00000000-0005-0000-0000-000065110000}"/>
    <cellStyle name="Note 2 15 3 2 2 3" xfId="15719" xr:uid="{00000000-0005-0000-0000-000066110000}"/>
    <cellStyle name="Note 2 15 3 2 2 3 2" xfId="33154" xr:uid="{00000000-0005-0000-0000-000067110000}"/>
    <cellStyle name="Note 2 15 3 2 2 3 3" xfId="47607" xr:uid="{00000000-0005-0000-0000-000068110000}"/>
    <cellStyle name="Note 2 15 3 2 2 4" xfId="20946" xr:uid="{00000000-0005-0000-0000-000069110000}"/>
    <cellStyle name="Note 2 15 3 2 2 5" xfId="35399" xr:uid="{00000000-0005-0000-0000-00006A110000}"/>
    <cellStyle name="Note 2 15 3 2 3" xfId="5972" xr:uid="{00000000-0005-0000-0000-00006B110000}"/>
    <cellStyle name="Note 2 15 3 2 3 2" xfId="23407" xr:uid="{00000000-0005-0000-0000-00006C110000}"/>
    <cellStyle name="Note 2 15 3 2 3 3" xfId="37860" xr:uid="{00000000-0005-0000-0000-00006D110000}"/>
    <cellStyle name="Note 2 15 3 2 4" xfId="8413" xr:uid="{00000000-0005-0000-0000-00006E110000}"/>
    <cellStyle name="Note 2 15 3 2 4 2" xfId="25848" xr:uid="{00000000-0005-0000-0000-00006F110000}"/>
    <cellStyle name="Note 2 15 3 2 4 3" xfId="40301" xr:uid="{00000000-0005-0000-0000-000070110000}"/>
    <cellStyle name="Note 2 15 3 2 5" xfId="10833" xr:uid="{00000000-0005-0000-0000-000071110000}"/>
    <cellStyle name="Note 2 15 3 2 5 2" xfId="28268" xr:uid="{00000000-0005-0000-0000-000072110000}"/>
    <cellStyle name="Note 2 15 3 2 5 3" xfId="42721" xr:uid="{00000000-0005-0000-0000-000073110000}"/>
    <cellStyle name="Note 2 15 3 2 6" xfId="17840" xr:uid="{00000000-0005-0000-0000-000074110000}"/>
    <cellStyle name="Note 2 15 3 3" xfId="1000" xr:uid="{00000000-0005-0000-0000-000075110000}"/>
    <cellStyle name="Note 2 15 3 3 2" xfId="3511" xr:uid="{00000000-0005-0000-0000-000076110000}"/>
    <cellStyle name="Note 2 15 3 3 2 2" xfId="13259" xr:uid="{00000000-0005-0000-0000-000077110000}"/>
    <cellStyle name="Note 2 15 3 3 2 2 2" xfId="30694" xr:uid="{00000000-0005-0000-0000-000078110000}"/>
    <cellStyle name="Note 2 15 3 3 2 2 3" xfId="45147" xr:uid="{00000000-0005-0000-0000-000079110000}"/>
    <cellStyle name="Note 2 15 3 3 2 3" xfId="15720" xr:uid="{00000000-0005-0000-0000-00007A110000}"/>
    <cellStyle name="Note 2 15 3 3 2 3 2" xfId="33155" xr:uid="{00000000-0005-0000-0000-00007B110000}"/>
    <cellStyle name="Note 2 15 3 3 2 3 3" xfId="47608" xr:uid="{00000000-0005-0000-0000-00007C110000}"/>
    <cellStyle name="Note 2 15 3 3 2 4" xfId="20947" xr:uid="{00000000-0005-0000-0000-00007D110000}"/>
    <cellStyle name="Note 2 15 3 3 2 5" xfId="35400" xr:uid="{00000000-0005-0000-0000-00007E110000}"/>
    <cellStyle name="Note 2 15 3 3 3" xfId="5973" xr:uid="{00000000-0005-0000-0000-00007F110000}"/>
    <cellStyle name="Note 2 15 3 3 3 2" xfId="23408" xr:uid="{00000000-0005-0000-0000-000080110000}"/>
    <cellStyle name="Note 2 15 3 3 3 3" xfId="37861" xr:uid="{00000000-0005-0000-0000-000081110000}"/>
    <cellStyle name="Note 2 15 3 3 4" xfId="8414" xr:uid="{00000000-0005-0000-0000-000082110000}"/>
    <cellStyle name="Note 2 15 3 3 4 2" xfId="25849" xr:uid="{00000000-0005-0000-0000-000083110000}"/>
    <cellStyle name="Note 2 15 3 3 4 3" xfId="40302" xr:uid="{00000000-0005-0000-0000-000084110000}"/>
    <cellStyle name="Note 2 15 3 3 5" xfId="10834" xr:uid="{00000000-0005-0000-0000-000085110000}"/>
    <cellStyle name="Note 2 15 3 3 5 2" xfId="28269" xr:uid="{00000000-0005-0000-0000-000086110000}"/>
    <cellStyle name="Note 2 15 3 3 5 3" xfId="42722" xr:uid="{00000000-0005-0000-0000-000087110000}"/>
    <cellStyle name="Note 2 15 3 3 6" xfId="17841" xr:uid="{00000000-0005-0000-0000-000088110000}"/>
    <cellStyle name="Note 2 15 3 4" xfId="1001" xr:uid="{00000000-0005-0000-0000-000089110000}"/>
    <cellStyle name="Note 2 15 3 4 2" xfId="3512" xr:uid="{00000000-0005-0000-0000-00008A110000}"/>
    <cellStyle name="Note 2 15 3 4 2 2" xfId="20948" xr:uid="{00000000-0005-0000-0000-00008B110000}"/>
    <cellStyle name="Note 2 15 3 4 2 3" xfId="35401" xr:uid="{00000000-0005-0000-0000-00008C110000}"/>
    <cellStyle name="Note 2 15 3 4 3" xfId="5974" xr:uid="{00000000-0005-0000-0000-00008D110000}"/>
    <cellStyle name="Note 2 15 3 4 3 2" xfId="23409" xr:uid="{00000000-0005-0000-0000-00008E110000}"/>
    <cellStyle name="Note 2 15 3 4 3 3" xfId="37862" xr:uid="{00000000-0005-0000-0000-00008F110000}"/>
    <cellStyle name="Note 2 15 3 4 4" xfId="8415" xr:uid="{00000000-0005-0000-0000-000090110000}"/>
    <cellStyle name="Note 2 15 3 4 4 2" xfId="25850" xr:uid="{00000000-0005-0000-0000-000091110000}"/>
    <cellStyle name="Note 2 15 3 4 4 3" xfId="40303" xr:uid="{00000000-0005-0000-0000-000092110000}"/>
    <cellStyle name="Note 2 15 3 4 5" xfId="10835" xr:uid="{00000000-0005-0000-0000-000093110000}"/>
    <cellStyle name="Note 2 15 3 4 5 2" xfId="28270" xr:uid="{00000000-0005-0000-0000-000094110000}"/>
    <cellStyle name="Note 2 15 3 4 5 3" xfId="42723" xr:uid="{00000000-0005-0000-0000-000095110000}"/>
    <cellStyle name="Note 2 15 3 4 6" xfId="15020" xr:uid="{00000000-0005-0000-0000-000096110000}"/>
    <cellStyle name="Note 2 15 3 4 6 2" xfId="32455" xr:uid="{00000000-0005-0000-0000-000097110000}"/>
    <cellStyle name="Note 2 15 3 4 6 3" xfId="46908" xr:uid="{00000000-0005-0000-0000-000098110000}"/>
    <cellStyle name="Note 2 15 3 4 7" xfId="17842" xr:uid="{00000000-0005-0000-0000-000099110000}"/>
    <cellStyle name="Note 2 15 3 4 8" xfId="20182" xr:uid="{00000000-0005-0000-0000-00009A110000}"/>
    <cellStyle name="Note 2 15 3 5" xfId="3509" xr:uid="{00000000-0005-0000-0000-00009B110000}"/>
    <cellStyle name="Note 2 15 3 5 2" xfId="13257" xr:uid="{00000000-0005-0000-0000-00009C110000}"/>
    <cellStyle name="Note 2 15 3 5 2 2" xfId="30692" xr:uid="{00000000-0005-0000-0000-00009D110000}"/>
    <cellStyle name="Note 2 15 3 5 2 3" xfId="45145" xr:uid="{00000000-0005-0000-0000-00009E110000}"/>
    <cellStyle name="Note 2 15 3 5 3" xfId="15718" xr:uid="{00000000-0005-0000-0000-00009F110000}"/>
    <cellStyle name="Note 2 15 3 5 3 2" xfId="33153" xr:uid="{00000000-0005-0000-0000-0000A0110000}"/>
    <cellStyle name="Note 2 15 3 5 3 3" xfId="47606" xr:uid="{00000000-0005-0000-0000-0000A1110000}"/>
    <cellStyle name="Note 2 15 3 5 4" xfId="20945" xr:uid="{00000000-0005-0000-0000-0000A2110000}"/>
    <cellStyle name="Note 2 15 3 5 5" xfId="35398" xr:uid="{00000000-0005-0000-0000-0000A3110000}"/>
    <cellStyle name="Note 2 15 3 6" xfId="5971" xr:uid="{00000000-0005-0000-0000-0000A4110000}"/>
    <cellStyle name="Note 2 15 3 6 2" xfId="23406" xr:uid="{00000000-0005-0000-0000-0000A5110000}"/>
    <cellStyle name="Note 2 15 3 6 3" xfId="37859" xr:uid="{00000000-0005-0000-0000-0000A6110000}"/>
    <cellStyle name="Note 2 15 3 7" xfId="8412" xr:uid="{00000000-0005-0000-0000-0000A7110000}"/>
    <cellStyle name="Note 2 15 3 7 2" xfId="25847" xr:uid="{00000000-0005-0000-0000-0000A8110000}"/>
    <cellStyle name="Note 2 15 3 7 3" xfId="40300" xr:uid="{00000000-0005-0000-0000-0000A9110000}"/>
    <cellStyle name="Note 2 15 3 8" xfId="10832" xr:uid="{00000000-0005-0000-0000-0000AA110000}"/>
    <cellStyle name="Note 2 15 3 8 2" xfId="28267" xr:uid="{00000000-0005-0000-0000-0000AB110000}"/>
    <cellStyle name="Note 2 15 3 8 3" xfId="42720" xr:uid="{00000000-0005-0000-0000-0000AC110000}"/>
    <cellStyle name="Note 2 15 3 9" xfId="17839" xr:uid="{00000000-0005-0000-0000-0000AD110000}"/>
    <cellStyle name="Note 2 15 4" xfId="1002" xr:uid="{00000000-0005-0000-0000-0000AE110000}"/>
    <cellStyle name="Note 2 15 4 2" xfId="1003" xr:uid="{00000000-0005-0000-0000-0000AF110000}"/>
    <cellStyle name="Note 2 15 4 2 2" xfId="3514" xr:uid="{00000000-0005-0000-0000-0000B0110000}"/>
    <cellStyle name="Note 2 15 4 2 2 2" xfId="13261" xr:uid="{00000000-0005-0000-0000-0000B1110000}"/>
    <cellStyle name="Note 2 15 4 2 2 2 2" xfId="30696" xr:uid="{00000000-0005-0000-0000-0000B2110000}"/>
    <cellStyle name="Note 2 15 4 2 2 2 3" xfId="45149" xr:uid="{00000000-0005-0000-0000-0000B3110000}"/>
    <cellStyle name="Note 2 15 4 2 2 3" xfId="15722" xr:uid="{00000000-0005-0000-0000-0000B4110000}"/>
    <cellStyle name="Note 2 15 4 2 2 3 2" xfId="33157" xr:uid="{00000000-0005-0000-0000-0000B5110000}"/>
    <cellStyle name="Note 2 15 4 2 2 3 3" xfId="47610" xr:uid="{00000000-0005-0000-0000-0000B6110000}"/>
    <cellStyle name="Note 2 15 4 2 2 4" xfId="20950" xr:uid="{00000000-0005-0000-0000-0000B7110000}"/>
    <cellStyle name="Note 2 15 4 2 2 5" xfId="35403" xr:uid="{00000000-0005-0000-0000-0000B8110000}"/>
    <cellStyle name="Note 2 15 4 2 3" xfId="5976" xr:uid="{00000000-0005-0000-0000-0000B9110000}"/>
    <cellStyle name="Note 2 15 4 2 3 2" xfId="23411" xr:uid="{00000000-0005-0000-0000-0000BA110000}"/>
    <cellStyle name="Note 2 15 4 2 3 3" xfId="37864" xr:uid="{00000000-0005-0000-0000-0000BB110000}"/>
    <cellStyle name="Note 2 15 4 2 4" xfId="8417" xr:uid="{00000000-0005-0000-0000-0000BC110000}"/>
    <cellStyle name="Note 2 15 4 2 4 2" xfId="25852" xr:uid="{00000000-0005-0000-0000-0000BD110000}"/>
    <cellStyle name="Note 2 15 4 2 4 3" xfId="40305" xr:uid="{00000000-0005-0000-0000-0000BE110000}"/>
    <cellStyle name="Note 2 15 4 2 5" xfId="10837" xr:uid="{00000000-0005-0000-0000-0000BF110000}"/>
    <cellStyle name="Note 2 15 4 2 5 2" xfId="28272" xr:uid="{00000000-0005-0000-0000-0000C0110000}"/>
    <cellStyle name="Note 2 15 4 2 5 3" xfId="42725" xr:uid="{00000000-0005-0000-0000-0000C1110000}"/>
    <cellStyle name="Note 2 15 4 2 6" xfId="17844" xr:uid="{00000000-0005-0000-0000-0000C2110000}"/>
    <cellStyle name="Note 2 15 4 3" xfId="1004" xr:uid="{00000000-0005-0000-0000-0000C3110000}"/>
    <cellStyle name="Note 2 15 4 3 2" xfId="3515" xr:uid="{00000000-0005-0000-0000-0000C4110000}"/>
    <cellStyle name="Note 2 15 4 3 2 2" xfId="13262" xr:uid="{00000000-0005-0000-0000-0000C5110000}"/>
    <cellStyle name="Note 2 15 4 3 2 2 2" xfId="30697" xr:uid="{00000000-0005-0000-0000-0000C6110000}"/>
    <cellStyle name="Note 2 15 4 3 2 2 3" xfId="45150" xr:uid="{00000000-0005-0000-0000-0000C7110000}"/>
    <cellStyle name="Note 2 15 4 3 2 3" xfId="15723" xr:uid="{00000000-0005-0000-0000-0000C8110000}"/>
    <cellStyle name="Note 2 15 4 3 2 3 2" xfId="33158" xr:uid="{00000000-0005-0000-0000-0000C9110000}"/>
    <cellStyle name="Note 2 15 4 3 2 3 3" xfId="47611" xr:uid="{00000000-0005-0000-0000-0000CA110000}"/>
    <cellStyle name="Note 2 15 4 3 2 4" xfId="20951" xr:uid="{00000000-0005-0000-0000-0000CB110000}"/>
    <cellStyle name="Note 2 15 4 3 2 5" xfId="35404" xr:uid="{00000000-0005-0000-0000-0000CC110000}"/>
    <cellStyle name="Note 2 15 4 3 3" xfId="5977" xr:uid="{00000000-0005-0000-0000-0000CD110000}"/>
    <cellStyle name="Note 2 15 4 3 3 2" xfId="23412" xr:uid="{00000000-0005-0000-0000-0000CE110000}"/>
    <cellStyle name="Note 2 15 4 3 3 3" xfId="37865" xr:uid="{00000000-0005-0000-0000-0000CF110000}"/>
    <cellStyle name="Note 2 15 4 3 4" xfId="8418" xr:uid="{00000000-0005-0000-0000-0000D0110000}"/>
    <cellStyle name="Note 2 15 4 3 4 2" xfId="25853" xr:uid="{00000000-0005-0000-0000-0000D1110000}"/>
    <cellStyle name="Note 2 15 4 3 4 3" xfId="40306" xr:uid="{00000000-0005-0000-0000-0000D2110000}"/>
    <cellStyle name="Note 2 15 4 3 5" xfId="10838" xr:uid="{00000000-0005-0000-0000-0000D3110000}"/>
    <cellStyle name="Note 2 15 4 3 5 2" xfId="28273" xr:uid="{00000000-0005-0000-0000-0000D4110000}"/>
    <cellStyle name="Note 2 15 4 3 5 3" xfId="42726" xr:uid="{00000000-0005-0000-0000-0000D5110000}"/>
    <cellStyle name="Note 2 15 4 3 6" xfId="17845" xr:uid="{00000000-0005-0000-0000-0000D6110000}"/>
    <cellStyle name="Note 2 15 4 4" xfId="1005" xr:uid="{00000000-0005-0000-0000-0000D7110000}"/>
    <cellStyle name="Note 2 15 4 4 2" xfId="3516" xr:uid="{00000000-0005-0000-0000-0000D8110000}"/>
    <cellStyle name="Note 2 15 4 4 2 2" xfId="20952" xr:uid="{00000000-0005-0000-0000-0000D9110000}"/>
    <cellStyle name="Note 2 15 4 4 2 3" xfId="35405" xr:uid="{00000000-0005-0000-0000-0000DA110000}"/>
    <cellStyle name="Note 2 15 4 4 3" xfId="5978" xr:uid="{00000000-0005-0000-0000-0000DB110000}"/>
    <cellStyle name="Note 2 15 4 4 3 2" xfId="23413" xr:uid="{00000000-0005-0000-0000-0000DC110000}"/>
    <cellStyle name="Note 2 15 4 4 3 3" xfId="37866" xr:uid="{00000000-0005-0000-0000-0000DD110000}"/>
    <cellStyle name="Note 2 15 4 4 4" xfId="8419" xr:uid="{00000000-0005-0000-0000-0000DE110000}"/>
    <cellStyle name="Note 2 15 4 4 4 2" xfId="25854" xr:uid="{00000000-0005-0000-0000-0000DF110000}"/>
    <cellStyle name="Note 2 15 4 4 4 3" xfId="40307" xr:uid="{00000000-0005-0000-0000-0000E0110000}"/>
    <cellStyle name="Note 2 15 4 4 5" xfId="10839" xr:uid="{00000000-0005-0000-0000-0000E1110000}"/>
    <cellStyle name="Note 2 15 4 4 5 2" xfId="28274" xr:uid="{00000000-0005-0000-0000-0000E2110000}"/>
    <cellStyle name="Note 2 15 4 4 5 3" xfId="42727" xr:uid="{00000000-0005-0000-0000-0000E3110000}"/>
    <cellStyle name="Note 2 15 4 4 6" xfId="15021" xr:uid="{00000000-0005-0000-0000-0000E4110000}"/>
    <cellStyle name="Note 2 15 4 4 6 2" xfId="32456" xr:uid="{00000000-0005-0000-0000-0000E5110000}"/>
    <cellStyle name="Note 2 15 4 4 6 3" xfId="46909" xr:uid="{00000000-0005-0000-0000-0000E6110000}"/>
    <cellStyle name="Note 2 15 4 4 7" xfId="17846" xr:uid="{00000000-0005-0000-0000-0000E7110000}"/>
    <cellStyle name="Note 2 15 4 4 8" xfId="20183" xr:uid="{00000000-0005-0000-0000-0000E8110000}"/>
    <cellStyle name="Note 2 15 4 5" xfId="3513" xr:uid="{00000000-0005-0000-0000-0000E9110000}"/>
    <cellStyle name="Note 2 15 4 5 2" xfId="13260" xr:uid="{00000000-0005-0000-0000-0000EA110000}"/>
    <cellStyle name="Note 2 15 4 5 2 2" xfId="30695" xr:uid="{00000000-0005-0000-0000-0000EB110000}"/>
    <cellStyle name="Note 2 15 4 5 2 3" xfId="45148" xr:uid="{00000000-0005-0000-0000-0000EC110000}"/>
    <cellStyle name="Note 2 15 4 5 3" xfId="15721" xr:uid="{00000000-0005-0000-0000-0000ED110000}"/>
    <cellStyle name="Note 2 15 4 5 3 2" xfId="33156" xr:uid="{00000000-0005-0000-0000-0000EE110000}"/>
    <cellStyle name="Note 2 15 4 5 3 3" xfId="47609" xr:uid="{00000000-0005-0000-0000-0000EF110000}"/>
    <cellStyle name="Note 2 15 4 5 4" xfId="20949" xr:uid="{00000000-0005-0000-0000-0000F0110000}"/>
    <cellStyle name="Note 2 15 4 5 5" xfId="35402" xr:uid="{00000000-0005-0000-0000-0000F1110000}"/>
    <cellStyle name="Note 2 15 4 6" xfId="5975" xr:uid="{00000000-0005-0000-0000-0000F2110000}"/>
    <cellStyle name="Note 2 15 4 6 2" xfId="23410" xr:uid="{00000000-0005-0000-0000-0000F3110000}"/>
    <cellStyle name="Note 2 15 4 6 3" xfId="37863" xr:uid="{00000000-0005-0000-0000-0000F4110000}"/>
    <cellStyle name="Note 2 15 4 7" xfId="8416" xr:uid="{00000000-0005-0000-0000-0000F5110000}"/>
    <cellStyle name="Note 2 15 4 7 2" xfId="25851" xr:uid="{00000000-0005-0000-0000-0000F6110000}"/>
    <cellStyle name="Note 2 15 4 7 3" xfId="40304" xr:uid="{00000000-0005-0000-0000-0000F7110000}"/>
    <cellStyle name="Note 2 15 4 8" xfId="10836" xr:uid="{00000000-0005-0000-0000-0000F8110000}"/>
    <cellStyle name="Note 2 15 4 8 2" xfId="28271" xr:uid="{00000000-0005-0000-0000-0000F9110000}"/>
    <cellStyle name="Note 2 15 4 8 3" xfId="42724" xr:uid="{00000000-0005-0000-0000-0000FA110000}"/>
    <cellStyle name="Note 2 15 4 9" xfId="17843" xr:uid="{00000000-0005-0000-0000-0000FB110000}"/>
    <cellStyle name="Note 2 15 5" xfId="1006" xr:uid="{00000000-0005-0000-0000-0000FC110000}"/>
    <cellStyle name="Note 2 15 5 2" xfId="1007" xr:uid="{00000000-0005-0000-0000-0000FD110000}"/>
    <cellStyle name="Note 2 15 5 2 2" xfId="3518" xr:uid="{00000000-0005-0000-0000-0000FE110000}"/>
    <cellStyle name="Note 2 15 5 2 2 2" xfId="13264" xr:uid="{00000000-0005-0000-0000-0000FF110000}"/>
    <cellStyle name="Note 2 15 5 2 2 2 2" xfId="30699" xr:uid="{00000000-0005-0000-0000-000000120000}"/>
    <cellStyle name="Note 2 15 5 2 2 2 3" xfId="45152" xr:uid="{00000000-0005-0000-0000-000001120000}"/>
    <cellStyle name="Note 2 15 5 2 2 3" xfId="15725" xr:uid="{00000000-0005-0000-0000-000002120000}"/>
    <cellStyle name="Note 2 15 5 2 2 3 2" xfId="33160" xr:uid="{00000000-0005-0000-0000-000003120000}"/>
    <cellStyle name="Note 2 15 5 2 2 3 3" xfId="47613" xr:uid="{00000000-0005-0000-0000-000004120000}"/>
    <cellStyle name="Note 2 15 5 2 2 4" xfId="20954" xr:uid="{00000000-0005-0000-0000-000005120000}"/>
    <cellStyle name="Note 2 15 5 2 2 5" xfId="35407" xr:uid="{00000000-0005-0000-0000-000006120000}"/>
    <cellStyle name="Note 2 15 5 2 3" xfId="5980" xr:uid="{00000000-0005-0000-0000-000007120000}"/>
    <cellStyle name="Note 2 15 5 2 3 2" xfId="23415" xr:uid="{00000000-0005-0000-0000-000008120000}"/>
    <cellStyle name="Note 2 15 5 2 3 3" xfId="37868" xr:uid="{00000000-0005-0000-0000-000009120000}"/>
    <cellStyle name="Note 2 15 5 2 4" xfId="8421" xr:uid="{00000000-0005-0000-0000-00000A120000}"/>
    <cellStyle name="Note 2 15 5 2 4 2" xfId="25856" xr:uid="{00000000-0005-0000-0000-00000B120000}"/>
    <cellStyle name="Note 2 15 5 2 4 3" xfId="40309" xr:uid="{00000000-0005-0000-0000-00000C120000}"/>
    <cellStyle name="Note 2 15 5 2 5" xfId="10841" xr:uid="{00000000-0005-0000-0000-00000D120000}"/>
    <cellStyle name="Note 2 15 5 2 5 2" xfId="28276" xr:uid="{00000000-0005-0000-0000-00000E120000}"/>
    <cellStyle name="Note 2 15 5 2 5 3" xfId="42729" xr:uid="{00000000-0005-0000-0000-00000F120000}"/>
    <cellStyle name="Note 2 15 5 2 6" xfId="17848" xr:uid="{00000000-0005-0000-0000-000010120000}"/>
    <cellStyle name="Note 2 15 5 3" xfId="1008" xr:uid="{00000000-0005-0000-0000-000011120000}"/>
    <cellStyle name="Note 2 15 5 3 2" xfId="3519" xr:uid="{00000000-0005-0000-0000-000012120000}"/>
    <cellStyle name="Note 2 15 5 3 2 2" xfId="13265" xr:uid="{00000000-0005-0000-0000-000013120000}"/>
    <cellStyle name="Note 2 15 5 3 2 2 2" xfId="30700" xr:uid="{00000000-0005-0000-0000-000014120000}"/>
    <cellStyle name="Note 2 15 5 3 2 2 3" xfId="45153" xr:uid="{00000000-0005-0000-0000-000015120000}"/>
    <cellStyle name="Note 2 15 5 3 2 3" xfId="15726" xr:uid="{00000000-0005-0000-0000-000016120000}"/>
    <cellStyle name="Note 2 15 5 3 2 3 2" xfId="33161" xr:uid="{00000000-0005-0000-0000-000017120000}"/>
    <cellStyle name="Note 2 15 5 3 2 3 3" xfId="47614" xr:uid="{00000000-0005-0000-0000-000018120000}"/>
    <cellStyle name="Note 2 15 5 3 2 4" xfId="20955" xr:uid="{00000000-0005-0000-0000-000019120000}"/>
    <cellStyle name="Note 2 15 5 3 2 5" xfId="35408" xr:uid="{00000000-0005-0000-0000-00001A120000}"/>
    <cellStyle name="Note 2 15 5 3 3" xfId="5981" xr:uid="{00000000-0005-0000-0000-00001B120000}"/>
    <cellStyle name="Note 2 15 5 3 3 2" xfId="23416" xr:uid="{00000000-0005-0000-0000-00001C120000}"/>
    <cellStyle name="Note 2 15 5 3 3 3" xfId="37869" xr:uid="{00000000-0005-0000-0000-00001D120000}"/>
    <cellStyle name="Note 2 15 5 3 4" xfId="8422" xr:uid="{00000000-0005-0000-0000-00001E120000}"/>
    <cellStyle name="Note 2 15 5 3 4 2" xfId="25857" xr:uid="{00000000-0005-0000-0000-00001F120000}"/>
    <cellStyle name="Note 2 15 5 3 4 3" xfId="40310" xr:uid="{00000000-0005-0000-0000-000020120000}"/>
    <cellStyle name="Note 2 15 5 3 5" xfId="10842" xr:uid="{00000000-0005-0000-0000-000021120000}"/>
    <cellStyle name="Note 2 15 5 3 5 2" xfId="28277" xr:uid="{00000000-0005-0000-0000-000022120000}"/>
    <cellStyle name="Note 2 15 5 3 5 3" xfId="42730" xr:uid="{00000000-0005-0000-0000-000023120000}"/>
    <cellStyle name="Note 2 15 5 3 6" xfId="17849" xr:uid="{00000000-0005-0000-0000-000024120000}"/>
    <cellStyle name="Note 2 15 5 4" xfId="1009" xr:uid="{00000000-0005-0000-0000-000025120000}"/>
    <cellStyle name="Note 2 15 5 4 2" xfId="3520" xr:uid="{00000000-0005-0000-0000-000026120000}"/>
    <cellStyle name="Note 2 15 5 4 2 2" xfId="20956" xr:uid="{00000000-0005-0000-0000-000027120000}"/>
    <cellStyle name="Note 2 15 5 4 2 3" xfId="35409" xr:uid="{00000000-0005-0000-0000-000028120000}"/>
    <cellStyle name="Note 2 15 5 4 3" xfId="5982" xr:uid="{00000000-0005-0000-0000-000029120000}"/>
    <cellStyle name="Note 2 15 5 4 3 2" xfId="23417" xr:uid="{00000000-0005-0000-0000-00002A120000}"/>
    <cellStyle name="Note 2 15 5 4 3 3" xfId="37870" xr:uid="{00000000-0005-0000-0000-00002B120000}"/>
    <cellStyle name="Note 2 15 5 4 4" xfId="8423" xr:uid="{00000000-0005-0000-0000-00002C120000}"/>
    <cellStyle name="Note 2 15 5 4 4 2" xfId="25858" xr:uid="{00000000-0005-0000-0000-00002D120000}"/>
    <cellStyle name="Note 2 15 5 4 4 3" xfId="40311" xr:uid="{00000000-0005-0000-0000-00002E120000}"/>
    <cellStyle name="Note 2 15 5 4 5" xfId="10843" xr:uid="{00000000-0005-0000-0000-00002F120000}"/>
    <cellStyle name="Note 2 15 5 4 5 2" xfId="28278" xr:uid="{00000000-0005-0000-0000-000030120000}"/>
    <cellStyle name="Note 2 15 5 4 5 3" xfId="42731" xr:uid="{00000000-0005-0000-0000-000031120000}"/>
    <cellStyle name="Note 2 15 5 4 6" xfId="15022" xr:uid="{00000000-0005-0000-0000-000032120000}"/>
    <cellStyle name="Note 2 15 5 4 6 2" xfId="32457" xr:uid="{00000000-0005-0000-0000-000033120000}"/>
    <cellStyle name="Note 2 15 5 4 6 3" xfId="46910" xr:uid="{00000000-0005-0000-0000-000034120000}"/>
    <cellStyle name="Note 2 15 5 4 7" xfId="17850" xr:uid="{00000000-0005-0000-0000-000035120000}"/>
    <cellStyle name="Note 2 15 5 4 8" xfId="20184" xr:uid="{00000000-0005-0000-0000-000036120000}"/>
    <cellStyle name="Note 2 15 5 5" xfId="3517" xr:uid="{00000000-0005-0000-0000-000037120000}"/>
    <cellStyle name="Note 2 15 5 5 2" xfId="13263" xr:uid="{00000000-0005-0000-0000-000038120000}"/>
    <cellStyle name="Note 2 15 5 5 2 2" xfId="30698" xr:uid="{00000000-0005-0000-0000-000039120000}"/>
    <cellStyle name="Note 2 15 5 5 2 3" xfId="45151" xr:uid="{00000000-0005-0000-0000-00003A120000}"/>
    <cellStyle name="Note 2 15 5 5 3" xfId="15724" xr:uid="{00000000-0005-0000-0000-00003B120000}"/>
    <cellStyle name="Note 2 15 5 5 3 2" xfId="33159" xr:uid="{00000000-0005-0000-0000-00003C120000}"/>
    <cellStyle name="Note 2 15 5 5 3 3" xfId="47612" xr:uid="{00000000-0005-0000-0000-00003D120000}"/>
    <cellStyle name="Note 2 15 5 5 4" xfId="20953" xr:uid="{00000000-0005-0000-0000-00003E120000}"/>
    <cellStyle name="Note 2 15 5 5 5" xfId="35406" xr:uid="{00000000-0005-0000-0000-00003F120000}"/>
    <cellStyle name="Note 2 15 5 6" xfId="5979" xr:uid="{00000000-0005-0000-0000-000040120000}"/>
    <cellStyle name="Note 2 15 5 6 2" xfId="23414" xr:uid="{00000000-0005-0000-0000-000041120000}"/>
    <cellStyle name="Note 2 15 5 6 3" xfId="37867" xr:uid="{00000000-0005-0000-0000-000042120000}"/>
    <cellStyle name="Note 2 15 5 7" xfId="8420" xr:uid="{00000000-0005-0000-0000-000043120000}"/>
    <cellStyle name="Note 2 15 5 7 2" xfId="25855" xr:uid="{00000000-0005-0000-0000-000044120000}"/>
    <cellStyle name="Note 2 15 5 7 3" xfId="40308" xr:uid="{00000000-0005-0000-0000-000045120000}"/>
    <cellStyle name="Note 2 15 5 8" xfId="10840" xr:uid="{00000000-0005-0000-0000-000046120000}"/>
    <cellStyle name="Note 2 15 5 8 2" xfId="28275" xr:uid="{00000000-0005-0000-0000-000047120000}"/>
    <cellStyle name="Note 2 15 5 8 3" xfId="42728" xr:uid="{00000000-0005-0000-0000-000048120000}"/>
    <cellStyle name="Note 2 15 5 9" xfId="17847" xr:uid="{00000000-0005-0000-0000-000049120000}"/>
    <cellStyle name="Note 2 15 6" xfId="1010" xr:uid="{00000000-0005-0000-0000-00004A120000}"/>
    <cellStyle name="Note 2 15 6 2" xfId="3521" xr:uid="{00000000-0005-0000-0000-00004B120000}"/>
    <cellStyle name="Note 2 15 6 2 2" xfId="13266" xr:uid="{00000000-0005-0000-0000-00004C120000}"/>
    <cellStyle name="Note 2 15 6 2 2 2" xfId="30701" xr:uid="{00000000-0005-0000-0000-00004D120000}"/>
    <cellStyle name="Note 2 15 6 2 2 3" xfId="45154" xr:uid="{00000000-0005-0000-0000-00004E120000}"/>
    <cellStyle name="Note 2 15 6 2 3" xfId="15727" xr:uid="{00000000-0005-0000-0000-00004F120000}"/>
    <cellStyle name="Note 2 15 6 2 3 2" xfId="33162" xr:uid="{00000000-0005-0000-0000-000050120000}"/>
    <cellStyle name="Note 2 15 6 2 3 3" xfId="47615" xr:uid="{00000000-0005-0000-0000-000051120000}"/>
    <cellStyle name="Note 2 15 6 2 4" xfId="20957" xr:uid="{00000000-0005-0000-0000-000052120000}"/>
    <cellStyle name="Note 2 15 6 2 5" xfId="35410" xr:uid="{00000000-0005-0000-0000-000053120000}"/>
    <cellStyle name="Note 2 15 6 3" xfId="5983" xr:uid="{00000000-0005-0000-0000-000054120000}"/>
    <cellStyle name="Note 2 15 6 3 2" xfId="23418" xr:uid="{00000000-0005-0000-0000-000055120000}"/>
    <cellStyle name="Note 2 15 6 3 3" xfId="37871" xr:uid="{00000000-0005-0000-0000-000056120000}"/>
    <cellStyle name="Note 2 15 6 4" xfId="8424" xr:uid="{00000000-0005-0000-0000-000057120000}"/>
    <cellStyle name="Note 2 15 6 4 2" xfId="25859" xr:uid="{00000000-0005-0000-0000-000058120000}"/>
    <cellStyle name="Note 2 15 6 4 3" xfId="40312" xr:uid="{00000000-0005-0000-0000-000059120000}"/>
    <cellStyle name="Note 2 15 6 5" xfId="10844" xr:uid="{00000000-0005-0000-0000-00005A120000}"/>
    <cellStyle name="Note 2 15 6 5 2" xfId="28279" xr:uid="{00000000-0005-0000-0000-00005B120000}"/>
    <cellStyle name="Note 2 15 6 5 3" xfId="42732" xr:uid="{00000000-0005-0000-0000-00005C120000}"/>
    <cellStyle name="Note 2 15 6 6" xfId="17851" xr:uid="{00000000-0005-0000-0000-00005D120000}"/>
    <cellStyle name="Note 2 15 7" xfId="1011" xr:uid="{00000000-0005-0000-0000-00005E120000}"/>
    <cellStyle name="Note 2 15 7 2" xfId="3522" xr:uid="{00000000-0005-0000-0000-00005F120000}"/>
    <cellStyle name="Note 2 15 7 2 2" xfId="13267" xr:uid="{00000000-0005-0000-0000-000060120000}"/>
    <cellStyle name="Note 2 15 7 2 2 2" xfId="30702" xr:uid="{00000000-0005-0000-0000-000061120000}"/>
    <cellStyle name="Note 2 15 7 2 2 3" xfId="45155" xr:uid="{00000000-0005-0000-0000-000062120000}"/>
    <cellStyle name="Note 2 15 7 2 3" xfId="15728" xr:uid="{00000000-0005-0000-0000-000063120000}"/>
    <cellStyle name="Note 2 15 7 2 3 2" xfId="33163" xr:uid="{00000000-0005-0000-0000-000064120000}"/>
    <cellStyle name="Note 2 15 7 2 3 3" xfId="47616" xr:uid="{00000000-0005-0000-0000-000065120000}"/>
    <cellStyle name="Note 2 15 7 2 4" xfId="20958" xr:uid="{00000000-0005-0000-0000-000066120000}"/>
    <cellStyle name="Note 2 15 7 2 5" xfId="35411" xr:uid="{00000000-0005-0000-0000-000067120000}"/>
    <cellStyle name="Note 2 15 7 3" xfId="5984" xr:uid="{00000000-0005-0000-0000-000068120000}"/>
    <cellStyle name="Note 2 15 7 3 2" xfId="23419" xr:uid="{00000000-0005-0000-0000-000069120000}"/>
    <cellStyle name="Note 2 15 7 3 3" xfId="37872" xr:uid="{00000000-0005-0000-0000-00006A120000}"/>
    <cellStyle name="Note 2 15 7 4" xfId="8425" xr:uid="{00000000-0005-0000-0000-00006B120000}"/>
    <cellStyle name="Note 2 15 7 4 2" xfId="25860" xr:uid="{00000000-0005-0000-0000-00006C120000}"/>
    <cellStyle name="Note 2 15 7 4 3" xfId="40313" xr:uid="{00000000-0005-0000-0000-00006D120000}"/>
    <cellStyle name="Note 2 15 7 5" xfId="10845" xr:uid="{00000000-0005-0000-0000-00006E120000}"/>
    <cellStyle name="Note 2 15 7 5 2" xfId="28280" xr:uid="{00000000-0005-0000-0000-00006F120000}"/>
    <cellStyle name="Note 2 15 7 5 3" xfId="42733" xr:uid="{00000000-0005-0000-0000-000070120000}"/>
    <cellStyle name="Note 2 15 7 6" xfId="17852" xr:uid="{00000000-0005-0000-0000-000071120000}"/>
    <cellStyle name="Note 2 15 8" xfId="1012" xr:uid="{00000000-0005-0000-0000-000072120000}"/>
    <cellStyle name="Note 2 15 8 2" xfId="3523" xr:uid="{00000000-0005-0000-0000-000073120000}"/>
    <cellStyle name="Note 2 15 8 2 2" xfId="20959" xr:uid="{00000000-0005-0000-0000-000074120000}"/>
    <cellStyle name="Note 2 15 8 2 3" xfId="35412" xr:uid="{00000000-0005-0000-0000-000075120000}"/>
    <cellStyle name="Note 2 15 8 3" xfId="5985" xr:uid="{00000000-0005-0000-0000-000076120000}"/>
    <cellStyle name="Note 2 15 8 3 2" xfId="23420" xr:uid="{00000000-0005-0000-0000-000077120000}"/>
    <cellStyle name="Note 2 15 8 3 3" xfId="37873" xr:uid="{00000000-0005-0000-0000-000078120000}"/>
    <cellStyle name="Note 2 15 8 4" xfId="8426" xr:uid="{00000000-0005-0000-0000-000079120000}"/>
    <cellStyle name="Note 2 15 8 4 2" xfId="25861" xr:uid="{00000000-0005-0000-0000-00007A120000}"/>
    <cellStyle name="Note 2 15 8 4 3" xfId="40314" xr:uid="{00000000-0005-0000-0000-00007B120000}"/>
    <cellStyle name="Note 2 15 8 5" xfId="10846" xr:uid="{00000000-0005-0000-0000-00007C120000}"/>
    <cellStyle name="Note 2 15 8 5 2" xfId="28281" xr:uid="{00000000-0005-0000-0000-00007D120000}"/>
    <cellStyle name="Note 2 15 8 5 3" xfId="42734" xr:uid="{00000000-0005-0000-0000-00007E120000}"/>
    <cellStyle name="Note 2 15 8 6" xfId="15023" xr:uid="{00000000-0005-0000-0000-00007F120000}"/>
    <cellStyle name="Note 2 15 8 6 2" xfId="32458" xr:uid="{00000000-0005-0000-0000-000080120000}"/>
    <cellStyle name="Note 2 15 8 6 3" xfId="46911" xr:uid="{00000000-0005-0000-0000-000081120000}"/>
    <cellStyle name="Note 2 15 8 7" xfId="17853" xr:uid="{00000000-0005-0000-0000-000082120000}"/>
    <cellStyle name="Note 2 15 8 8" xfId="20185" xr:uid="{00000000-0005-0000-0000-000083120000}"/>
    <cellStyle name="Note 2 15 9" xfId="3504" xr:uid="{00000000-0005-0000-0000-000084120000}"/>
    <cellStyle name="Note 2 15 9 2" xfId="13253" xr:uid="{00000000-0005-0000-0000-000085120000}"/>
    <cellStyle name="Note 2 15 9 2 2" xfId="30688" xr:uid="{00000000-0005-0000-0000-000086120000}"/>
    <cellStyle name="Note 2 15 9 2 3" xfId="45141" xr:uid="{00000000-0005-0000-0000-000087120000}"/>
    <cellStyle name="Note 2 15 9 3" xfId="15714" xr:uid="{00000000-0005-0000-0000-000088120000}"/>
    <cellStyle name="Note 2 15 9 3 2" xfId="33149" xr:uid="{00000000-0005-0000-0000-000089120000}"/>
    <cellStyle name="Note 2 15 9 3 3" xfId="47602" xr:uid="{00000000-0005-0000-0000-00008A120000}"/>
    <cellStyle name="Note 2 15 9 4" xfId="20940" xr:uid="{00000000-0005-0000-0000-00008B120000}"/>
    <cellStyle name="Note 2 15 9 5" xfId="35393" xr:uid="{00000000-0005-0000-0000-00008C120000}"/>
    <cellStyle name="Note 2 16" xfId="1013" xr:uid="{00000000-0005-0000-0000-00008D120000}"/>
    <cellStyle name="Note 2 16 10" xfId="5986" xr:uid="{00000000-0005-0000-0000-00008E120000}"/>
    <cellStyle name="Note 2 16 10 2" xfId="23421" xr:uid="{00000000-0005-0000-0000-00008F120000}"/>
    <cellStyle name="Note 2 16 10 3" xfId="37874" xr:uid="{00000000-0005-0000-0000-000090120000}"/>
    <cellStyle name="Note 2 16 11" xfId="8427" xr:uid="{00000000-0005-0000-0000-000091120000}"/>
    <cellStyle name="Note 2 16 11 2" xfId="25862" xr:uid="{00000000-0005-0000-0000-000092120000}"/>
    <cellStyle name="Note 2 16 11 3" xfId="40315" xr:uid="{00000000-0005-0000-0000-000093120000}"/>
    <cellStyle name="Note 2 16 12" xfId="10847" xr:uid="{00000000-0005-0000-0000-000094120000}"/>
    <cellStyle name="Note 2 16 12 2" xfId="28282" xr:uid="{00000000-0005-0000-0000-000095120000}"/>
    <cellStyle name="Note 2 16 12 3" xfId="42735" xr:uid="{00000000-0005-0000-0000-000096120000}"/>
    <cellStyle name="Note 2 16 13" xfId="17854" xr:uid="{00000000-0005-0000-0000-000097120000}"/>
    <cellStyle name="Note 2 16 2" xfId="1014" xr:uid="{00000000-0005-0000-0000-000098120000}"/>
    <cellStyle name="Note 2 16 2 2" xfId="1015" xr:uid="{00000000-0005-0000-0000-000099120000}"/>
    <cellStyle name="Note 2 16 2 2 2" xfId="3526" xr:uid="{00000000-0005-0000-0000-00009A120000}"/>
    <cellStyle name="Note 2 16 2 2 2 2" xfId="13270" xr:uid="{00000000-0005-0000-0000-00009B120000}"/>
    <cellStyle name="Note 2 16 2 2 2 2 2" xfId="30705" xr:uid="{00000000-0005-0000-0000-00009C120000}"/>
    <cellStyle name="Note 2 16 2 2 2 2 3" xfId="45158" xr:uid="{00000000-0005-0000-0000-00009D120000}"/>
    <cellStyle name="Note 2 16 2 2 2 3" xfId="15731" xr:uid="{00000000-0005-0000-0000-00009E120000}"/>
    <cellStyle name="Note 2 16 2 2 2 3 2" xfId="33166" xr:uid="{00000000-0005-0000-0000-00009F120000}"/>
    <cellStyle name="Note 2 16 2 2 2 3 3" xfId="47619" xr:uid="{00000000-0005-0000-0000-0000A0120000}"/>
    <cellStyle name="Note 2 16 2 2 2 4" xfId="20962" xr:uid="{00000000-0005-0000-0000-0000A1120000}"/>
    <cellStyle name="Note 2 16 2 2 2 5" xfId="35415" xr:uid="{00000000-0005-0000-0000-0000A2120000}"/>
    <cellStyle name="Note 2 16 2 2 3" xfId="5988" xr:uid="{00000000-0005-0000-0000-0000A3120000}"/>
    <cellStyle name="Note 2 16 2 2 3 2" xfId="23423" xr:uid="{00000000-0005-0000-0000-0000A4120000}"/>
    <cellStyle name="Note 2 16 2 2 3 3" xfId="37876" xr:uid="{00000000-0005-0000-0000-0000A5120000}"/>
    <cellStyle name="Note 2 16 2 2 4" xfId="8429" xr:uid="{00000000-0005-0000-0000-0000A6120000}"/>
    <cellStyle name="Note 2 16 2 2 4 2" xfId="25864" xr:uid="{00000000-0005-0000-0000-0000A7120000}"/>
    <cellStyle name="Note 2 16 2 2 4 3" xfId="40317" xr:uid="{00000000-0005-0000-0000-0000A8120000}"/>
    <cellStyle name="Note 2 16 2 2 5" xfId="10849" xr:uid="{00000000-0005-0000-0000-0000A9120000}"/>
    <cellStyle name="Note 2 16 2 2 5 2" xfId="28284" xr:uid="{00000000-0005-0000-0000-0000AA120000}"/>
    <cellStyle name="Note 2 16 2 2 5 3" xfId="42737" xr:uid="{00000000-0005-0000-0000-0000AB120000}"/>
    <cellStyle name="Note 2 16 2 2 6" xfId="17856" xr:uid="{00000000-0005-0000-0000-0000AC120000}"/>
    <cellStyle name="Note 2 16 2 3" xfId="1016" xr:uid="{00000000-0005-0000-0000-0000AD120000}"/>
    <cellStyle name="Note 2 16 2 3 2" xfId="3527" xr:uid="{00000000-0005-0000-0000-0000AE120000}"/>
    <cellStyle name="Note 2 16 2 3 2 2" xfId="13271" xr:uid="{00000000-0005-0000-0000-0000AF120000}"/>
    <cellStyle name="Note 2 16 2 3 2 2 2" xfId="30706" xr:uid="{00000000-0005-0000-0000-0000B0120000}"/>
    <cellStyle name="Note 2 16 2 3 2 2 3" xfId="45159" xr:uid="{00000000-0005-0000-0000-0000B1120000}"/>
    <cellStyle name="Note 2 16 2 3 2 3" xfId="15732" xr:uid="{00000000-0005-0000-0000-0000B2120000}"/>
    <cellStyle name="Note 2 16 2 3 2 3 2" xfId="33167" xr:uid="{00000000-0005-0000-0000-0000B3120000}"/>
    <cellStyle name="Note 2 16 2 3 2 3 3" xfId="47620" xr:uid="{00000000-0005-0000-0000-0000B4120000}"/>
    <cellStyle name="Note 2 16 2 3 2 4" xfId="20963" xr:uid="{00000000-0005-0000-0000-0000B5120000}"/>
    <cellStyle name="Note 2 16 2 3 2 5" xfId="35416" xr:uid="{00000000-0005-0000-0000-0000B6120000}"/>
    <cellStyle name="Note 2 16 2 3 3" xfId="5989" xr:uid="{00000000-0005-0000-0000-0000B7120000}"/>
    <cellStyle name="Note 2 16 2 3 3 2" xfId="23424" xr:uid="{00000000-0005-0000-0000-0000B8120000}"/>
    <cellStyle name="Note 2 16 2 3 3 3" xfId="37877" xr:uid="{00000000-0005-0000-0000-0000B9120000}"/>
    <cellStyle name="Note 2 16 2 3 4" xfId="8430" xr:uid="{00000000-0005-0000-0000-0000BA120000}"/>
    <cellStyle name="Note 2 16 2 3 4 2" xfId="25865" xr:uid="{00000000-0005-0000-0000-0000BB120000}"/>
    <cellStyle name="Note 2 16 2 3 4 3" xfId="40318" xr:uid="{00000000-0005-0000-0000-0000BC120000}"/>
    <cellStyle name="Note 2 16 2 3 5" xfId="10850" xr:uid="{00000000-0005-0000-0000-0000BD120000}"/>
    <cellStyle name="Note 2 16 2 3 5 2" xfId="28285" xr:uid="{00000000-0005-0000-0000-0000BE120000}"/>
    <cellStyle name="Note 2 16 2 3 5 3" xfId="42738" xr:uid="{00000000-0005-0000-0000-0000BF120000}"/>
    <cellStyle name="Note 2 16 2 3 6" xfId="17857" xr:uid="{00000000-0005-0000-0000-0000C0120000}"/>
    <cellStyle name="Note 2 16 2 4" xfId="1017" xr:uid="{00000000-0005-0000-0000-0000C1120000}"/>
    <cellStyle name="Note 2 16 2 4 2" xfId="3528" xr:uid="{00000000-0005-0000-0000-0000C2120000}"/>
    <cellStyle name="Note 2 16 2 4 2 2" xfId="20964" xr:uid="{00000000-0005-0000-0000-0000C3120000}"/>
    <cellStyle name="Note 2 16 2 4 2 3" xfId="35417" xr:uid="{00000000-0005-0000-0000-0000C4120000}"/>
    <cellStyle name="Note 2 16 2 4 3" xfId="5990" xr:uid="{00000000-0005-0000-0000-0000C5120000}"/>
    <cellStyle name="Note 2 16 2 4 3 2" xfId="23425" xr:uid="{00000000-0005-0000-0000-0000C6120000}"/>
    <cellStyle name="Note 2 16 2 4 3 3" xfId="37878" xr:uid="{00000000-0005-0000-0000-0000C7120000}"/>
    <cellStyle name="Note 2 16 2 4 4" xfId="8431" xr:uid="{00000000-0005-0000-0000-0000C8120000}"/>
    <cellStyle name="Note 2 16 2 4 4 2" xfId="25866" xr:uid="{00000000-0005-0000-0000-0000C9120000}"/>
    <cellStyle name="Note 2 16 2 4 4 3" xfId="40319" xr:uid="{00000000-0005-0000-0000-0000CA120000}"/>
    <cellStyle name="Note 2 16 2 4 5" xfId="10851" xr:uid="{00000000-0005-0000-0000-0000CB120000}"/>
    <cellStyle name="Note 2 16 2 4 5 2" xfId="28286" xr:uid="{00000000-0005-0000-0000-0000CC120000}"/>
    <cellStyle name="Note 2 16 2 4 5 3" xfId="42739" xr:uid="{00000000-0005-0000-0000-0000CD120000}"/>
    <cellStyle name="Note 2 16 2 4 6" xfId="15024" xr:uid="{00000000-0005-0000-0000-0000CE120000}"/>
    <cellStyle name="Note 2 16 2 4 6 2" xfId="32459" xr:uid="{00000000-0005-0000-0000-0000CF120000}"/>
    <cellStyle name="Note 2 16 2 4 6 3" xfId="46912" xr:uid="{00000000-0005-0000-0000-0000D0120000}"/>
    <cellStyle name="Note 2 16 2 4 7" xfId="17858" xr:uid="{00000000-0005-0000-0000-0000D1120000}"/>
    <cellStyle name="Note 2 16 2 4 8" xfId="20186" xr:uid="{00000000-0005-0000-0000-0000D2120000}"/>
    <cellStyle name="Note 2 16 2 5" xfId="3525" xr:uid="{00000000-0005-0000-0000-0000D3120000}"/>
    <cellStyle name="Note 2 16 2 5 2" xfId="13269" xr:uid="{00000000-0005-0000-0000-0000D4120000}"/>
    <cellStyle name="Note 2 16 2 5 2 2" xfId="30704" xr:uid="{00000000-0005-0000-0000-0000D5120000}"/>
    <cellStyle name="Note 2 16 2 5 2 3" xfId="45157" xr:uid="{00000000-0005-0000-0000-0000D6120000}"/>
    <cellStyle name="Note 2 16 2 5 3" xfId="15730" xr:uid="{00000000-0005-0000-0000-0000D7120000}"/>
    <cellStyle name="Note 2 16 2 5 3 2" xfId="33165" xr:uid="{00000000-0005-0000-0000-0000D8120000}"/>
    <cellStyle name="Note 2 16 2 5 3 3" xfId="47618" xr:uid="{00000000-0005-0000-0000-0000D9120000}"/>
    <cellStyle name="Note 2 16 2 5 4" xfId="20961" xr:uid="{00000000-0005-0000-0000-0000DA120000}"/>
    <cellStyle name="Note 2 16 2 5 5" xfId="35414" xr:uid="{00000000-0005-0000-0000-0000DB120000}"/>
    <cellStyle name="Note 2 16 2 6" xfId="5987" xr:uid="{00000000-0005-0000-0000-0000DC120000}"/>
    <cellStyle name="Note 2 16 2 6 2" xfId="23422" xr:uid="{00000000-0005-0000-0000-0000DD120000}"/>
    <cellStyle name="Note 2 16 2 6 3" xfId="37875" xr:uid="{00000000-0005-0000-0000-0000DE120000}"/>
    <cellStyle name="Note 2 16 2 7" xfId="8428" xr:uid="{00000000-0005-0000-0000-0000DF120000}"/>
    <cellStyle name="Note 2 16 2 7 2" xfId="25863" xr:uid="{00000000-0005-0000-0000-0000E0120000}"/>
    <cellStyle name="Note 2 16 2 7 3" xfId="40316" xr:uid="{00000000-0005-0000-0000-0000E1120000}"/>
    <cellStyle name="Note 2 16 2 8" xfId="10848" xr:uid="{00000000-0005-0000-0000-0000E2120000}"/>
    <cellStyle name="Note 2 16 2 8 2" xfId="28283" xr:uid="{00000000-0005-0000-0000-0000E3120000}"/>
    <cellStyle name="Note 2 16 2 8 3" xfId="42736" xr:uid="{00000000-0005-0000-0000-0000E4120000}"/>
    <cellStyle name="Note 2 16 2 9" xfId="17855" xr:uid="{00000000-0005-0000-0000-0000E5120000}"/>
    <cellStyle name="Note 2 16 3" xfId="1018" xr:uid="{00000000-0005-0000-0000-0000E6120000}"/>
    <cellStyle name="Note 2 16 3 2" xfId="1019" xr:uid="{00000000-0005-0000-0000-0000E7120000}"/>
    <cellStyle name="Note 2 16 3 2 2" xfId="3530" xr:uid="{00000000-0005-0000-0000-0000E8120000}"/>
    <cellStyle name="Note 2 16 3 2 2 2" xfId="13273" xr:uid="{00000000-0005-0000-0000-0000E9120000}"/>
    <cellStyle name="Note 2 16 3 2 2 2 2" xfId="30708" xr:uid="{00000000-0005-0000-0000-0000EA120000}"/>
    <cellStyle name="Note 2 16 3 2 2 2 3" xfId="45161" xr:uid="{00000000-0005-0000-0000-0000EB120000}"/>
    <cellStyle name="Note 2 16 3 2 2 3" xfId="15734" xr:uid="{00000000-0005-0000-0000-0000EC120000}"/>
    <cellStyle name="Note 2 16 3 2 2 3 2" xfId="33169" xr:uid="{00000000-0005-0000-0000-0000ED120000}"/>
    <cellStyle name="Note 2 16 3 2 2 3 3" xfId="47622" xr:uid="{00000000-0005-0000-0000-0000EE120000}"/>
    <cellStyle name="Note 2 16 3 2 2 4" xfId="20966" xr:uid="{00000000-0005-0000-0000-0000EF120000}"/>
    <cellStyle name="Note 2 16 3 2 2 5" xfId="35419" xr:uid="{00000000-0005-0000-0000-0000F0120000}"/>
    <cellStyle name="Note 2 16 3 2 3" xfId="5992" xr:uid="{00000000-0005-0000-0000-0000F1120000}"/>
    <cellStyle name="Note 2 16 3 2 3 2" xfId="23427" xr:uid="{00000000-0005-0000-0000-0000F2120000}"/>
    <cellStyle name="Note 2 16 3 2 3 3" xfId="37880" xr:uid="{00000000-0005-0000-0000-0000F3120000}"/>
    <cellStyle name="Note 2 16 3 2 4" xfId="8433" xr:uid="{00000000-0005-0000-0000-0000F4120000}"/>
    <cellStyle name="Note 2 16 3 2 4 2" xfId="25868" xr:uid="{00000000-0005-0000-0000-0000F5120000}"/>
    <cellStyle name="Note 2 16 3 2 4 3" xfId="40321" xr:uid="{00000000-0005-0000-0000-0000F6120000}"/>
    <cellStyle name="Note 2 16 3 2 5" xfId="10853" xr:uid="{00000000-0005-0000-0000-0000F7120000}"/>
    <cellStyle name="Note 2 16 3 2 5 2" xfId="28288" xr:uid="{00000000-0005-0000-0000-0000F8120000}"/>
    <cellStyle name="Note 2 16 3 2 5 3" xfId="42741" xr:uid="{00000000-0005-0000-0000-0000F9120000}"/>
    <cellStyle name="Note 2 16 3 2 6" xfId="17860" xr:uid="{00000000-0005-0000-0000-0000FA120000}"/>
    <cellStyle name="Note 2 16 3 3" xfId="1020" xr:uid="{00000000-0005-0000-0000-0000FB120000}"/>
    <cellStyle name="Note 2 16 3 3 2" xfId="3531" xr:uid="{00000000-0005-0000-0000-0000FC120000}"/>
    <cellStyle name="Note 2 16 3 3 2 2" xfId="13274" xr:uid="{00000000-0005-0000-0000-0000FD120000}"/>
    <cellStyle name="Note 2 16 3 3 2 2 2" xfId="30709" xr:uid="{00000000-0005-0000-0000-0000FE120000}"/>
    <cellStyle name="Note 2 16 3 3 2 2 3" xfId="45162" xr:uid="{00000000-0005-0000-0000-0000FF120000}"/>
    <cellStyle name="Note 2 16 3 3 2 3" xfId="15735" xr:uid="{00000000-0005-0000-0000-000000130000}"/>
    <cellStyle name="Note 2 16 3 3 2 3 2" xfId="33170" xr:uid="{00000000-0005-0000-0000-000001130000}"/>
    <cellStyle name="Note 2 16 3 3 2 3 3" xfId="47623" xr:uid="{00000000-0005-0000-0000-000002130000}"/>
    <cellStyle name="Note 2 16 3 3 2 4" xfId="20967" xr:uid="{00000000-0005-0000-0000-000003130000}"/>
    <cellStyle name="Note 2 16 3 3 2 5" xfId="35420" xr:uid="{00000000-0005-0000-0000-000004130000}"/>
    <cellStyle name="Note 2 16 3 3 3" xfId="5993" xr:uid="{00000000-0005-0000-0000-000005130000}"/>
    <cellStyle name="Note 2 16 3 3 3 2" xfId="23428" xr:uid="{00000000-0005-0000-0000-000006130000}"/>
    <cellStyle name="Note 2 16 3 3 3 3" xfId="37881" xr:uid="{00000000-0005-0000-0000-000007130000}"/>
    <cellStyle name="Note 2 16 3 3 4" xfId="8434" xr:uid="{00000000-0005-0000-0000-000008130000}"/>
    <cellStyle name="Note 2 16 3 3 4 2" xfId="25869" xr:uid="{00000000-0005-0000-0000-000009130000}"/>
    <cellStyle name="Note 2 16 3 3 4 3" xfId="40322" xr:uid="{00000000-0005-0000-0000-00000A130000}"/>
    <cellStyle name="Note 2 16 3 3 5" xfId="10854" xr:uid="{00000000-0005-0000-0000-00000B130000}"/>
    <cellStyle name="Note 2 16 3 3 5 2" xfId="28289" xr:uid="{00000000-0005-0000-0000-00000C130000}"/>
    <cellStyle name="Note 2 16 3 3 5 3" xfId="42742" xr:uid="{00000000-0005-0000-0000-00000D130000}"/>
    <cellStyle name="Note 2 16 3 3 6" xfId="17861" xr:uid="{00000000-0005-0000-0000-00000E130000}"/>
    <cellStyle name="Note 2 16 3 4" xfId="1021" xr:uid="{00000000-0005-0000-0000-00000F130000}"/>
    <cellStyle name="Note 2 16 3 4 2" xfId="3532" xr:uid="{00000000-0005-0000-0000-000010130000}"/>
    <cellStyle name="Note 2 16 3 4 2 2" xfId="20968" xr:uid="{00000000-0005-0000-0000-000011130000}"/>
    <cellStyle name="Note 2 16 3 4 2 3" xfId="35421" xr:uid="{00000000-0005-0000-0000-000012130000}"/>
    <cellStyle name="Note 2 16 3 4 3" xfId="5994" xr:uid="{00000000-0005-0000-0000-000013130000}"/>
    <cellStyle name="Note 2 16 3 4 3 2" xfId="23429" xr:uid="{00000000-0005-0000-0000-000014130000}"/>
    <cellStyle name="Note 2 16 3 4 3 3" xfId="37882" xr:uid="{00000000-0005-0000-0000-000015130000}"/>
    <cellStyle name="Note 2 16 3 4 4" xfId="8435" xr:uid="{00000000-0005-0000-0000-000016130000}"/>
    <cellStyle name="Note 2 16 3 4 4 2" xfId="25870" xr:uid="{00000000-0005-0000-0000-000017130000}"/>
    <cellStyle name="Note 2 16 3 4 4 3" xfId="40323" xr:uid="{00000000-0005-0000-0000-000018130000}"/>
    <cellStyle name="Note 2 16 3 4 5" xfId="10855" xr:uid="{00000000-0005-0000-0000-000019130000}"/>
    <cellStyle name="Note 2 16 3 4 5 2" xfId="28290" xr:uid="{00000000-0005-0000-0000-00001A130000}"/>
    <cellStyle name="Note 2 16 3 4 5 3" xfId="42743" xr:uid="{00000000-0005-0000-0000-00001B130000}"/>
    <cellStyle name="Note 2 16 3 4 6" xfId="15025" xr:uid="{00000000-0005-0000-0000-00001C130000}"/>
    <cellStyle name="Note 2 16 3 4 6 2" xfId="32460" xr:uid="{00000000-0005-0000-0000-00001D130000}"/>
    <cellStyle name="Note 2 16 3 4 6 3" xfId="46913" xr:uid="{00000000-0005-0000-0000-00001E130000}"/>
    <cellStyle name="Note 2 16 3 4 7" xfId="17862" xr:uid="{00000000-0005-0000-0000-00001F130000}"/>
    <cellStyle name="Note 2 16 3 4 8" xfId="20187" xr:uid="{00000000-0005-0000-0000-000020130000}"/>
    <cellStyle name="Note 2 16 3 5" xfId="3529" xr:uid="{00000000-0005-0000-0000-000021130000}"/>
    <cellStyle name="Note 2 16 3 5 2" xfId="13272" xr:uid="{00000000-0005-0000-0000-000022130000}"/>
    <cellStyle name="Note 2 16 3 5 2 2" xfId="30707" xr:uid="{00000000-0005-0000-0000-000023130000}"/>
    <cellStyle name="Note 2 16 3 5 2 3" xfId="45160" xr:uid="{00000000-0005-0000-0000-000024130000}"/>
    <cellStyle name="Note 2 16 3 5 3" xfId="15733" xr:uid="{00000000-0005-0000-0000-000025130000}"/>
    <cellStyle name="Note 2 16 3 5 3 2" xfId="33168" xr:uid="{00000000-0005-0000-0000-000026130000}"/>
    <cellStyle name="Note 2 16 3 5 3 3" xfId="47621" xr:uid="{00000000-0005-0000-0000-000027130000}"/>
    <cellStyle name="Note 2 16 3 5 4" xfId="20965" xr:uid="{00000000-0005-0000-0000-000028130000}"/>
    <cellStyle name="Note 2 16 3 5 5" xfId="35418" xr:uid="{00000000-0005-0000-0000-000029130000}"/>
    <cellStyle name="Note 2 16 3 6" xfId="5991" xr:uid="{00000000-0005-0000-0000-00002A130000}"/>
    <cellStyle name="Note 2 16 3 6 2" xfId="23426" xr:uid="{00000000-0005-0000-0000-00002B130000}"/>
    <cellStyle name="Note 2 16 3 6 3" xfId="37879" xr:uid="{00000000-0005-0000-0000-00002C130000}"/>
    <cellStyle name="Note 2 16 3 7" xfId="8432" xr:uid="{00000000-0005-0000-0000-00002D130000}"/>
    <cellStyle name="Note 2 16 3 7 2" xfId="25867" xr:uid="{00000000-0005-0000-0000-00002E130000}"/>
    <cellStyle name="Note 2 16 3 7 3" xfId="40320" xr:uid="{00000000-0005-0000-0000-00002F130000}"/>
    <cellStyle name="Note 2 16 3 8" xfId="10852" xr:uid="{00000000-0005-0000-0000-000030130000}"/>
    <cellStyle name="Note 2 16 3 8 2" xfId="28287" xr:uid="{00000000-0005-0000-0000-000031130000}"/>
    <cellStyle name="Note 2 16 3 8 3" xfId="42740" xr:uid="{00000000-0005-0000-0000-000032130000}"/>
    <cellStyle name="Note 2 16 3 9" xfId="17859" xr:uid="{00000000-0005-0000-0000-000033130000}"/>
    <cellStyle name="Note 2 16 4" xfId="1022" xr:uid="{00000000-0005-0000-0000-000034130000}"/>
    <cellStyle name="Note 2 16 4 2" xfId="1023" xr:uid="{00000000-0005-0000-0000-000035130000}"/>
    <cellStyle name="Note 2 16 4 2 2" xfId="3534" xr:uid="{00000000-0005-0000-0000-000036130000}"/>
    <cellStyle name="Note 2 16 4 2 2 2" xfId="13276" xr:uid="{00000000-0005-0000-0000-000037130000}"/>
    <cellStyle name="Note 2 16 4 2 2 2 2" xfId="30711" xr:uid="{00000000-0005-0000-0000-000038130000}"/>
    <cellStyle name="Note 2 16 4 2 2 2 3" xfId="45164" xr:uid="{00000000-0005-0000-0000-000039130000}"/>
    <cellStyle name="Note 2 16 4 2 2 3" xfId="15737" xr:uid="{00000000-0005-0000-0000-00003A130000}"/>
    <cellStyle name="Note 2 16 4 2 2 3 2" xfId="33172" xr:uid="{00000000-0005-0000-0000-00003B130000}"/>
    <cellStyle name="Note 2 16 4 2 2 3 3" xfId="47625" xr:uid="{00000000-0005-0000-0000-00003C130000}"/>
    <cellStyle name="Note 2 16 4 2 2 4" xfId="20970" xr:uid="{00000000-0005-0000-0000-00003D130000}"/>
    <cellStyle name="Note 2 16 4 2 2 5" xfId="35423" xr:uid="{00000000-0005-0000-0000-00003E130000}"/>
    <cellStyle name="Note 2 16 4 2 3" xfId="5996" xr:uid="{00000000-0005-0000-0000-00003F130000}"/>
    <cellStyle name="Note 2 16 4 2 3 2" xfId="23431" xr:uid="{00000000-0005-0000-0000-000040130000}"/>
    <cellStyle name="Note 2 16 4 2 3 3" xfId="37884" xr:uid="{00000000-0005-0000-0000-000041130000}"/>
    <cellStyle name="Note 2 16 4 2 4" xfId="8437" xr:uid="{00000000-0005-0000-0000-000042130000}"/>
    <cellStyle name="Note 2 16 4 2 4 2" xfId="25872" xr:uid="{00000000-0005-0000-0000-000043130000}"/>
    <cellStyle name="Note 2 16 4 2 4 3" xfId="40325" xr:uid="{00000000-0005-0000-0000-000044130000}"/>
    <cellStyle name="Note 2 16 4 2 5" xfId="10857" xr:uid="{00000000-0005-0000-0000-000045130000}"/>
    <cellStyle name="Note 2 16 4 2 5 2" xfId="28292" xr:uid="{00000000-0005-0000-0000-000046130000}"/>
    <cellStyle name="Note 2 16 4 2 5 3" xfId="42745" xr:uid="{00000000-0005-0000-0000-000047130000}"/>
    <cellStyle name="Note 2 16 4 2 6" xfId="17864" xr:uid="{00000000-0005-0000-0000-000048130000}"/>
    <cellStyle name="Note 2 16 4 3" xfId="1024" xr:uid="{00000000-0005-0000-0000-000049130000}"/>
    <cellStyle name="Note 2 16 4 3 2" xfId="3535" xr:uid="{00000000-0005-0000-0000-00004A130000}"/>
    <cellStyle name="Note 2 16 4 3 2 2" xfId="13277" xr:uid="{00000000-0005-0000-0000-00004B130000}"/>
    <cellStyle name="Note 2 16 4 3 2 2 2" xfId="30712" xr:uid="{00000000-0005-0000-0000-00004C130000}"/>
    <cellStyle name="Note 2 16 4 3 2 2 3" xfId="45165" xr:uid="{00000000-0005-0000-0000-00004D130000}"/>
    <cellStyle name="Note 2 16 4 3 2 3" xfId="15738" xr:uid="{00000000-0005-0000-0000-00004E130000}"/>
    <cellStyle name="Note 2 16 4 3 2 3 2" xfId="33173" xr:uid="{00000000-0005-0000-0000-00004F130000}"/>
    <cellStyle name="Note 2 16 4 3 2 3 3" xfId="47626" xr:uid="{00000000-0005-0000-0000-000050130000}"/>
    <cellStyle name="Note 2 16 4 3 2 4" xfId="20971" xr:uid="{00000000-0005-0000-0000-000051130000}"/>
    <cellStyle name="Note 2 16 4 3 2 5" xfId="35424" xr:uid="{00000000-0005-0000-0000-000052130000}"/>
    <cellStyle name="Note 2 16 4 3 3" xfId="5997" xr:uid="{00000000-0005-0000-0000-000053130000}"/>
    <cellStyle name="Note 2 16 4 3 3 2" xfId="23432" xr:uid="{00000000-0005-0000-0000-000054130000}"/>
    <cellStyle name="Note 2 16 4 3 3 3" xfId="37885" xr:uid="{00000000-0005-0000-0000-000055130000}"/>
    <cellStyle name="Note 2 16 4 3 4" xfId="8438" xr:uid="{00000000-0005-0000-0000-000056130000}"/>
    <cellStyle name="Note 2 16 4 3 4 2" xfId="25873" xr:uid="{00000000-0005-0000-0000-000057130000}"/>
    <cellStyle name="Note 2 16 4 3 4 3" xfId="40326" xr:uid="{00000000-0005-0000-0000-000058130000}"/>
    <cellStyle name="Note 2 16 4 3 5" xfId="10858" xr:uid="{00000000-0005-0000-0000-000059130000}"/>
    <cellStyle name="Note 2 16 4 3 5 2" xfId="28293" xr:uid="{00000000-0005-0000-0000-00005A130000}"/>
    <cellStyle name="Note 2 16 4 3 5 3" xfId="42746" xr:uid="{00000000-0005-0000-0000-00005B130000}"/>
    <cellStyle name="Note 2 16 4 3 6" xfId="17865" xr:uid="{00000000-0005-0000-0000-00005C130000}"/>
    <cellStyle name="Note 2 16 4 4" xfId="1025" xr:uid="{00000000-0005-0000-0000-00005D130000}"/>
    <cellStyle name="Note 2 16 4 4 2" xfId="3536" xr:uid="{00000000-0005-0000-0000-00005E130000}"/>
    <cellStyle name="Note 2 16 4 4 2 2" xfId="20972" xr:uid="{00000000-0005-0000-0000-00005F130000}"/>
    <cellStyle name="Note 2 16 4 4 2 3" xfId="35425" xr:uid="{00000000-0005-0000-0000-000060130000}"/>
    <cellStyle name="Note 2 16 4 4 3" xfId="5998" xr:uid="{00000000-0005-0000-0000-000061130000}"/>
    <cellStyle name="Note 2 16 4 4 3 2" xfId="23433" xr:uid="{00000000-0005-0000-0000-000062130000}"/>
    <cellStyle name="Note 2 16 4 4 3 3" xfId="37886" xr:uid="{00000000-0005-0000-0000-000063130000}"/>
    <cellStyle name="Note 2 16 4 4 4" xfId="8439" xr:uid="{00000000-0005-0000-0000-000064130000}"/>
    <cellStyle name="Note 2 16 4 4 4 2" xfId="25874" xr:uid="{00000000-0005-0000-0000-000065130000}"/>
    <cellStyle name="Note 2 16 4 4 4 3" xfId="40327" xr:uid="{00000000-0005-0000-0000-000066130000}"/>
    <cellStyle name="Note 2 16 4 4 5" xfId="10859" xr:uid="{00000000-0005-0000-0000-000067130000}"/>
    <cellStyle name="Note 2 16 4 4 5 2" xfId="28294" xr:uid="{00000000-0005-0000-0000-000068130000}"/>
    <cellStyle name="Note 2 16 4 4 5 3" xfId="42747" xr:uid="{00000000-0005-0000-0000-000069130000}"/>
    <cellStyle name="Note 2 16 4 4 6" xfId="15026" xr:uid="{00000000-0005-0000-0000-00006A130000}"/>
    <cellStyle name="Note 2 16 4 4 6 2" xfId="32461" xr:uid="{00000000-0005-0000-0000-00006B130000}"/>
    <cellStyle name="Note 2 16 4 4 6 3" xfId="46914" xr:uid="{00000000-0005-0000-0000-00006C130000}"/>
    <cellStyle name="Note 2 16 4 4 7" xfId="17866" xr:uid="{00000000-0005-0000-0000-00006D130000}"/>
    <cellStyle name="Note 2 16 4 4 8" xfId="20188" xr:uid="{00000000-0005-0000-0000-00006E130000}"/>
    <cellStyle name="Note 2 16 4 5" xfId="3533" xr:uid="{00000000-0005-0000-0000-00006F130000}"/>
    <cellStyle name="Note 2 16 4 5 2" xfId="13275" xr:uid="{00000000-0005-0000-0000-000070130000}"/>
    <cellStyle name="Note 2 16 4 5 2 2" xfId="30710" xr:uid="{00000000-0005-0000-0000-000071130000}"/>
    <cellStyle name="Note 2 16 4 5 2 3" xfId="45163" xr:uid="{00000000-0005-0000-0000-000072130000}"/>
    <cellStyle name="Note 2 16 4 5 3" xfId="15736" xr:uid="{00000000-0005-0000-0000-000073130000}"/>
    <cellStyle name="Note 2 16 4 5 3 2" xfId="33171" xr:uid="{00000000-0005-0000-0000-000074130000}"/>
    <cellStyle name="Note 2 16 4 5 3 3" xfId="47624" xr:uid="{00000000-0005-0000-0000-000075130000}"/>
    <cellStyle name="Note 2 16 4 5 4" xfId="20969" xr:uid="{00000000-0005-0000-0000-000076130000}"/>
    <cellStyle name="Note 2 16 4 5 5" xfId="35422" xr:uid="{00000000-0005-0000-0000-000077130000}"/>
    <cellStyle name="Note 2 16 4 6" xfId="5995" xr:uid="{00000000-0005-0000-0000-000078130000}"/>
    <cellStyle name="Note 2 16 4 6 2" xfId="23430" xr:uid="{00000000-0005-0000-0000-000079130000}"/>
    <cellStyle name="Note 2 16 4 6 3" xfId="37883" xr:uid="{00000000-0005-0000-0000-00007A130000}"/>
    <cellStyle name="Note 2 16 4 7" xfId="8436" xr:uid="{00000000-0005-0000-0000-00007B130000}"/>
    <cellStyle name="Note 2 16 4 7 2" xfId="25871" xr:uid="{00000000-0005-0000-0000-00007C130000}"/>
    <cellStyle name="Note 2 16 4 7 3" xfId="40324" xr:uid="{00000000-0005-0000-0000-00007D130000}"/>
    <cellStyle name="Note 2 16 4 8" xfId="10856" xr:uid="{00000000-0005-0000-0000-00007E130000}"/>
    <cellStyle name="Note 2 16 4 8 2" xfId="28291" xr:uid="{00000000-0005-0000-0000-00007F130000}"/>
    <cellStyle name="Note 2 16 4 8 3" xfId="42744" xr:uid="{00000000-0005-0000-0000-000080130000}"/>
    <cellStyle name="Note 2 16 4 9" xfId="17863" xr:uid="{00000000-0005-0000-0000-000081130000}"/>
    <cellStyle name="Note 2 16 5" xfId="1026" xr:uid="{00000000-0005-0000-0000-000082130000}"/>
    <cellStyle name="Note 2 16 5 2" xfId="1027" xr:uid="{00000000-0005-0000-0000-000083130000}"/>
    <cellStyle name="Note 2 16 5 2 2" xfId="3538" xr:uid="{00000000-0005-0000-0000-000084130000}"/>
    <cellStyle name="Note 2 16 5 2 2 2" xfId="13279" xr:uid="{00000000-0005-0000-0000-000085130000}"/>
    <cellStyle name="Note 2 16 5 2 2 2 2" xfId="30714" xr:uid="{00000000-0005-0000-0000-000086130000}"/>
    <cellStyle name="Note 2 16 5 2 2 2 3" xfId="45167" xr:uid="{00000000-0005-0000-0000-000087130000}"/>
    <cellStyle name="Note 2 16 5 2 2 3" xfId="15740" xr:uid="{00000000-0005-0000-0000-000088130000}"/>
    <cellStyle name="Note 2 16 5 2 2 3 2" xfId="33175" xr:uid="{00000000-0005-0000-0000-000089130000}"/>
    <cellStyle name="Note 2 16 5 2 2 3 3" xfId="47628" xr:uid="{00000000-0005-0000-0000-00008A130000}"/>
    <cellStyle name="Note 2 16 5 2 2 4" xfId="20974" xr:uid="{00000000-0005-0000-0000-00008B130000}"/>
    <cellStyle name="Note 2 16 5 2 2 5" xfId="35427" xr:uid="{00000000-0005-0000-0000-00008C130000}"/>
    <cellStyle name="Note 2 16 5 2 3" xfId="6000" xr:uid="{00000000-0005-0000-0000-00008D130000}"/>
    <cellStyle name="Note 2 16 5 2 3 2" xfId="23435" xr:uid="{00000000-0005-0000-0000-00008E130000}"/>
    <cellStyle name="Note 2 16 5 2 3 3" xfId="37888" xr:uid="{00000000-0005-0000-0000-00008F130000}"/>
    <cellStyle name="Note 2 16 5 2 4" xfId="8441" xr:uid="{00000000-0005-0000-0000-000090130000}"/>
    <cellStyle name="Note 2 16 5 2 4 2" xfId="25876" xr:uid="{00000000-0005-0000-0000-000091130000}"/>
    <cellStyle name="Note 2 16 5 2 4 3" xfId="40329" xr:uid="{00000000-0005-0000-0000-000092130000}"/>
    <cellStyle name="Note 2 16 5 2 5" xfId="10861" xr:uid="{00000000-0005-0000-0000-000093130000}"/>
    <cellStyle name="Note 2 16 5 2 5 2" xfId="28296" xr:uid="{00000000-0005-0000-0000-000094130000}"/>
    <cellStyle name="Note 2 16 5 2 5 3" xfId="42749" xr:uid="{00000000-0005-0000-0000-000095130000}"/>
    <cellStyle name="Note 2 16 5 2 6" xfId="17868" xr:uid="{00000000-0005-0000-0000-000096130000}"/>
    <cellStyle name="Note 2 16 5 3" xfId="1028" xr:uid="{00000000-0005-0000-0000-000097130000}"/>
    <cellStyle name="Note 2 16 5 3 2" xfId="3539" xr:uid="{00000000-0005-0000-0000-000098130000}"/>
    <cellStyle name="Note 2 16 5 3 2 2" xfId="13280" xr:uid="{00000000-0005-0000-0000-000099130000}"/>
    <cellStyle name="Note 2 16 5 3 2 2 2" xfId="30715" xr:uid="{00000000-0005-0000-0000-00009A130000}"/>
    <cellStyle name="Note 2 16 5 3 2 2 3" xfId="45168" xr:uid="{00000000-0005-0000-0000-00009B130000}"/>
    <cellStyle name="Note 2 16 5 3 2 3" xfId="15741" xr:uid="{00000000-0005-0000-0000-00009C130000}"/>
    <cellStyle name="Note 2 16 5 3 2 3 2" xfId="33176" xr:uid="{00000000-0005-0000-0000-00009D130000}"/>
    <cellStyle name="Note 2 16 5 3 2 3 3" xfId="47629" xr:uid="{00000000-0005-0000-0000-00009E130000}"/>
    <cellStyle name="Note 2 16 5 3 2 4" xfId="20975" xr:uid="{00000000-0005-0000-0000-00009F130000}"/>
    <cellStyle name="Note 2 16 5 3 2 5" xfId="35428" xr:uid="{00000000-0005-0000-0000-0000A0130000}"/>
    <cellStyle name="Note 2 16 5 3 3" xfId="6001" xr:uid="{00000000-0005-0000-0000-0000A1130000}"/>
    <cellStyle name="Note 2 16 5 3 3 2" xfId="23436" xr:uid="{00000000-0005-0000-0000-0000A2130000}"/>
    <cellStyle name="Note 2 16 5 3 3 3" xfId="37889" xr:uid="{00000000-0005-0000-0000-0000A3130000}"/>
    <cellStyle name="Note 2 16 5 3 4" xfId="8442" xr:uid="{00000000-0005-0000-0000-0000A4130000}"/>
    <cellStyle name="Note 2 16 5 3 4 2" xfId="25877" xr:uid="{00000000-0005-0000-0000-0000A5130000}"/>
    <cellStyle name="Note 2 16 5 3 4 3" xfId="40330" xr:uid="{00000000-0005-0000-0000-0000A6130000}"/>
    <cellStyle name="Note 2 16 5 3 5" xfId="10862" xr:uid="{00000000-0005-0000-0000-0000A7130000}"/>
    <cellStyle name="Note 2 16 5 3 5 2" xfId="28297" xr:uid="{00000000-0005-0000-0000-0000A8130000}"/>
    <cellStyle name="Note 2 16 5 3 5 3" xfId="42750" xr:uid="{00000000-0005-0000-0000-0000A9130000}"/>
    <cellStyle name="Note 2 16 5 3 6" xfId="17869" xr:uid="{00000000-0005-0000-0000-0000AA130000}"/>
    <cellStyle name="Note 2 16 5 4" xfId="1029" xr:uid="{00000000-0005-0000-0000-0000AB130000}"/>
    <cellStyle name="Note 2 16 5 4 2" xfId="3540" xr:uid="{00000000-0005-0000-0000-0000AC130000}"/>
    <cellStyle name="Note 2 16 5 4 2 2" xfId="20976" xr:uid="{00000000-0005-0000-0000-0000AD130000}"/>
    <cellStyle name="Note 2 16 5 4 2 3" xfId="35429" xr:uid="{00000000-0005-0000-0000-0000AE130000}"/>
    <cellStyle name="Note 2 16 5 4 3" xfId="6002" xr:uid="{00000000-0005-0000-0000-0000AF130000}"/>
    <cellStyle name="Note 2 16 5 4 3 2" xfId="23437" xr:uid="{00000000-0005-0000-0000-0000B0130000}"/>
    <cellStyle name="Note 2 16 5 4 3 3" xfId="37890" xr:uid="{00000000-0005-0000-0000-0000B1130000}"/>
    <cellStyle name="Note 2 16 5 4 4" xfId="8443" xr:uid="{00000000-0005-0000-0000-0000B2130000}"/>
    <cellStyle name="Note 2 16 5 4 4 2" xfId="25878" xr:uid="{00000000-0005-0000-0000-0000B3130000}"/>
    <cellStyle name="Note 2 16 5 4 4 3" xfId="40331" xr:uid="{00000000-0005-0000-0000-0000B4130000}"/>
    <cellStyle name="Note 2 16 5 4 5" xfId="10863" xr:uid="{00000000-0005-0000-0000-0000B5130000}"/>
    <cellStyle name="Note 2 16 5 4 5 2" xfId="28298" xr:uid="{00000000-0005-0000-0000-0000B6130000}"/>
    <cellStyle name="Note 2 16 5 4 5 3" xfId="42751" xr:uid="{00000000-0005-0000-0000-0000B7130000}"/>
    <cellStyle name="Note 2 16 5 4 6" xfId="15027" xr:uid="{00000000-0005-0000-0000-0000B8130000}"/>
    <cellStyle name="Note 2 16 5 4 6 2" xfId="32462" xr:uid="{00000000-0005-0000-0000-0000B9130000}"/>
    <cellStyle name="Note 2 16 5 4 6 3" xfId="46915" xr:uid="{00000000-0005-0000-0000-0000BA130000}"/>
    <cellStyle name="Note 2 16 5 4 7" xfId="17870" xr:uid="{00000000-0005-0000-0000-0000BB130000}"/>
    <cellStyle name="Note 2 16 5 4 8" xfId="20189" xr:uid="{00000000-0005-0000-0000-0000BC130000}"/>
    <cellStyle name="Note 2 16 5 5" xfId="3537" xr:uid="{00000000-0005-0000-0000-0000BD130000}"/>
    <cellStyle name="Note 2 16 5 5 2" xfId="13278" xr:uid="{00000000-0005-0000-0000-0000BE130000}"/>
    <cellStyle name="Note 2 16 5 5 2 2" xfId="30713" xr:uid="{00000000-0005-0000-0000-0000BF130000}"/>
    <cellStyle name="Note 2 16 5 5 2 3" xfId="45166" xr:uid="{00000000-0005-0000-0000-0000C0130000}"/>
    <cellStyle name="Note 2 16 5 5 3" xfId="15739" xr:uid="{00000000-0005-0000-0000-0000C1130000}"/>
    <cellStyle name="Note 2 16 5 5 3 2" xfId="33174" xr:uid="{00000000-0005-0000-0000-0000C2130000}"/>
    <cellStyle name="Note 2 16 5 5 3 3" xfId="47627" xr:uid="{00000000-0005-0000-0000-0000C3130000}"/>
    <cellStyle name="Note 2 16 5 5 4" xfId="20973" xr:uid="{00000000-0005-0000-0000-0000C4130000}"/>
    <cellStyle name="Note 2 16 5 5 5" xfId="35426" xr:uid="{00000000-0005-0000-0000-0000C5130000}"/>
    <cellStyle name="Note 2 16 5 6" xfId="5999" xr:uid="{00000000-0005-0000-0000-0000C6130000}"/>
    <cellStyle name="Note 2 16 5 6 2" xfId="23434" xr:uid="{00000000-0005-0000-0000-0000C7130000}"/>
    <cellStyle name="Note 2 16 5 6 3" xfId="37887" xr:uid="{00000000-0005-0000-0000-0000C8130000}"/>
    <cellStyle name="Note 2 16 5 7" xfId="8440" xr:uid="{00000000-0005-0000-0000-0000C9130000}"/>
    <cellStyle name="Note 2 16 5 7 2" xfId="25875" xr:uid="{00000000-0005-0000-0000-0000CA130000}"/>
    <cellStyle name="Note 2 16 5 7 3" xfId="40328" xr:uid="{00000000-0005-0000-0000-0000CB130000}"/>
    <cellStyle name="Note 2 16 5 8" xfId="10860" xr:uid="{00000000-0005-0000-0000-0000CC130000}"/>
    <cellStyle name="Note 2 16 5 8 2" xfId="28295" xr:uid="{00000000-0005-0000-0000-0000CD130000}"/>
    <cellStyle name="Note 2 16 5 8 3" xfId="42748" xr:uid="{00000000-0005-0000-0000-0000CE130000}"/>
    <cellStyle name="Note 2 16 5 9" xfId="17867" xr:uid="{00000000-0005-0000-0000-0000CF130000}"/>
    <cellStyle name="Note 2 16 6" xfId="1030" xr:uid="{00000000-0005-0000-0000-0000D0130000}"/>
    <cellStyle name="Note 2 16 6 2" xfId="3541" xr:uid="{00000000-0005-0000-0000-0000D1130000}"/>
    <cellStyle name="Note 2 16 6 2 2" xfId="13281" xr:uid="{00000000-0005-0000-0000-0000D2130000}"/>
    <cellStyle name="Note 2 16 6 2 2 2" xfId="30716" xr:uid="{00000000-0005-0000-0000-0000D3130000}"/>
    <cellStyle name="Note 2 16 6 2 2 3" xfId="45169" xr:uid="{00000000-0005-0000-0000-0000D4130000}"/>
    <cellStyle name="Note 2 16 6 2 3" xfId="15742" xr:uid="{00000000-0005-0000-0000-0000D5130000}"/>
    <cellStyle name="Note 2 16 6 2 3 2" xfId="33177" xr:uid="{00000000-0005-0000-0000-0000D6130000}"/>
    <cellStyle name="Note 2 16 6 2 3 3" xfId="47630" xr:uid="{00000000-0005-0000-0000-0000D7130000}"/>
    <cellStyle name="Note 2 16 6 2 4" xfId="20977" xr:uid="{00000000-0005-0000-0000-0000D8130000}"/>
    <cellStyle name="Note 2 16 6 2 5" xfId="35430" xr:uid="{00000000-0005-0000-0000-0000D9130000}"/>
    <cellStyle name="Note 2 16 6 3" xfId="6003" xr:uid="{00000000-0005-0000-0000-0000DA130000}"/>
    <cellStyle name="Note 2 16 6 3 2" xfId="23438" xr:uid="{00000000-0005-0000-0000-0000DB130000}"/>
    <cellStyle name="Note 2 16 6 3 3" xfId="37891" xr:uid="{00000000-0005-0000-0000-0000DC130000}"/>
    <cellStyle name="Note 2 16 6 4" xfId="8444" xr:uid="{00000000-0005-0000-0000-0000DD130000}"/>
    <cellStyle name="Note 2 16 6 4 2" xfId="25879" xr:uid="{00000000-0005-0000-0000-0000DE130000}"/>
    <cellStyle name="Note 2 16 6 4 3" xfId="40332" xr:uid="{00000000-0005-0000-0000-0000DF130000}"/>
    <cellStyle name="Note 2 16 6 5" xfId="10864" xr:uid="{00000000-0005-0000-0000-0000E0130000}"/>
    <cellStyle name="Note 2 16 6 5 2" xfId="28299" xr:uid="{00000000-0005-0000-0000-0000E1130000}"/>
    <cellStyle name="Note 2 16 6 5 3" xfId="42752" xr:uid="{00000000-0005-0000-0000-0000E2130000}"/>
    <cellStyle name="Note 2 16 6 6" xfId="17871" xr:uid="{00000000-0005-0000-0000-0000E3130000}"/>
    <cellStyle name="Note 2 16 7" xfId="1031" xr:uid="{00000000-0005-0000-0000-0000E4130000}"/>
    <cellStyle name="Note 2 16 7 2" xfId="3542" xr:uid="{00000000-0005-0000-0000-0000E5130000}"/>
    <cellStyle name="Note 2 16 7 2 2" xfId="13282" xr:uid="{00000000-0005-0000-0000-0000E6130000}"/>
    <cellStyle name="Note 2 16 7 2 2 2" xfId="30717" xr:uid="{00000000-0005-0000-0000-0000E7130000}"/>
    <cellStyle name="Note 2 16 7 2 2 3" xfId="45170" xr:uid="{00000000-0005-0000-0000-0000E8130000}"/>
    <cellStyle name="Note 2 16 7 2 3" xfId="15743" xr:uid="{00000000-0005-0000-0000-0000E9130000}"/>
    <cellStyle name="Note 2 16 7 2 3 2" xfId="33178" xr:uid="{00000000-0005-0000-0000-0000EA130000}"/>
    <cellStyle name="Note 2 16 7 2 3 3" xfId="47631" xr:uid="{00000000-0005-0000-0000-0000EB130000}"/>
    <cellStyle name="Note 2 16 7 2 4" xfId="20978" xr:uid="{00000000-0005-0000-0000-0000EC130000}"/>
    <cellStyle name="Note 2 16 7 2 5" xfId="35431" xr:uid="{00000000-0005-0000-0000-0000ED130000}"/>
    <cellStyle name="Note 2 16 7 3" xfId="6004" xr:uid="{00000000-0005-0000-0000-0000EE130000}"/>
    <cellStyle name="Note 2 16 7 3 2" xfId="23439" xr:uid="{00000000-0005-0000-0000-0000EF130000}"/>
    <cellStyle name="Note 2 16 7 3 3" xfId="37892" xr:uid="{00000000-0005-0000-0000-0000F0130000}"/>
    <cellStyle name="Note 2 16 7 4" xfId="8445" xr:uid="{00000000-0005-0000-0000-0000F1130000}"/>
    <cellStyle name="Note 2 16 7 4 2" xfId="25880" xr:uid="{00000000-0005-0000-0000-0000F2130000}"/>
    <cellStyle name="Note 2 16 7 4 3" xfId="40333" xr:uid="{00000000-0005-0000-0000-0000F3130000}"/>
    <cellStyle name="Note 2 16 7 5" xfId="10865" xr:uid="{00000000-0005-0000-0000-0000F4130000}"/>
    <cellStyle name="Note 2 16 7 5 2" xfId="28300" xr:uid="{00000000-0005-0000-0000-0000F5130000}"/>
    <cellStyle name="Note 2 16 7 5 3" xfId="42753" xr:uid="{00000000-0005-0000-0000-0000F6130000}"/>
    <cellStyle name="Note 2 16 7 6" xfId="17872" xr:uid="{00000000-0005-0000-0000-0000F7130000}"/>
    <cellStyle name="Note 2 16 8" xfId="1032" xr:uid="{00000000-0005-0000-0000-0000F8130000}"/>
    <cellStyle name="Note 2 16 8 2" xfId="3543" xr:uid="{00000000-0005-0000-0000-0000F9130000}"/>
    <cellStyle name="Note 2 16 8 2 2" xfId="20979" xr:uid="{00000000-0005-0000-0000-0000FA130000}"/>
    <cellStyle name="Note 2 16 8 2 3" xfId="35432" xr:uid="{00000000-0005-0000-0000-0000FB130000}"/>
    <cellStyle name="Note 2 16 8 3" xfId="6005" xr:uid="{00000000-0005-0000-0000-0000FC130000}"/>
    <cellStyle name="Note 2 16 8 3 2" xfId="23440" xr:uid="{00000000-0005-0000-0000-0000FD130000}"/>
    <cellStyle name="Note 2 16 8 3 3" xfId="37893" xr:uid="{00000000-0005-0000-0000-0000FE130000}"/>
    <cellStyle name="Note 2 16 8 4" xfId="8446" xr:uid="{00000000-0005-0000-0000-0000FF130000}"/>
    <cellStyle name="Note 2 16 8 4 2" xfId="25881" xr:uid="{00000000-0005-0000-0000-000000140000}"/>
    <cellStyle name="Note 2 16 8 4 3" xfId="40334" xr:uid="{00000000-0005-0000-0000-000001140000}"/>
    <cellStyle name="Note 2 16 8 5" xfId="10866" xr:uid="{00000000-0005-0000-0000-000002140000}"/>
    <cellStyle name="Note 2 16 8 5 2" xfId="28301" xr:uid="{00000000-0005-0000-0000-000003140000}"/>
    <cellStyle name="Note 2 16 8 5 3" xfId="42754" xr:uid="{00000000-0005-0000-0000-000004140000}"/>
    <cellStyle name="Note 2 16 8 6" xfId="15028" xr:uid="{00000000-0005-0000-0000-000005140000}"/>
    <cellStyle name="Note 2 16 8 6 2" xfId="32463" xr:uid="{00000000-0005-0000-0000-000006140000}"/>
    <cellStyle name="Note 2 16 8 6 3" xfId="46916" xr:uid="{00000000-0005-0000-0000-000007140000}"/>
    <cellStyle name="Note 2 16 8 7" xfId="17873" xr:uid="{00000000-0005-0000-0000-000008140000}"/>
    <cellStyle name="Note 2 16 8 8" xfId="20190" xr:uid="{00000000-0005-0000-0000-000009140000}"/>
    <cellStyle name="Note 2 16 9" xfId="3524" xr:uid="{00000000-0005-0000-0000-00000A140000}"/>
    <cellStyle name="Note 2 16 9 2" xfId="13268" xr:uid="{00000000-0005-0000-0000-00000B140000}"/>
    <cellStyle name="Note 2 16 9 2 2" xfId="30703" xr:uid="{00000000-0005-0000-0000-00000C140000}"/>
    <cellStyle name="Note 2 16 9 2 3" xfId="45156" xr:uid="{00000000-0005-0000-0000-00000D140000}"/>
    <cellStyle name="Note 2 16 9 3" xfId="15729" xr:uid="{00000000-0005-0000-0000-00000E140000}"/>
    <cellStyle name="Note 2 16 9 3 2" xfId="33164" xr:uid="{00000000-0005-0000-0000-00000F140000}"/>
    <cellStyle name="Note 2 16 9 3 3" xfId="47617" xr:uid="{00000000-0005-0000-0000-000010140000}"/>
    <cellStyle name="Note 2 16 9 4" xfId="20960" xr:uid="{00000000-0005-0000-0000-000011140000}"/>
    <cellStyle name="Note 2 16 9 5" xfId="35413" xr:uid="{00000000-0005-0000-0000-000012140000}"/>
    <cellStyle name="Note 2 17" xfId="1033" xr:uid="{00000000-0005-0000-0000-000013140000}"/>
    <cellStyle name="Note 2 17 10" xfId="6006" xr:uid="{00000000-0005-0000-0000-000014140000}"/>
    <cellStyle name="Note 2 17 10 2" xfId="23441" xr:uid="{00000000-0005-0000-0000-000015140000}"/>
    <cellStyle name="Note 2 17 10 3" xfId="37894" xr:uid="{00000000-0005-0000-0000-000016140000}"/>
    <cellStyle name="Note 2 17 11" xfId="8447" xr:uid="{00000000-0005-0000-0000-000017140000}"/>
    <cellStyle name="Note 2 17 11 2" xfId="25882" xr:uid="{00000000-0005-0000-0000-000018140000}"/>
    <cellStyle name="Note 2 17 11 3" xfId="40335" xr:uid="{00000000-0005-0000-0000-000019140000}"/>
    <cellStyle name="Note 2 17 12" xfId="10867" xr:uid="{00000000-0005-0000-0000-00001A140000}"/>
    <cellStyle name="Note 2 17 12 2" xfId="28302" xr:uid="{00000000-0005-0000-0000-00001B140000}"/>
    <cellStyle name="Note 2 17 12 3" xfId="42755" xr:uid="{00000000-0005-0000-0000-00001C140000}"/>
    <cellStyle name="Note 2 17 13" xfId="17874" xr:uid="{00000000-0005-0000-0000-00001D140000}"/>
    <cellStyle name="Note 2 17 2" xfId="1034" xr:uid="{00000000-0005-0000-0000-00001E140000}"/>
    <cellStyle name="Note 2 17 2 2" xfId="1035" xr:uid="{00000000-0005-0000-0000-00001F140000}"/>
    <cellStyle name="Note 2 17 2 2 2" xfId="3546" xr:uid="{00000000-0005-0000-0000-000020140000}"/>
    <cellStyle name="Note 2 17 2 2 2 2" xfId="13285" xr:uid="{00000000-0005-0000-0000-000021140000}"/>
    <cellStyle name="Note 2 17 2 2 2 2 2" xfId="30720" xr:uid="{00000000-0005-0000-0000-000022140000}"/>
    <cellStyle name="Note 2 17 2 2 2 2 3" xfId="45173" xr:uid="{00000000-0005-0000-0000-000023140000}"/>
    <cellStyle name="Note 2 17 2 2 2 3" xfId="15746" xr:uid="{00000000-0005-0000-0000-000024140000}"/>
    <cellStyle name="Note 2 17 2 2 2 3 2" xfId="33181" xr:uid="{00000000-0005-0000-0000-000025140000}"/>
    <cellStyle name="Note 2 17 2 2 2 3 3" xfId="47634" xr:uid="{00000000-0005-0000-0000-000026140000}"/>
    <cellStyle name="Note 2 17 2 2 2 4" xfId="20982" xr:uid="{00000000-0005-0000-0000-000027140000}"/>
    <cellStyle name="Note 2 17 2 2 2 5" xfId="35435" xr:uid="{00000000-0005-0000-0000-000028140000}"/>
    <cellStyle name="Note 2 17 2 2 3" xfId="6008" xr:uid="{00000000-0005-0000-0000-000029140000}"/>
    <cellStyle name="Note 2 17 2 2 3 2" xfId="23443" xr:uid="{00000000-0005-0000-0000-00002A140000}"/>
    <cellStyle name="Note 2 17 2 2 3 3" xfId="37896" xr:uid="{00000000-0005-0000-0000-00002B140000}"/>
    <cellStyle name="Note 2 17 2 2 4" xfId="8449" xr:uid="{00000000-0005-0000-0000-00002C140000}"/>
    <cellStyle name="Note 2 17 2 2 4 2" xfId="25884" xr:uid="{00000000-0005-0000-0000-00002D140000}"/>
    <cellStyle name="Note 2 17 2 2 4 3" xfId="40337" xr:uid="{00000000-0005-0000-0000-00002E140000}"/>
    <cellStyle name="Note 2 17 2 2 5" xfId="10869" xr:uid="{00000000-0005-0000-0000-00002F140000}"/>
    <cellStyle name="Note 2 17 2 2 5 2" xfId="28304" xr:uid="{00000000-0005-0000-0000-000030140000}"/>
    <cellStyle name="Note 2 17 2 2 5 3" xfId="42757" xr:uid="{00000000-0005-0000-0000-000031140000}"/>
    <cellStyle name="Note 2 17 2 2 6" xfId="17876" xr:uid="{00000000-0005-0000-0000-000032140000}"/>
    <cellStyle name="Note 2 17 2 3" xfId="1036" xr:uid="{00000000-0005-0000-0000-000033140000}"/>
    <cellStyle name="Note 2 17 2 3 2" xfId="3547" xr:uid="{00000000-0005-0000-0000-000034140000}"/>
    <cellStyle name="Note 2 17 2 3 2 2" xfId="13286" xr:uid="{00000000-0005-0000-0000-000035140000}"/>
    <cellStyle name="Note 2 17 2 3 2 2 2" xfId="30721" xr:uid="{00000000-0005-0000-0000-000036140000}"/>
    <cellStyle name="Note 2 17 2 3 2 2 3" xfId="45174" xr:uid="{00000000-0005-0000-0000-000037140000}"/>
    <cellStyle name="Note 2 17 2 3 2 3" xfId="15747" xr:uid="{00000000-0005-0000-0000-000038140000}"/>
    <cellStyle name="Note 2 17 2 3 2 3 2" xfId="33182" xr:uid="{00000000-0005-0000-0000-000039140000}"/>
    <cellStyle name="Note 2 17 2 3 2 3 3" xfId="47635" xr:uid="{00000000-0005-0000-0000-00003A140000}"/>
    <cellStyle name="Note 2 17 2 3 2 4" xfId="20983" xr:uid="{00000000-0005-0000-0000-00003B140000}"/>
    <cellStyle name="Note 2 17 2 3 2 5" xfId="35436" xr:uid="{00000000-0005-0000-0000-00003C140000}"/>
    <cellStyle name="Note 2 17 2 3 3" xfId="6009" xr:uid="{00000000-0005-0000-0000-00003D140000}"/>
    <cellStyle name="Note 2 17 2 3 3 2" xfId="23444" xr:uid="{00000000-0005-0000-0000-00003E140000}"/>
    <cellStyle name="Note 2 17 2 3 3 3" xfId="37897" xr:uid="{00000000-0005-0000-0000-00003F140000}"/>
    <cellStyle name="Note 2 17 2 3 4" xfId="8450" xr:uid="{00000000-0005-0000-0000-000040140000}"/>
    <cellStyle name="Note 2 17 2 3 4 2" xfId="25885" xr:uid="{00000000-0005-0000-0000-000041140000}"/>
    <cellStyle name="Note 2 17 2 3 4 3" xfId="40338" xr:uid="{00000000-0005-0000-0000-000042140000}"/>
    <cellStyle name="Note 2 17 2 3 5" xfId="10870" xr:uid="{00000000-0005-0000-0000-000043140000}"/>
    <cellStyle name="Note 2 17 2 3 5 2" xfId="28305" xr:uid="{00000000-0005-0000-0000-000044140000}"/>
    <cellStyle name="Note 2 17 2 3 5 3" xfId="42758" xr:uid="{00000000-0005-0000-0000-000045140000}"/>
    <cellStyle name="Note 2 17 2 3 6" xfId="17877" xr:uid="{00000000-0005-0000-0000-000046140000}"/>
    <cellStyle name="Note 2 17 2 4" xfId="1037" xr:uid="{00000000-0005-0000-0000-000047140000}"/>
    <cellStyle name="Note 2 17 2 4 2" xfId="3548" xr:uid="{00000000-0005-0000-0000-000048140000}"/>
    <cellStyle name="Note 2 17 2 4 2 2" xfId="20984" xr:uid="{00000000-0005-0000-0000-000049140000}"/>
    <cellStyle name="Note 2 17 2 4 2 3" xfId="35437" xr:uid="{00000000-0005-0000-0000-00004A140000}"/>
    <cellStyle name="Note 2 17 2 4 3" xfId="6010" xr:uid="{00000000-0005-0000-0000-00004B140000}"/>
    <cellStyle name="Note 2 17 2 4 3 2" xfId="23445" xr:uid="{00000000-0005-0000-0000-00004C140000}"/>
    <cellStyle name="Note 2 17 2 4 3 3" xfId="37898" xr:uid="{00000000-0005-0000-0000-00004D140000}"/>
    <cellStyle name="Note 2 17 2 4 4" xfId="8451" xr:uid="{00000000-0005-0000-0000-00004E140000}"/>
    <cellStyle name="Note 2 17 2 4 4 2" xfId="25886" xr:uid="{00000000-0005-0000-0000-00004F140000}"/>
    <cellStyle name="Note 2 17 2 4 4 3" xfId="40339" xr:uid="{00000000-0005-0000-0000-000050140000}"/>
    <cellStyle name="Note 2 17 2 4 5" xfId="10871" xr:uid="{00000000-0005-0000-0000-000051140000}"/>
    <cellStyle name="Note 2 17 2 4 5 2" xfId="28306" xr:uid="{00000000-0005-0000-0000-000052140000}"/>
    <cellStyle name="Note 2 17 2 4 5 3" xfId="42759" xr:uid="{00000000-0005-0000-0000-000053140000}"/>
    <cellStyle name="Note 2 17 2 4 6" xfId="15029" xr:uid="{00000000-0005-0000-0000-000054140000}"/>
    <cellStyle name="Note 2 17 2 4 6 2" xfId="32464" xr:uid="{00000000-0005-0000-0000-000055140000}"/>
    <cellStyle name="Note 2 17 2 4 6 3" xfId="46917" xr:uid="{00000000-0005-0000-0000-000056140000}"/>
    <cellStyle name="Note 2 17 2 4 7" xfId="17878" xr:uid="{00000000-0005-0000-0000-000057140000}"/>
    <cellStyle name="Note 2 17 2 4 8" xfId="20191" xr:uid="{00000000-0005-0000-0000-000058140000}"/>
    <cellStyle name="Note 2 17 2 5" xfId="3545" xr:uid="{00000000-0005-0000-0000-000059140000}"/>
    <cellStyle name="Note 2 17 2 5 2" xfId="13284" xr:uid="{00000000-0005-0000-0000-00005A140000}"/>
    <cellStyle name="Note 2 17 2 5 2 2" xfId="30719" xr:uid="{00000000-0005-0000-0000-00005B140000}"/>
    <cellStyle name="Note 2 17 2 5 2 3" xfId="45172" xr:uid="{00000000-0005-0000-0000-00005C140000}"/>
    <cellStyle name="Note 2 17 2 5 3" xfId="15745" xr:uid="{00000000-0005-0000-0000-00005D140000}"/>
    <cellStyle name="Note 2 17 2 5 3 2" xfId="33180" xr:uid="{00000000-0005-0000-0000-00005E140000}"/>
    <cellStyle name="Note 2 17 2 5 3 3" xfId="47633" xr:uid="{00000000-0005-0000-0000-00005F140000}"/>
    <cellStyle name="Note 2 17 2 5 4" xfId="20981" xr:uid="{00000000-0005-0000-0000-000060140000}"/>
    <cellStyle name="Note 2 17 2 5 5" xfId="35434" xr:uid="{00000000-0005-0000-0000-000061140000}"/>
    <cellStyle name="Note 2 17 2 6" xfId="6007" xr:uid="{00000000-0005-0000-0000-000062140000}"/>
    <cellStyle name="Note 2 17 2 6 2" xfId="23442" xr:uid="{00000000-0005-0000-0000-000063140000}"/>
    <cellStyle name="Note 2 17 2 6 3" xfId="37895" xr:uid="{00000000-0005-0000-0000-000064140000}"/>
    <cellStyle name="Note 2 17 2 7" xfId="8448" xr:uid="{00000000-0005-0000-0000-000065140000}"/>
    <cellStyle name="Note 2 17 2 7 2" xfId="25883" xr:uid="{00000000-0005-0000-0000-000066140000}"/>
    <cellStyle name="Note 2 17 2 7 3" xfId="40336" xr:uid="{00000000-0005-0000-0000-000067140000}"/>
    <cellStyle name="Note 2 17 2 8" xfId="10868" xr:uid="{00000000-0005-0000-0000-000068140000}"/>
    <cellStyle name="Note 2 17 2 8 2" xfId="28303" xr:uid="{00000000-0005-0000-0000-000069140000}"/>
    <cellStyle name="Note 2 17 2 8 3" xfId="42756" xr:uid="{00000000-0005-0000-0000-00006A140000}"/>
    <cellStyle name="Note 2 17 2 9" xfId="17875" xr:uid="{00000000-0005-0000-0000-00006B140000}"/>
    <cellStyle name="Note 2 17 3" xfId="1038" xr:uid="{00000000-0005-0000-0000-00006C140000}"/>
    <cellStyle name="Note 2 17 3 2" xfId="1039" xr:uid="{00000000-0005-0000-0000-00006D140000}"/>
    <cellStyle name="Note 2 17 3 2 2" xfId="3550" xr:uid="{00000000-0005-0000-0000-00006E140000}"/>
    <cellStyle name="Note 2 17 3 2 2 2" xfId="13288" xr:uid="{00000000-0005-0000-0000-00006F140000}"/>
    <cellStyle name="Note 2 17 3 2 2 2 2" xfId="30723" xr:uid="{00000000-0005-0000-0000-000070140000}"/>
    <cellStyle name="Note 2 17 3 2 2 2 3" xfId="45176" xr:uid="{00000000-0005-0000-0000-000071140000}"/>
    <cellStyle name="Note 2 17 3 2 2 3" xfId="15749" xr:uid="{00000000-0005-0000-0000-000072140000}"/>
    <cellStyle name="Note 2 17 3 2 2 3 2" xfId="33184" xr:uid="{00000000-0005-0000-0000-000073140000}"/>
    <cellStyle name="Note 2 17 3 2 2 3 3" xfId="47637" xr:uid="{00000000-0005-0000-0000-000074140000}"/>
    <cellStyle name="Note 2 17 3 2 2 4" xfId="20986" xr:uid="{00000000-0005-0000-0000-000075140000}"/>
    <cellStyle name="Note 2 17 3 2 2 5" xfId="35439" xr:uid="{00000000-0005-0000-0000-000076140000}"/>
    <cellStyle name="Note 2 17 3 2 3" xfId="6012" xr:uid="{00000000-0005-0000-0000-000077140000}"/>
    <cellStyle name="Note 2 17 3 2 3 2" xfId="23447" xr:uid="{00000000-0005-0000-0000-000078140000}"/>
    <cellStyle name="Note 2 17 3 2 3 3" xfId="37900" xr:uid="{00000000-0005-0000-0000-000079140000}"/>
    <cellStyle name="Note 2 17 3 2 4" xfId="8453" xr:uid="{00000000-0005-0000-0000-00007A140000}"/>
    <cellStyle name="Note 2 17 3 2 4 2" xfId="25888" xr:uid="{00000000-0005-0000-0000-00007B140000}"/>
    <cellStyle name="Note 2 17 3 2 4 3" xfId="40341" xr:uid="{00000000-0005-0000-0000-00007C140000}"/>
    <cellStyle name="Note 2 17 3 2 5" xfId="10873" xr:uid="{00000000-0005-0000-0000-00007D140000}"/>
    <cellStyle name="Note 2 17 3 2 5 2" xfId="28308" xr:uid="{00000000-0005-0000-0000-00007E140000}"/>
    <cellStyle name="Note 2 17 3 2 5 3" xfId="42761" xr:uid="{00000000-0005-0000-0000-00007F140000}"/>
    <cellStyle name="Note 2 17 3 2 6" xfId="17880" xr:uid="{00000000-0005-0000-0000-000080140000}"/>
    <cellStyle name="Note 2 17 3 3" xfId="1040" xr:uid="{00000000-0005-0000-0000-000081140000}"/>
    <cellStyle name="Note 2 17 3 3 2" xfId="3551" xr:uid="{00000000-0005-0000-0000-000082140000}"/>
    <cellStyle name="Note 2 17 3 3 2 2" xfId="13289" xr:uid="{00000000-0005-0000-0000-000083140000}"/>
    <cellStyle name="Note 2 17 3 3 2 2 2" xfId="30724" xr:uid="{00000000-0005-0000-0000-000084140000}"/>
    <cellStyle name="Note 2 17 3 3 2 2 3" xfId="45177" xr:uid="{00000000-0005-0000-0000-000085140000}"/>
    <cellStyle name="Note 2 17 3 3 2 3" xfId="15750" xr:uid="{00000000-0005-0000-0000-000086140000}"/>
    <cellStyle name="Note 2 17 3 3 2 3 2" xfId="33185" xr:uid="{00000000-0005-0000-0000-000087140000}"/>
    <cellStyle name="Note 2 17 3 3 2 3 3" xfId="47638" xr:uid="{00000000-0005-0000-0000-000088140000}"/>
    <cellStyle name="Note 2 17 3 3 2 4" xfId="20987" xr:uid="{00000000-0005-0000-0000-000089140000}"/>
    <cellStyle name="Note 2 17 3 3 2 5" xfId="35440" xr:uid="{00000000-0005-0000-0000-00008A140000}"/>
    <cellStyle name="Note 2 17 3 3 3" xfId="6013" xr:uid="{00000000-0005-0000-0000-00008B140000}"/>
    <cellStyle name="Note 2 17 3 3 3 2" xfId="23448" xr:uid="{00000000-0005-0000-0000-00008C140000}"/>
    <cellStyle name="Note 2 17 3 3 3 3" xfId="37901" xr:uid="{00000000-0005-0000-0000-00008D140000}"/>
    <cellStyle name="Note 2 17 3 3 4" xfId="8454" xr:uid="{00000000-0005-0000-0000-00008E140000}"/>
    <cellStyle name="Note 2 17 3 3 4 2" xfId="25889" xr:uid="{00000000-0005-0000-0000-00008F140000}"/>
    <cellStyle name="Note 2 17 3 3 4 3" xfId="40342" xr:uid="{00000000-0005-0000-0000-000090140000}"/>
    <cellStyle name="Note 2 17 3 3 5" xfId="10874" xr:uid="{00000000-0005-0000-0000-000091140000}"/>
    <cellStyle name="Note 2 17 3 3 5 2" xfId="28309" xr:uid="{00000000-0005-0000-0000-000092140000}"/>
    <cellStyle name="Note 2 17 3 3 5 3" xfId="42762" xr:uid="{00000000-0005-0000-0000-000093140000}"/>
    <cellStyle name="Note 2 17 3 3 6" xfId="17881" xr:uid="{00000000-0005-0000-0000-000094140000}"/>
    <cellStyle name="Note 2 17 3 4" xfId="1041" xr:uid="{00000000-0005-0000-0000-000095140000}"/>
    <cellStyle name="Note 2 17 3 4 2" xfId="3552" xr:uid="{00000000-0005-0000-0000-000096140000}"/>
    <cellStyle name="Note 2 17 3 4 2 2" xfId="20988" xr:uid="{00000000-0005-0000-0000-000097140000}"/>
    <cellStyle name="Note 2 17 3 4 2 3" xfId="35441" xr:uid="{00000000-0005-0000-0000-000098140000}"/>
    <cellStyle name="Note 2 17 3 4 3" xfId="6014" xr:uid="{00000000-0005-0000-0000-000099140000}"/>
    <cellStyle name="Note 2 17 3 4 3 2" xfId="23449" xr:uid="{00000000-0005-0000-0000-00009A140000}"/>
    <cellStyle name="Note 2 17 3 4 3 3" xfId="37902" xr:uid="{00000000-0005-0000-0000-00009B140000}"/>
    <cellStyle name="Note 2 17 3 4 4" xfId="8455" xr:uid="{00000000-0005-0000-0000-00009C140000}"/>
    <cellStyle name="Note 2 17 3 4 4 2" xfId="25890" xr:uid="{00000000-0005-0000-0000-00009D140000}"/>
    <cellStyle name="Note 2 17 3 4 4 3" xfId="40343" xr:uid="{00000000-0005-0000-0000-00009E140000}"/>
    <cellStyle name="Note 2 17 3 4 5" xfId="10875" xr:uid="{00000000-0005-0000-0000-00009F140000}"/>
    <cellStyle name="Note 2 17 3 4 5 2" xfId="28310" xr:uid="{00000000-0005-0000-0000-0000A0140000}"/>
    <cellStyle name="Note 2 17 3 4 5 3" xfId="42763" xr:uid="{00000000-0005-0000-0000-0000A1140000}"/>
    <cellStyle name="Note 2 17 3 4 6" xfId="15030" xr:uid="{00000000-0005-0000-0000-0000A2140000}"/>
    <cellStyle name="Note 2 17 3 4 6 2" xfId="32465" xr:uid="{00000000-0005-0000-0000-0000A3140000}"/>
    <cellStyle name="Note 2 17 3 4 6 3" xfId="46918" xr:uid="{00000000-0005-0000-0000-0000A4140000}"/>
    <cellStyle name="Note 2 17 3 4 7" xfId="17882" xr:uid="{00000000-0005-0000-0000-0000A5140000}"/>
    <cellStyle name="Note 2 17 3 4 8" xfId="20192" xr:uid="{00000000-0005-0000-0000-0000A6140000}"/>
    <cellStyle name="Note 2 17 3 5" xfId="3549" xr:uid="{00000000-0005-0000-0000-0000A7140000}"/>
    <cellStyle name="Note 2 17 3 5 2" xfId="13287" xr:uid="{00000000-0005-0000-0000-0000A8140000}"/>
    <cellStyle name="Note 2 17 3 5 2 2" xfId="30722" xr:uid="{00000000-0005-0000-0000-0000A9140000}"/>
    <cellStyle name="Note 2 17 3 5 2 3" xfId="45175" xr:uid="{00000000-0005-0000-0000-0000AA140000}"/>
    <cellStyle name="Note 2 17 3 5 3" xfId="15748" xr:uid="{00000000-0005-0000-0000-0000AB140000}"/>
    <cellStyle name="Note 2 17 3 5 3 2" xfId="33183" xr:uid="{00000000-0005-0000-0000-0000AC140000}"/>
    <cellStyle name="Note 2 17 3 5 3 3" xfId="47636" xr:uid="{00000000-0005-0000-0000-0000AD140000}"/>
    <cellStyle name="Note 2 17 3 5 4" xfId="20985" xr:uid="{00000000-0005-0000-0000-0000AE140000}"/>
    <cellStyle name="Note 2 17 3 5 5" xfId="35438" xr:uid="{00000000-0005-0000-0000-0000AF140000}"/>
    <cellStyle name="Note 2 17 3 6" xfId="6011" xr:uid="{00000000-0005-0000-0000-0000B0140000}"/>
    <cellStyle name="Note 2 17 3 6 2" xfId="23446" xr:uid="{00000000-0005-0000-0000-0000B1140000}"/>
    <cellStyle name="Note 2 17 3 6 3" xfId="37899" xr:uid="{00000000-0005-0000-0000-0000B2140000}"/>
    <cellStyle name="Note 2 17 3 7" xfId="8452" xr:uid="{00000000-0005-0000-0000-0000B3140000}"/>
    <cellStyle name="Note 2 17 3 7 2" xfId="25887" xr:uid="{00000000-0005-0000-0000-0000B4140000}"/>
    <cellStyle name="Note 2 17 3 7 3" xfId="40340" xr:uid="{00000000-0005-0000-0000-0000B5140000}"/>
    <cellStyle name="Note 2 17 3 8" xfId="10872" xr:uid="{00000000-0005-0000-0000-0000B6140000}"/>
    <cellStyle name="Note 2 17 3 8 2" xfId="28307" xr:uid="{00000000-0005-0000-0000-0000B7140000}"/>
    <cellStyle name="Note 2 17 3 8 3" xfId="42760" xr:uid="{00000000-0005-0000-0000-0000B8140000}"/>
    <cellStyle name="Note 2 17 3 9" xfId="17879" xr:uid="{00000000-0005-0000-0000-0000B9140000}"/>
    <cellStyle name="Note 2 17 4" xfId="1042" xr:uid="{00000000-0005-0000-0000-0000BA140000}"/>
    <cellStyle name="Note 2 17 4 2" xfId="1043" xr:uid="{00000000-0005-0000-0000-0000BB140000}"/>
    <cellStyle name="Note 2 17 4 2 2" xfId="3554" xr:uid="{00000000-0005-0000-0000-0000BC140000}"/>
    <cellStyle name="Note 2 17 4 2 2 2" xfId="13291" xr:uid="{00000000-0005-0000-0000-0000BD140000}"/>
    <cellStyle name="Note 2 17 4 2 2 2 2" xfId="30726" xr:uid="{00000000-0005-0000-0000-0000BE140000}"/>
    <cellStyle name="Note 2 17 4 2 2 2 3" xfId="45179" xr:uid="{00000000-0005-0000-0000-0000BF140000}"/>
    <cellStyle name="Note 2 17 4 2 2 3" xfId="15752" xr:uid="{00000000-0005-0000-0000-0000C0140000}"/>
    <cellStyle name="Note 2 17 4 2 2 3 2" xfId="33187" xr:uid="{00000000-0005-0000-0000-0000C1140000}"/>
    <cellStyle name="Note 2 17 4 2 2 3 3" xfId="47640" xr:uid="{00000000-0005-0000-0000-0000C2140000}"/>
    <cellStyle name="Note 2 17 4 2 2 4" xfId="20990" xr:uid="{00000000-0005-0000-0000-0000C3140000}"/>
    <cellStyle name="Note 2 17 4 2 2 5" xfId="35443" xr:uid="{00000000-0005-0000-0000-0000C4140000}"/>
    <cellStyle name="Note 2 17 4 2 3" xfId="6016" xr:uid="{00000000-0005-0000-0000-0000C5140000}"/>
    <cellStyle name="Note 2 17 4 2 3 2" xfId="23451" xr:uid="{00000000-0005-0000-0000-0000C6140000}"/>
    <cellStyle name="Note 2 17 4 2 3 3" xfId="37904" xr:uid="{00000000-0005-0000-0000-0000C7140000}"/>
    <cellStyle name="Note 2 17 4 2 4" xfId="8457" xr:uid="{00000000-0005-0000-0000-0000C8140000}"/>
    <cellStyle name="Note 2 17 4 2 4 2" xfId="25892" xr:uid="{00000000-0005-0000-0000-0000C9140000}"/>
    <cellStyle name="Note 2 17 4 2 4 3" xfId="40345" xr:uid="{00000000-0005-0000-0000-0000CA140000}"/>
    <cellStyle name="Note 2 17 4 2 5" xfId="10877" xr:uid="{00000000-0005-0000-0000-0000CB140000}"/>
    <cellStyle name="Note 2 17 4 2 5 2" xfId="28312" xr:uid="{00000000-0005-0000-0000-0000CC140000}"/>
    <cellStyle name="Note 2 17 4 2 5 3" xfId="42765" xr:uid="{00000000-0005-0000-0000-0000CD140000}"/>
    <cellStyle name="Note 2 17 4 2 6" xfId="17884" xr:uid="{00000000-0005-0000-0000-0000CE140000}"/>
    <cellStyle name="Note 2 17 4 3" xfId="1044" xr:uid="{00000000-0005-0000-0000-0000CF140000}"/>
    <cellStyle name="Note 2 17 4 3 2" xfId="3555" xr:uid="{00000000-0005-0000-0000-0000D0140000}"/>
    <cellStyle name="Note 2 17 4 3 2 2" xfId="13292" xr:uid="{00000000-0005-0000-0000-0000D1140000}"/>
    <cellStyle name="Note 2 17 4 3 2 2 2" xfId="30727" xr:uid="{00000000-0005-0000-0000-0000D2140000}"/>
    <cellStyle name="Note 2 17 4 3 2 2 3" xfId="45180" xr:uid="{00000000-0005-0000-0000-0000D3140000}"/>
    <cellStyle name="Note 2 17 4 3 2 3" xfId="15753" xr:uid="{00000000-0005-0000-0000-0000D4140000}"/>
    <cellStyle name="Note 2 17 4 3 2 3 2" xfId="33188" xr:uid="{00000000-0005-0000-0000-0000D5140000}"/>
    <cellStyle name="Note 2 17 4 3 2 3 3" xfId="47641" xr:uid="{00000000-0005-0000-0000-0000D6140000}"/>
    <cellStyle name="Note 2 17 4 3 2 4" xfId="20991" xr:uid="{00000000-0005-0000-0000-0000D7140000}"/>
    <cellStyle name="Note 2 17 4 3 2 5" xfId="35444" xr:uid="{00000000-0005-0000-0000-0000D8140000}"/>
    <cellStyle name="Note 2 17 4 3 3" xfId="6017" xr:uid="{00000000-0005-0000-0000-0000D9140000}"/>
    <cellStyle name="Note 2 17 4 3 3 2" xfId="23452" xr:uid="{00000000-0005-0000-0000-0000DA140000}"/>
    <cellStyle name="Note 2 17 4 3 3 3" xfId="37905" xr:uid="{00000000-0005-0000-0000-0000DB140000}"/>
    <cellStyle name="Note 2 17 4 3 4" xfId="8458" xr:uid="{00000000-0005-0000-0000-0000DC140000}"/>
    <cellStyle name="Note 2 17 4 3 4 2" xfId="25893" xr:uid="{00000000-0005-0000-0000-0000DD140000}"/>
    <cellStyle name="Note 2 17 4 3 4 3" xfId="40346" xr:uid="{00000000-0005-0000-0000-0000DE140000}"/>
    <cellStyle name="Note 2 17 4 3 5" xfId="10878" xr:uid="{00000000-0005-0000-0000-0000DF140000}"/>
    <cellStyle name="Note 2 17 4 3 5 2" xfId="28313" xr:uid="{00000000-0005-0000-0000-0000E0140000}"/>
    <cellStyle name="Note 2 17 4 3 5 3" xfId="42766" xr:uid="{00000000-0005-0000-0000-0000E1140000}"/>
    <cellStyle name="Note 2 17 4 3 6" xfId="17885" xr:uid="{00000000-0005-0000-0000-0000E2140000}"/>
    <cellStyle name="Note 2 17 4 4" xfId="1045" xr:uid="{00000000-0005-0000-0000-0000E3140000}"/>
    <cellStyle name="Note 2 17 4 4 2" xfId="3556" xr:uid="{00000000-0005-0000-0000-0000E4140000}"/>
    <cellStyle name="Note 2 17 4 4 2 2" xfId="20992" xr:uid="{00000000-0005-0000-0000-0000E5140000}"/>
    <cellStyle name="Note 2 17 4 4 2 3" xfId="35445" xr:uid="{00000000-0005-0000-0000-0000E6140000}"/>
    <cellStyle name="Note 2 17 4 4 3" xfId="6018" xr:uid="{00000000-0005-0000-0000-0000E7140000}"/>
    <cellStyle name="Note 2 17 4 4 3 2" xfId="23453" xr:uid="{00000000-0005-0000-0000-0000E8140000}"/>
    <cellStyle name="Note 2 17 4 4 3 3" xfId="37906" xr:uid="{00000000-0005-0000-0000-0000E9140000}"/>
    <cellStyle name="Note 2 17 4 4 4" xfId="8459" xr:uid="{00000000-0005-0000-0000-0000EA140000}"/>
    <cellStyle name="Note 2 17 4 4 4 2" xfId="25894" xr:uid="{00000000-0005-0000-0000-0000EB140000}"/>
    <cellStyle name="Note 2 17 4 4 4 3" xfId="40347" xr:uid="{00000000-0005-0000-0000-0000EC140000}"/>
    <cellStyle name="Note 2 17 4 4 5" xfId="10879" xr:uid="{00000000-0005-0000-0000-0000ED140000}"/>
    <cellStyle name="Note 2 17 4 4 5 2" xfId="28314" xr:uid="{00000000-0005-0000-0000-0000EE140000}"/>
    <cellStyle name="Note 2 17 4 4 5 3" xfId="42767" xr:uid="{00000000-0005-0000-0000-0000EF140000}"/>
    <cellStyle name="Note 2 17 4 4 6" xfId="15031" xr:uid="{00000000-0005-0000-0000-0000F0140000}"/>
    <cellStyle name="Note 2 17 4 4 6 2" xfId="32466" xr:uid="{00000000-0005-0000-0000-0000F1140000}"/>
    <cellStyle name="Note 2 17 4 4 6 3" xfId="46919" xr:uid="{00000000-0005-0000-0000-0000F2140000}"/>
    <cellStyle name="Note 2 17 4 4 7" xfId="17886" xr:uid="{00000000-0005-0000-0000-0000F3140000}"/>
    <cellStyle name="Note 2 17 4 4 8" xfId="20193" xr:uid="{00000000-0005-0000-0000-0000F4140000}"/>
    <cellStyle name="Note 2 17 4 5" xfId="3553" xr:uid="{00000000-0005-0000-0000-0000F5140000}"/>
    <cellStyle name="Note 2 17 4 5 2" xfId="13290" xr:uid="{00000000-0005-0000-0000-0000F6140000}"/>
    <cellStyle name="Note 2 17 4 5 2 2" xfId="30725" xr:uid="{00000000-0005-0000-0000-0000F7140000}"/>
    <cellStyle name="Note 2 17 4 5 2 3" xfId="45178" xr:uid="{00000000-0005-0000-0000-0000F8140000}"/>
    <cellStyle name="Note 2 17 4 5 3" xfId="15751" xr:uid="{00000000-0005-0000-0000-0000F9140000}"/>
    <cellStyle name="Note 2 17 4 5 3 2" xfId="33186" xr:uid="{00000000-0005-0000-0000-0000FA140000}"/>
    <cellStyle name="Note 2 17 4 5 3 3" xfId="47639" xr:uid="{00000000-0005-0000-0000-0000FB140000}"/>
    <cellStyle name="Note 2 17 4 5 4" xfId="20989" xr:uid="{00000000-0005-0000-0000-0000FC140000}"/>
    <cellStyle name="Note 2 17 4 5 5" xfId="35442" xr:uid="{00000000-0005-0000-0000-0000FD140000}"/>
    <cellStyle name="Note 2 17 4 6" xfId="6015" xr:uid="{00000000-0005-0000-0000-0000FE140000}"/>
    <cellStyle name="Note 2 17 4 6 2" xfId="23450" xr:uid="{00000000-0005-0000-0000-0000FF140000}"/>
    <cellStyle name="Note 2 17 4 6 3" xfId="37903" xr:uid="{00000000-0005-0000-0000-000000150000}"/>
    <cellStyle name="Note 2 17 4 7" xfId="8456" xr:uid="{00000000-0005-0000-0000-000001150000}"/>
    <cellStyle name="Note 2 17 4 7 2" xfId="25891" xr:uid="{00000000-0005-0000-0000-000002150000}"/>
    <cellStyle name="Note 2 17 4 7 3" xfId="40344" xr:uid="{00000000-0005-0000-0000-000003150000}"/>
    <cellStyle name="Note 2 17 4 8" xfId="10876" xr:uid="{00000000-0005-0000-0000-000004150000}"/>
    <cellStyle name="Note 2 17 4 8 2" xfId="28311" xr:uid="{00000000-0005-0000-0000-000005150000}"/>
    <cellStyle name="Note 2 17 4 8 3" xfId="42764" xr:uid="{00000000-0005-0000-0000-000006150000}"/>
    <cellStyle name="Note 2 17 4 9" xfId="17883" xr:uid="{00000000-0005-0000-0000-000007150000}"/>
    <cellStyle name="Note 2 17 5" xfId="1046" xr:uid="{00000000-0005-0000-0000-000008150000}"/>
    <cellStyle name="Note 2 17 5 2" xfId="1047" xr:uid="{00000000-0005-0000-0000-000009150000}"/>
    <cellStyle name="Note 2 17 5 2 2" xfId="3558" xr:uid="{00000000-0005-0000-0000-00000A150000}"/>
    <cellStyle name="Note 2 17 5 2 2 2" xfId="13294" xr:uid="{00000000-0005-0000-0000-00000B150000}"/>
    <cellStyle name="Note 2 17 5 2 2 2 2" xfId="30729" xr:uid="{00000000-0005-0000-0000-00000C150000}"/>
    <cellStyle name="Note 2 17 5 2 2 2 3" xfId="45182" xr:uid="{00000000-0005-0000-0000-00000D150000}"/>
    <cellStyle name="Note 2 17 5 2 2 3" xfId="15755" xr:uid="{00000000-0005-0000-0000-00000E150000}"/>
    <cellStyle name="Note 2 17 5 2 2 3 2" xfId="33190" xr:uid="{00000000-0005-0000-0000-00000F150000}"/>
    <cellStyle name="Note 2 17 5 2 2 3 3" xfId="47643" xr:uid="{00000000-0005-0000-0000-000010150000}"/>
    <cellStyle name="Note 2 17 5 2 2 4" xfId="20994" xr:uid="{00000000-0005-0000-0000-000011150000}"/>
    <cellStyle name="Note 2 17 5 2 2 5" xfId="35447" xr:uid="{00000000-0005-0000-0000-000012150000}"/>
    <cellStyle name="Note 2 17 5 2 3" xfId="6020" xr:uid="{00000000-0005-0000-0000-000013150000}"/>
    <cellStyle name="Note 2 17 5 2 3 2" xfId="23455" xr:uid="{00000000-0005-0000-0000-000014150000}"/>
    <cellStyle name="Note 2 17 5 2 3 3" xfId="37908" xr:uid="{00000000-0005-0000-0000-000015150000}"/>
    <cellStyle name="Note 2 17 5 2 4" xfId="8461" xr:uid="{00000000-0005-0000-0000-000016150000}"/>
    <cellStyle name="Note 2 17 5 2 4 2" xfId="25896" xr:uid="{00000000-0005-0000-0000-000017150000}"/>
    <cellStyle name="Note 2 17 5 2 4 3" xfId="40349" xr:uid="{00000000-0005-0000-0000-000018150000}"/>
    <cellStyle name="Note 2 17 5 2 5" xfId="10881" xr:uid="{00000000-0005-0000-0000-000019150000}"/>
    <cellStyle name="Note 2 17 5 2 5 2" xfId="28316" xr:uid="{00000000-0005-0000-0000-00001A150000}"/>
    <cellStyle name="Note 2 17 5 2 5 3" xfId="42769" xr:uid="{00000000-0005-0000-0000-00001B150000}"/>
    <cellStyle name="Note 2 17 5 2 6" xfId="17888" xr:uid="{00000000-0005-0000-0000-00001C150000}"/>
    <cellStyle name="Note 2 17 5 3" xfId="1048" xr:uid="{00000000-0005-0000-0000-00001D150000}"/>
    <cellStyle name="Note 2 17 5 3 2" xfId="3559" xr:uid="{00000000-0005-0000-0000-00001E150000}"/>
    <cellStyle name="Note 2 17 5 3 2 2" xfId="13295" xr:uid="{00000000-0005-0000-0000-00001F150000}"/>
    <cellStyle name="Note 2 17 5 3 2 2 2" xfId="30730" xr:uid="{00000000-0005-0000-0000-000020150000}"/>
    <cellStyle name="Note 2 17 5 3 2 2 3" xfId="45183" xr:uid="{00000000-0005-0000-0000-000021150000}"/>
    <cellStyle name="Note 2 17 5 3 2 3" xfId="15756" xr:uid="{00000000-0005-0000-0000-000022150000}"/>
    <cellStyle name="Note 2 17 5 3 2 3 2" xfId="33191" xr:uid="{00000000-0005-0000-0000-000023150000}"/>
    <cellStyle name="Note 2 17 5 3 2 3 3" xfId="47644" xr:uid="{00000000-0005-0000-0000-000024150000}"/>
    <cellStyle name="Note 2 17 5 3 2 4" xfId="20995" xr:uid="{00000000-0005-0000-0000-000025150000}"/>
    <cellStyle name="Note 2 17 5 3 2 5" xfId="35448" xr:uid="{00000000-0005-0000-0000-000026150000}"/>
    <cellStyle name="Note 2 17 5 3 3" xfId="6021" xr:uid="{00000000-0005-0000-0000-000027150000}"/>
    <cellStyle name="Note 2 17 5 3 3 2" xfId="23456" xr:uid="{00000000-0005-0000-0000-000028150000}"/>
    <cellStyle name="Note 2 17 5 3 3 3" xfId="37909" xr:uid="{00000000-0005-0000-0000-000029150000}"/>
    <cellStyle name="Note 2 17 5 3 4" xfId="8462" xr:uid="{00000000-0005-0000-0000-00002A150000}"/>
    <cellStyle name="Note 2 17 5 3 4 2" xfId="25897" xr:uid="{00000000-0005-0000-0000-00002B150000}"/>
    <cellStyle name="Note 2 17 5 3 4 3" xfId="40350" xr:uid="{00000000-0005-0000-0000-00002C150000}"/>
    <cellStyle name="Note 2 17 5 3 5" xfId="10882" xr:uid="{00000000-0005-0000-0000-00002D150000}"/>
    <cellStyle name="Note 2 17 5 3 5 2" xfId="28317" xr:uid="{00000000-0005-0000-0000-00002E150000}"/>
    <cellStyle name="Note 2 17 5 3 5 3" xfId="42770" xr:uid="{00000000-0005-0000-0000-00002F150000}"/>
    <cellStyle name="Note 2 17 5 3 6" xfId="17889" xr:uid="{00000000-0005-0000-0000-000030150000}"/>
    <cellStyle name="Note 2 17 5 4" xfId="1049" xr:uid="{00000000-0005-0000-0000-000031150000}"/>
    <cellStyle name="Note 2 17 5 4 2" xfId="3560" xr:uid="{00000000-0005-0000-0000-000032150000}"/>
    <cellStyle name="Note 2 17 5 4 2 2" xfId="20996" xr:uid="{00000000-0005-0000-0000-000033150000}"/>
    <cellStyle name="Note 2 17 5 4 2 3" xfId="35449" xr:uid="{00000000-0005-0000-0000-000034150000}"/>
    <cellStyle name="Note 2 17 5 4 3" xfId="6022" xr:uid="{00000000-0005-0000-0000-000035150000}"/>
    <cellStyle name="Note 2 17 5 4 3 2" xfId="23457" xr:uid="{00000000-0005-0000-0000-000036150000}"/>
    <cellStyle name="Note 2 17 5 4 3 3" xfId="37910" xr:uid="{00000000-0005-0000-0000-000037150000}"/>
    <cellStyle name="Note 2 17 5 4 4" xfId="8463" xr:uid="{00000000-0005-0000-0000-000038150000}"/>
    <cellStyle name="Note 2 17 5 4 4 2" xfId="25898" xr:uid="{00000000-0005-0000-0000-000039150000}"/>
    <cellStyle name="Note 2 17 5 4 4 3" xfId="40351" xr:uid="{00000000-0005-0000-0000-00003A150000}"/>
    <cellStyle name="Note 2 17 5 4 5" xfId="10883" xr:uid="{00000000-0005-0000-0000-00003B150000}"/>
    <cellStyle name="Note 2 17 5 4 5 2" xfId="28318" xr:uid="{00000000-0005-0000-0000-00003C150000}"/>
    <cellStyle name="Note 2 17 5 4 5 3" xfId="42771" xr:uid="{00000000-0005-0000-0000-00003D150000}"/>
    <cellStyle name="Note 2 17 5 4 6" xfId="15032" xr:uid="{00000000-0005-0000-0000-00003E150000}"/>
    <cellStyle name="Note 2 17 5 4 6 2" xfId="32467" xr:uid="{00000000-0005-0000-0000-00003F150000}"/>
    <cellStyle name="Note 2 17 5 4 6 3" xfId="46920" xr:uid="{00000000-0005-0000-0000-000040150000}"/>
    <cellStyle name="Note 2 17 5 4 7" xfId="17890" xr:uid="{00000000-0005-0000-0000-000041150000}"/>
    <cellStyle name="Note 2 17 5 4 8" xfId="20194" xr:uid="{00000000-0005-0000-0000-000042150000}"/>
    <cellStyle name="Note 2 17 5 5" xfId="3557" xr:uid="{00000000-0005-0000-0000-000043150000}"/>
    <cellStyle name="Note 2 17 5 5 2" xfId="13293" xr:uid="{00000000-0005-0000-0000-000044150000}"/>
    <cellStyle name="Note 2 17 5 5 2 2" xfId="30728" xr:uid="{00000000-0005-0000-0000-000045150000}"/>
    <cellStyle name="Note 2 17 5 5 2 3" xfId="45181" xr:uid="{00000000-0005-0000-0000-000046150000}"/>
    <cellStyle name="Note 2 17 5 5 3" xfId="15754" xr:uid="{00000000-0005-0000-0000-000047150000}"/>
    <cellStyle name="Note 2 17 5 5 3 2" xfId="33189" xr:uid="{00000000-0005-0000-0000-000048150000}"/>
    <cellStyle name="Note 2 17 5 5 3 3" xfId="47642" xr:uid="{00000000-0005-0000-0000-000049150000}"/>
    <cellStyle name="Note 2 17 5 5 4" xfId="20993" xr:uid="{00000000-0005-0000-0000-00004A150000}"/>
    <cellStyle name="Note 2 17 5 5 5" xfId="35446" xr:uid="{00000000-0005-0000-0000-00004B150000}"/>
    <cellStyle name="Note 2 17 5 6" xfId="6019" xr:uid="{00000000-0005-0000-0000-00004C150000}"/>
    <cellStyle name="Note 2 17 5 6 2" xfId="23454" xr:uid="{00000000-0005-0000-0000-00004D150000}"/>
    <cellStyle name="Note 2 17 5 6 3" xfId="37907" xr:uid="{00000000-0005-0000-0000-00004E150000}"/>
    <cellStyle name="Note 2 17 5 7" xfId="8460" xr:uid="{00000000-0005-0000-0000-00004F150000}"/>
    <cellStyle name="Note 2 17 5 7 2" xfId="25895" xr:uid="{00000000-0005-0000-0000-000050150000}"/>
    <cellStyle name="Note 2 17 5 7 3" xfId="40348" xr:uid="{00000000-0005-0000-0000-000051150000}"/>
    <cellStyle name="Note 2 17 5 8" xfId="10880" xr:uid="{00000000-0005-0000-0000-000052150000}"/>
    <cellStyle name="Note 2 17 5 8 2" xfId="28315" xr:uid="{00000000-0005-0000-0000-000053150000}"/>
    <cellStyle name="Note 2 17 5 8 3" xfId="42768" xr:uid="{00000000-0005-0000-0000-000054150000}"/>
    <cellStyle name="Note 2 17 5 9" xfId="17887" xr:uid="{00000000-0005-0000-0000-000055150000}"/>
    <cellStyle name="Note 2 17 6" xfId="1050" xr:uid="{00000000-0005-0000-0000-000056150000}"/>
    <cellStyle name="Note 2 17 6 2" xfId="3561" xr:uid="{00000000-0005-0000-0000-000057150000}"/>
    <cellStyle name="Note 2 17 6 2 2" xfId="13296" xr:uid="{00000000-0005-0000-0000-000058150000}"/>
    <cellStyle name="Note 2 17 6 2 2 2" xfId="30731" xr:uid="{00000000-0005-0000-0000-000059150000}"/>
    <cellStyle name="Note 2 17 6 2 2 3" xfId="45184" xr:uid="{00000000-0005-0000-0000-00005A150000}"/>
    <cellStyle name="Note 2 17 6 2 3" xfId="15757" xr:uid="{00000000-0005-0000-0000-00005B150000}"/>
    <cellStyle name="Note 2 17 6 2 3 2" xfId="33192" xr:uid="{00000000-0005-0000-0000-00005C150000}"/>
    <cellStyle name="Note 2 17 6 2 3 3" xfId="47645" xr:uid="{00000000-0005-0000-0000-00005D150000}"/>
    <cellStyle name="Note 2 17 6 2 4" xfId="20997" xr:uid="{00000000-0005-0000-0000-00005E150000}"/>
    <cellStyle name="Note 2 17 6 2 5" xfId="35450" xr:uid="{00000000-0005-0000-0000-00005F150000}"/>
    <cellStyle name="Note 2 17 6 3" xfId="6023" xr:uid="{00000000-0005-0000-0000-000060150000}"/>
    <cellStyle name="Note 2 17 6 3 2" xfId="23458" xr:uid="{00000000-0005-0000-0000-000061150000}"/>
    <cellStyle name="Note 2 17 6 3 3" xfId="37911" xr:uid="{00000000-0005-0000-0000-000062150000}"/>
    <cellStyle name="Note 2 17 6 4" xfId="8464" xr:uid="{00000000-0005-0000-0000-000063150000}"/>
    <cellStyle name="Note 2 17 6 4 2" xfId="25899" xr:uid="{00000000-0005-0000-0000-000064150000}"/>
    <cellStyle name="Note 2 17 6 4 3" xfId="40352" xr:uid="{00000000-0005-0000-0000-000065150000}"/>
    <cellStyle name="Note 2 17 6 5" xfId="10884" xr:uid="{00000000-0005-0000-0000-000066150000}"/>
    <cellStyle name="Note 2 17 6 5 2" xfId="28319" xr:uid="{00000000-0005-0000-0000-000067150000}"/>
    <cellStyle name="Note 2 17 6 5 3" xfId="42772" xr:uid="{00000000-0005-0000-0000-000068150000}"/>
    <cellStyle name="Note 2 17 6 6" xfId="17891" xr:uid="{00000000-0005-0000-0000-000069150000}"/>
    <cellStyle name="Note 2 17 7" xfId="1051" xr:uid="{00000000-0005-0000-0000-00006A150000}"/>
    <cellStyle name="Note 2 17 7 2" xfId="3562" xr:uid="{00000000-0005-0000-0000-00006B150000}"/>
    <cellStyle name="Note 2 17 7 2 2" xfId="13297" xr:uid="{00000000-0005-0000-0000-00006C150000}"/>
    <cellStyle name="Note 2 17 7 2 2 2" xfId="30732" xr:uid="{00000000-0005-0000-0000-00006D150000}"/>
    <cellStyle name="Note 2 17 7 2 2 3" xfId="45185" xr:uid="{00000000-0005-0000-0000-00006E150000}"/>
    <cellStyle name="Note 2 17 7 2 3" xfId="15758" xr:uid="{00000000-0005-0000-0000-00006F150000}"/>
    <cellStyle name="Note 2 17 7 2 3 2" xfId="33193" xr:uid="{00000000-0005-0000-0000-000070150000}"/>
    <cellStyle name="Note 2 17 7 2 3 3" xfId="47646" xr:uid="{00000000-0005-0000-0000-000071150000}"/>
    <cellStyle name="Note 2 17 7 2 4" xfId="20998" xr:uid="{00000000-0005-0000-0000-000072150000}"/>
    <cellStyle name="Note 2 17 7 2 5" xfId="35451" xr:uid="{00000000-0005-0000-0000-000073150000}"/>
    <cellStyle name="Note 2 17 7 3" xfId="6024" xr:uid="{00000000-0005-0000-0000-000074150000}"/>
    <cellStyle name="Note 2 17 7 3 2" xfId="23459" xr:uid="{00000000-0005-0000-0000-000075150000}"/>
    <cellStyle name="Note 2 17 7 3 3" xfId="37912" xr:uid="{00000000-0005-0000-0000-000076150000}"/>
    <cellStyle name="Note 2 17 7 4" xfId="8465" xr:uid="{00000000-0005-0000-0000-000077150000}"/>
    <cellStyle name="Note 2 17 7 4 2" xfId="25900" xr:uid="{00000000-0005-0000-0000-000078150000}"/>
    <cellStyle name="Note 2 17 7 4 3" xfId="40353" xr:uid="{00000000-0005-0000-0000-000079150000}"/>
    <cellStyle name="Note 2 17 7 5" xfId="10885" xr:uid="{00000000-0005-0000-0000-00007A150000}"/>
    <cellStyle name="Note 2 17 7 5 2" xfId="28320" xr:uid="{00000000-0005-0000-0000-00007B150000}"/>
    <cellStyle name="Note 2 17 7 5 3" xfId="42773" xr:uid="{00000000-0005-0000-0000-00007C150000}"/>
    <cellStyle name="Note 2 17 7 6" xfId="17892" xr:uid="{00000000-0005-0000-0000-00007D150000}"/>
    <cellStyle name="Note 2 17 8" xfId="1052" xr:uid="{00000000-0005-0000-0000-00007E150000}"/>
    <cellStyle name="Note 2 17 8 2" xfId="3563" xr:uid="{00000000-0005-0000-0000-00007F150000}"/>
    <cellStyle name="Note 2 17 8 2 2" xfId="20999" xr:uid="{00000000-0005-0000-0000-000080150000}"/>
    <cellStyle name="Note 2 17 8 2 3" xfId="35452" xr:uid="{00000000-0005-0000-0000-000081150000}"/>
    <cellStyle name="Note 2 17 8 3" xfId="6025" xr:uid="{00000000-0005-0000-0000-000082150000}"/>
    <cellStyle name="Note 2 17 8 3 2" xfId="23460" xr:uid="{00000000-0005-0000-0000-000083150000}"/>
    <cellStyle name="Note 2 17 8 3 3" xfId="37913" xr:uid="{00000000-0005-0000-0000-000084150000}"/>
    <cellStyle name="Note 2 17 8 4" xfId="8466" xr:uid="{00000000-0005-0000-0000-000085150000}"/>
    <cellStyle name="Note 2 17 8 4 2" xfId="25901" xr:uid="{00000000-0005-0000-0000-000086150000}"/>
    <cellStyle name="Note 2 17 8 4 3" xfId="40354" xr:uid="{00000000-0005-0000-0000-000087150000}"/>
    <cellStyle name="Note 2 17 8 5" xfId="10886" xr:uid="{00000000-0005-0000-0000-000088150000}"/>
    <cellStyle name="Note 2 17 8 5 2" xfId="28321" xr:uid="{00000000-0005-0000-0000-000089150000}"/>
    <cellStyle name="Note 2 17 8 5 3" xfId="42774" xr:uid="{00000000-0005-0000-0000-00008A150000}"/>
    <cellStyle name="Note 2 17 8 6" xfId="15033" xr:uid="{00000000-0005-0000-0000-00008B150000}"/>
    <cellStyle name="Note 2 17 8 6 2" xfId="32468" xr:uid="{00000000-0005-0000-0000-00008C150000}"/>
    <cellStyle name="Note 2 17 8 6 3" xfId="46921" xr:uid="{00000000-0005-0000-0000-00008D150000}"/>
    <cellStyle name="Note 2 17 8 7" xfId="17893" xr:uid="{00000000-0005-0000-0000-00008E150000}"/>
    <cellStyle name="Note 2 17 8 8" xfId="20195" xr:uid="{00000000-0005-0000-0000-00008F150000}"/>
    <cellStyle name="Note 2 17 9" xfId="3544" xr:uid="{00000000-0005-0000-0000-000090150000}"/>
    <cellStyle name="Note 2 17 9 2" xfId="13283" xr:uid="{00000000-0005-0000-0000-000091150000}"/>
    <cellStyle name="Note 2 17 9 2 2" xfId="30718" xr:uid="{00000000-0005-0000-0000-000092150000}"/>
    <cellStyle name="Note 2 17 9 2 3" xfId="45171" xr:uid="{00000000-0005-0000-0000-000093150000}"/>
    <cellStyle name="Note 2 17 9 3" xfId="15744" xr:uid="{00000000-0005-0000-0000-000094150000}"/>
    <cellStyle name="Note 2 17 9 3 2" xfId="33179" xr:uid="{00000000-0005-0000-0000-000095150000}"/>
    <cellStyle name="Note 2 17 9 3 3" xfId="47632" xr:uid="{00000000-0005-0000-0000-000096150000}"/>
    <cellStyle name="Note 2 17 9 4" xfId="20980" xr:uid="{00000000-0005-0000-0000-000097150000}"/>
    <cellStyle name="Note 2 17 9 5" xfId="35433" xr:uid="{00000000-0005-0000-0000-000098150000}"/>
    <cellStyle name="Note 2 18" xfId="1053" xr:uid="{00000000-0005-0000-0000-000099150000}"/>
    <cellStyle name="Note 2 18 10" xfId="6026" xr:uid="{00000000-0005-0000-0000-00009A150000}"/>
    <cellStyle name="Note 2 18 10 2" xfId="23461" xr:uid="{00000000-0005-0000-0000-00009B150000}"/>
    <cellStyle name="Note 2 18 10 3" xfId="37914" xr:uid="{00000000-0005-0000-0000-00009C150000}"/>
    <cellStyle name="Note 2 18 11" xfId="8467" xr:uid="{00000000-0005-0000-0000-00009D150000}"/>
    <cellStyle name="Note 2 18 11 2" xfId="25902" xr:uid="{00000000-0005-0000-0000-00009E150000}"/>
    <cellStyle name="Note 2 18 11 3" xfId="40355" xr:uid="{00000000-0005-0000-0000-00009F150000}"/>
    <cellStyle name="Note 2 18 12" xfId="10887" xr:uid="{00000000-0005-0000-0000-0000A0150000}"/>
    <cellStyle name="Note 2 18 12 2" xfId="28322" xr:uid="{00000000-0005-0000-0000-0000A1150000}"/>
    <cellStyle name="Note 2 18 12 3" xfId="42775" xr:uid="{00000000-0005-0000-0000-0000A2150000}"/>
    <cellStyle name="Note 2 18 13" xfId="17894" xr:uid="{00000000-0005-0000-0000-0000A3150000}"/>
    <cellStyle name="Note 2 18 2" xfId="1054" xr:uid="{00000000-0005-0000-0000-0000A4150000}"/>
    <cellStyle name="Note 2 18 2 2" xfId="1055" xr:uid="{00000000-0005-0000-0000-0000A5150000}"/>
    <cellStyle name="Note 2 18 2 2 2" xfId="3566" xr:uid="{00000000-0005-0000-0000-0000A6150000}"/>
    <cellStyle name="Note 2 18 2 2 2 2" xfId="13300" xr:uid="{00000000-0005-0000-0000-0000A7150000}"/>
    <cellStyle name="Note 2 18 2 2 2 2 2" xfId="30735" xr:uid="{00000000-0005-0000-0000-0000A8150000}"/>
    <cellStyle name="Note 2 18 2 2 2 2 3" xfId="45188" xr:uid="{00000000-0005-0000-0000-0000A9150000}"/>
    <cellStyle name="Note 2 18 2 2 2 3" xfId="15761" xr:uid="{00000000-0005-0000-0000-0000AA150000}"/>
    <cellStyle name="Note 2 18 2 2 2 3 2" xfId="33196" xr:uid="{00000000-0005-0000-0000-0000AB150000}"/>
    <cellStyle name="Note 2 18 2 2 2 3 3" xfId="47649" xr:uid="{00000000-0005-0000-0000-0000AC150000}"/>
    <cellStyle name="Note 2 18 2 2 2 4" xfId="21002" xr:uid="{00000000-0005-0000-0000-0000AD150000}"/>
    <cellStyle name="Note 2 18 2 2 2 5" xfId="35455" xr:uid="{00000000-0005-0000-0000-0000AE150000}"/>
    <cellStyle name="Note 2 18 2 2 3" xfId="6028" xr:uid="{00000000-0005-0000-0000-0000AF150000}"/>
    <cellStyle name="Note 2 18 2 2 3 2" xfId="23463" xr:uid="{00000000-0005-0000-0000-0000B0150000}"/>
    <cellStyle name="Note 2 18 2 2 3 3" xfId="37916" xr:uid="{00000000-0005-0000-0000-0000B1150000}"/>
    <cellStyle name="Note 2 18 2 2 4" xfId="8469" xr:uid="{00000000-0005-0000-0000-0000B2150000}"/>
    <cellStyle name="Note 2 18 2 2 4 2" xfId="25904" xr:uid="{00000000-0005-0000-0000-0000B3150000}"/>
    <cellStyle name="Note 2 18 2 2 4 3" xfId="40357" xr:uid="{00000000-0005-0000-0000-0000B4150000}"/>
    <cellStyle name="Note 2 18 2 2 5" xfId="10889" xr:uid="{00000000-0005-0000-0000-0000B5150000}"/>
    <cellStyle name="Note 2 18 2 2 5 2" xfId="28324" xr:uid="{00000000-0005-0000-0000-0000B6150000}"/>
    <cellStyle name="Note 2 18 2 2 5 3" xfId="42777" xr:uid="{00000000-0005-0000-0000-0000B7150000}"/>
    <cellStyle name="Note 2 18 2 2 6" xfId="17896" xr:uid="{00000000-0005-0000-0000-0000B8150000}"/>
    <cellStyle name="Note 2 18 2 3" xfId="1056" xr:uid="{00000000-0005-0000-0000-0000B9150000}"/>
    <cellStyle name="Note 2 18 2 3 2" xfId="3567" xr:uid="{00000000-0005-0000-0000-0000BA150000}"/>
    <cellStyle name="Note 2 18 2 3 2 2" xfId="13301" xr:uid="{00000000-0005-0000-0000-0000BB150000}"/>
    <cellStyle name="Note 2 18 2 3 2 2 2" xfId="30736" xr:uid="{00000000-0005-0000-0000-0000BC150000}"/>
    <cellStyle name="Note 2 18 2 3 2 2 3" xfId="45189" xr:uid="{00000000-0005-0000-0000-0000BD150000}"/>
    <cellStyle name="Note 2 18 2 3 2 3" xfId="15762" xr:uid="{00000000-0005-0000-0000-0000BE150000}"/>
    <cellStyle name="Note 2 18 2 3 2 3 2" xfId="33197" xr:uid="{00000000-0005-0000-0000-0000BF150000}"/>
    <cellStyle name="Note 2 18 2 3 2 3 3" xfId="47650" xr:uid="{00000000-0005-0000-0000-0000C0150000}"/>
    <cellStyle name="Note 2 18 2 3 2 4" xfId="21003" xr:uid="{00000000-0005-0000-0000-0000C1150000}"/>
    <cellStyle name="Note 2 18 2 3 2 5" xfId="35456" xr:uid="{00000000-0005-0000-0000-0000C2150000}"/>
    <cellStyle name="Note 2 18 2 3 3" xfId="6029" xr:uid="{00000000-0005-0000-0000-0000C3150000}"/>
    <cellStyle name="Note 2 18 2 3 3 2" xfId="23464" xr:uid="{00000000-0005-0000-0000-0000C4150000}"/>
    <cellStyle name="Note 2 18 2 3 3 3" xfId="37917" xr:uid="{00000000-0005-0000-0000-0000C5150000}"/>
    <cellStyle name="Note 2 18 2 3 4" xfId="8470" xr:uid="{00000000-0005-0000-0000-0000C6150000}"/>
    <cellStyle name="Note 2 18 2 3 4 2" xfId="25905" xr:uid="{00000000-0005-0000-0000-0000C7150000}"/>
    <cellStyle name="Note 2 18 2 3 4 3" xfId="40358" xr:uid="{00000000-0005-0000-0000-0000C8150000}"/>
    <cellStyle name="Note 2 18 2 3 5" xfId="10890" xr:uid="{00000000-0005-0000-0000-0000C9150000}"/>
    <cellStyle name="Note 2 18 2 3 5 2" xfId="28325" xr:uid="{00000000-0005-0000-0000-0000CA150000}"/>
    <cellStyle name="Note 2 18 2 3 5 3" xfId="42778" xr:uid="{00000000-0005-0000-0000-0000CB150000}"/>
    <cellStyle name="Note 2 18 2 3 6" xfId="17897" xr:uid="{00000000-0005-0000-0000-0000CC150000}"/>
    <cellStyle name="Note 2 18 2 4" xfId="1057" xr:uid="{00000000-0005-0000-0000-0000CD150000}"/>
    <cellStyle name="Note 2 18 2 4 2" xfId="3568" xr:uid="{00000000-0005-0000-0000-0000CE150000}"/>
    <cellStyle name="Note 2 18 2 4 2 2" xfId="21004" xr:uid="{00000000-0005-0000-0000-0000CF150000}"/>
    <cellStyle name="Note 2 18 2 4 2 3" xfId="35457" xr:uid="{00000000-0005-0000-0000-0000D0150000}"/>
    <cellStyle name="Note 2 18 2 4 3" xfId="6030" xr:uid="{00000000-0005-0000-0000-0000D1150000}"/>
    <cellStyle name="Note 2 18 2 4 3 2" xfId="23465" xr:uid="{00000000-0005-0000-0000-0000D2150000}"/>
    <cellStyle name="Note 2 18 2 4 3 3" xfId="37918" xr:uid="{00000000-0005-0000-0000-0000D3150000}"/>
    <cellStyle name="Note 2 18 2 4 4" xfId="8471" xr:uid="{00000000-0005-0000-0000-0000D4150000}"/>
    <cellStyle name="Note 2 18 2 4 4 2" xfId="25906" xr:uid="{00000000-0005-0000-0000-0000D5150000}"/>
    <cellStyle name="Note 2 18 2 4 4 3" xfId="40359" xr:uid="{00000000-0005-0000-0000-0000D6150000}"/>
    <cellStyle name="Note 2 18 2 4 5" xfId="10891" xr:uid="{00000000-0005-0000-0000-0000D7150000}"/>
    <cellStyle name="Note 2 18 2 4 5 2" xfId="28326" xr:uid="{00000000-0005-0000-0000-0000D8150000}"/>
    <cellStyle name="Note 2 18 2 4 5 3" xfId="42779" xr:uid="{00000000-0005-0000-0000-0000D9150000}"/>
    <cellStyle name="Note 2 18 2 4 6" xfId="15034" xr:uid="{00000000-0005-0000-0000-0000DA150000}"/>
    <cellStyle name="Note 2 18 2 4 6 2" xfId="32469" xr:uid="{00000000-0005-0000-0000-0000DB150000}"/>
    <cellStyle name="Note 2 18 2 4 6 3" xfId="46922" xr:uid="{00000000-0005-0000-0000-0000DC150000}"/>
    <cellStyle name="Note 2 18 2 4 7" xfId="17898" xr:uid="{00000000-0005-0000-0000-0000DD150000}"/>
    <cellStyle name="Note 2 18 2 4 8" xfId="20196" xr:uid="{00000000-0005-0000-0000-0000DE150000}"/>
    <cellStyle name="Note 2 18 2 5" xfId="3565" xr:uid="{00000000-0005-0000-0000-0000DF150000}"/>
    <cellStyle name="Note 2 18 2 5 2" xfId="13299" xr:uid="{00000000-0005-0000-0000-0000E0150000}"/>
    <cellStyle name="Note 2 18 2 5 2 2" xfId="30734" xr:uid="{00000000-0005-0000-0000-0000E1150000}"/>
    <cellStyle name="Note 2 18 2 5 2 3" xfId="45187" xr:uid="{00000000-0005-0000-0000-0000E2150000}"/>
    <cellStyle name="Note 2 18 2 5 3" xfId="15760" xr:uid="{00000000-0005-0000-0000-0000E3150000}"/>
    <cellStyle name="Note 2 18 2 5 3 2" xfId="33195" xr:uid="{00000000-0005-0000-0000-0000E4150000}"/>
    <cellStyle name="Note 2 18 2 5 3 3" xfId="47648" xr:uid="{00000000-0005-0000-0000-0000E5150000}"/>
    <cellStyle name="Note 2 18 2 5 4" xfId="21001" xr:uid="{00000000-0005-0000-0000-0000E6150000}"/>
    <cellStyle name="Note 2 18 2 5 5" xfId="35454" xr:uid="{00000000-0005-0000-0000-0000E7150000}"/>
    <cellStyle name="Note 2 18 2 6" xfId="6027" xr:uid="{00000000-0005-0000-0000-0000E8150000}"/>
    <cellStyle name="Note 2 18 2 6 2" xfId="23462" xr:uid="{00000000-0005-0000-0000-0000E9150000}"/>
    <cellStyle name="Note 2 18 2 6 3" xfId="37915" xr:uid="{00000000-0005-0000-0000-0000EA150000}"/>
    <cellStyle name="Note 2 18 2 7" xfId="8468" xr:uid="{00000000-0005-0000-0000-0000EB150000}"/>
    <cellStyle name="Note 2 18 2 7 2" xfId="25903" xr:uid="{00000000-0005-0000-0000-0000EC150000}"/>
    <cellStyle name="Note 2 18 2 7 3" xfId="40356" xr:uid="{00000000-0005-0000-0000-0000ED150000}"/>
    <cellStyle name="Note 2 18 2 8" xfId="10888" xr:uid="{00000000-0005-0000-0000-0000EE150000}"/>
    <cellStyle name="Note 2 18 2 8 2" xfId="28323" xr:uid="{00000000-0005-0000-0000-0000EF150000}"/>
    <cellStyle name="Note 2 18 2 8 3" xfId="42776" xr:uid="{00000000-0005-0000-0000-0000F0150000}"/>
    <cellStyle name="Note 2 18 2 9" xfId="17895" xr:uid="{00000000-0005-0000-0000-0000F1150000}"/>
    <cellStyle name="Note 2 18 3" xfId="1058" xr:uid="{00000000-0005-0000-0000-0000F2150000}"/>
    <cellStyle name="Note 2 18 3 2" xfId="1059" xr:uid="{00000000-0005-0000-0000-0000F3150000}"/>
    <cellStyle name="Note 2 18 3 2 2" xfId="3570" xr:uid="{00000000-0005-0000-0000-0000F4150000}"/>
    <cellStyle name="Note 2 18 3 2 2 2" xfId="13303" xr:uid="{00000000-0005-0000-0000-0000F5150000}"/>
    <cellStyle name="Note 2 18 3 2 2 2 2" xfId="30738" xr:uid="{00000000-0005-0000-0000-0000F6150000}"/>
    <cellStyle name="Note 2 18 3 2 2 2 3" xfId="45191" xr:uid="{00000000-0005-0000-0000-0000F7150000}"/>
    <cellStyle name="Note 2 18 3 2 2 3" xfId="15764" xr:uid="{00000000-0005-0000-0000-0000F8150000}"/>
    <cellStyle name="Note 2 18 3 2 2 3 2" xfId="33199" xr:uid="{00000000-0005-0000-0000-0000F9150000}"/>
    <cellStyle name="Note 2 18 3 2 2 3 3" xfId="47652" xr:uid="{00000000-0005-0000-0000-0000FA150000}"/>
    <cellStyle name="Note 2 18 3 2 2 4" xfId="21006" xr:uid="{00000000-0005-0000-0000-0000FB150000}"/>
    <cellStyle name="Note 2 18 3 2 2 5" xfId="35459" xr:uid="{00000000-0005-0000-0000-0000FC150000}"/>
    <cellStyle name="Note 2 18 3 2 3" xfId="6032" xr:uid="{00000000-0005-0000-0000-0000FD150000}"/>
    <cellStyle name="Note 2 18 3 2 3 2" xfId="23467" xr:uid="{00000000-0005-0000-0000-0000FE150000}"/>
    <cellStyle name="Note 2 18 3 2 3 3" xfId="37920" xr:uid="{00000000-0005-0000-0000-0000FF150000}"/>
    <cellStyle name="Note 2 18 3 2 4" xfId="8473" xr:uid="{00000000-0005-0000-0000-000000160000}"/>
    <cellStyle name="Note 2 18 3 2 4 2" xfId="25908" xr:uid="{00000000-0005-0000-0000-000001160000}"/>
    <cellStyle name="Note 2 18 3 2 4 3" xfId="40361" xr:uid="{00000000-0005-0000-0000-000002160000}"/>
    <cellStyle name="Note 2 18 3 2 5" xfId="10893" xr:uid="{00000000-0005-0000-0000-000003160000}"/>
    <cellStyle name="Note 2 18 3 2 5 2" xfId="28328" xr:uid="{00000000-0005-0000-0000-000004160000}"/>
    <cellStyle name="Note 2 18 3 2 5 3" xfId="42781" xr:uid="{00000000-0005-0000-0000-000005160000}"/>
    <cellStyle name="Note 2 18 3 2 6" xfId="17900" xr:uid="{00000000-0005-0000-0000-000006160000}"/>
    <cellStyle name="Note 2 18 3 3" xfId="1060" xr:uid="{00000000-0005-0000-0000-000007160000}"/>
    <cellStyle name="Note 2 18 3 3 2" xfId="3571" xr:uid="{00000000-0005-0000-0000-000008160000}"/>
    <cellStyle name="Note 2 18 3 3 2 2" xfId="13304" xr:uid="{00000000-0005-0000-0000-000009160000}"/>
    <cellStyle name="Note 2 18 3 3 2 2 2" xfId="30739" xr:uid="{00000000-0005-0000-0000-00000A160000}"/>
    <cellStyle name="Note 2 18 3 3 2 2 3" xfId="45192" xr:uid="{00000000-0005-0000-0000-00000B160000}"/>
    <cellStyle name="Note 2 18 3 3 2 3" xfId="15765" xr:uid="{00000000-0005-0000-0000-00000C160000}"/>
    <cellStyle name="Note 2 18 3 3 2 3 2" xfId="33200" xr:uid="{00000000-0005-0000-0000-00000D160000}"/>
    <cellStyle name="Note 2 18 3 3 2 3 3" xfId="47653" xr:uid="{00000000-0005-0000-0000-00000E160000}"/>
    <cellStyle name="Note 2 18 3 3 2 4" xfId="21007" xr:uid="{00000000-0005-0000-0000-00000F160000}"/>
    <cellStyle name="Note 2 18 3 3 2 5" xfId="35460" xr:uid="{00000000-0005-0000-0000-000010160000}"/>
    <cellStyle name="Note 2 18 3 3 3" xfId="6033" xr:uid="{00000000-0005-0000-0000-000011160000}"/>
    <cellStyle name="Note 2 18 3 3 3 2" xfId="23468" xr:uid="{00000000-0005-0000-0000-000012160000}"/>
    <cellStyle name="Note 2 18 3 3 3 3" xfId="37921" xr:uid="{00000000-0005-0000-0000-000013160000}"/>
    <cellStyle name="Note 2 18 3 3 4" xfId="8474" xr:uid="{00000000-0005-0000-0000-000014160000}"/>
    <cellStyle name="Note 2 18 3 3 4 2" xfId="25909" xr:uid="{00000000-0005-0000-0000-000015160000}"/>
    <cellStyle name="Note 2 18 3 3 4 3" xfId="40362" xr:uid="{00000000-0005-0000-0000-000016160000}"/>
    <cellStyle name="Note 2 18 3 3 5" xfId="10894" xr:uid="{00000000-0005-0000-0000-000017160000}"/>
    <cellStyle name="Note 2 18 3 3 5 2" xfId="28329" xr:uid="{00000000-0005-0000-0000-000018160000}"/>
    <cellStyle name="Note 2 18 3 3 5 3" xfId="42782" xr:uid="{00000000-0005-0000-0000-000019160000}"/>
    <cellStyle name="Note 2 18 3 3 6" xfId="17901" xr:uid="{00000000-0005-0000-0000-00001A160000}"/>
    <cellStyle name="Note 2 18 3 4" xfId="1061" xr:uid="{00000000-0005-0000-0000-00001B160000}"/>
    <cellStyle name="Note 2 18 3 4 2" xfId="3572" xr:uid="{00000000-0005-0000-0000-00001C160000}"/>
    <cellStyle name="Note 2 18 3 4 2 2" xfId="21008" xr:uid="{00000000-0005-0000-0000-00001D160000}"/>
    <cellStyle name="Note 2 18 3 4 2 3" xfId="35461" xr:uid="{00000000-0005-0000-0000-00001E160000}"/>
    <cellStyle name="Note 2 18 3 4 3" xfId="6034" xr:uid="{00000000-0005-0000-0000-00001F160000}"/>
    <cellStyle name="Note 2 18 3 4 3 2" xfId="23469" xr:uid="{00000000-0005-0000-0000-000020160000}"/>
    <cellStyle name="Note 2 18 3 4 3 3" xfId="37922" xr:uid="{00000000-0005-0000-0000-000021160000}"/>
    <cellStyle name="Note 2 18 3 4 4" xfId="8475" xr:uid="{00000000-0005-0000-0000-000022160000}"/>
    <cellStyle name="Note 2 18 3 4 4 2" xfId="25910" xr:uid="{00000000-0005-0000-0000-000023160000}"/>
    <cellStyle name="Note 2 18 3 4 4 3" xfId="40363" xr:uid="{00000000-0005-0000-0000-000024160000}"/>
    <cellStyle name="Note 2 18 3 4 5" xfId="10895" xr:uid="{00000000-0005-0000-0000-000025160000}"/>
    <cellStyle name="Note 2 18 3 4 5 2" xfId="28330" xr:uid="{00000000-0005-0000-0000-000026160000}"/>
    <cellStyle name="Note 2 18 3 4 5 3" xfId="42783" xr:uid="{00000000-0005-0000-0000-000027160000}"/>
    <cellStyle name="Note 2 18 3 4 6" xfId="15035" xr:uid="{00000000-0005-0000-0000-000028160000}"/>
    <cellStyle name="Note 2 18 3 4 6 2" xfId="32470" xr:uid="{00000000-0005-0000-0000-000029160000}"/>
    <cellStyle name="Note 2 18 3 4 6 3" xfId="46923" xr:uid="{00000000-0005-0000-0000-00002A160000}"/>
    <cellStyle name="Note 2 18 3 4 7" xfId="17902" xr:uid="{00000000-0005-0000-0000-00002B160000}"/>
    <cellStyle name="Note 2 18 3 4 8" xfId="20197" xr:uid="{00000000-0005-0000-0000-00002C160000}"/>
    <cellStyle name="Note 2 18 3 5" xfId="3569" xr:uid="{00000000-0005-0000-0000-00002D160000}"/>
    <cellStyle name="Note 2 18 3 5 2" xfId="13302" xr:uid="{00000000-0005-0000-0000-00002E160000}"/>
    <cellStyle name="Note 2 18 3 5 2 2" xfId="30737" xr:uid="{00000000-0005-0000-0000-00002F160000}"/>
    <cellStyle name="Note 2 18 3 5 2 3" xfId="45190" xr:uid="{00000000-0005-0000-0000-000030160000}"/>
    <cellStyle name="Note 2 18 3 5 3" xfId="15763" xr:uid="{00000000-0005-0000-0000-000031160000}"/>
    <cellStyle name="Note 2 18 3 5 3 2" xfId="33198" xr:uid="{00000000-0005-0000-0000-000032160000}"/>
    <cellStyle name="Note 2 18 3 5 3 3" xfId="47651" xr:uid="{00000000-0005-0000-0000-000033160000}"/>
    <cellStyle name="Note 2 18 3 5 4" xfId="21005" xr:uid="{00000000-0005-0000-0000-000034160000}"/>
    <cellStyle name="Note 2 18 3 5 5" xfId="35458" xr:uid="{00000000-0005-0000-0000-000035160000}"/>
    <cellStyle name="Note 2 18 3 6" xfId="6031" xr:uid="{00000000-0005-0000-0000-000036160000}"/>
    <cellStyle name="Note 2 18 3 6 2" xfId="23466" xr:uid="{00000000-0005-0000-0000-000037160000}"/>
    <cellStyle name="Note 2 18 3 6 3" xfId="37919" xr:uid="{00000000-0005-0000-0000-000038160000}"/>
    <cellStyle name="Note 2 18 3 7" xfId="8472" xr:uid="{00000000-0005-0000-0000-000039160000}"/>
    <cellStyle name="Note 2 18 3 7 2" xfId="25907" xr:uid="{00000000-0005-0000-0000-00003A160000}"/>
    <cellStyle name="Note 2 18 3 7 3" xfId="40360" xr:uid="{00000000-0005-0000-0000-00003B160000}"/>
    <cellStyle name="Note 2 18 3 8" xfId="10892" xr:uid="{00000000-0005-0000-0000-00003C160000}"/>
    <cellStyle name="Note 2 18 3 8 2" xfId="28327" xr:uid="{00000000-0005-0000-0000-00003D160000}"/>
    <cellStyle name="Note 2 18 3 8 3" xfId="42780" xr:uid="{00000000-0005-0000-0000-00003E160000}"/>
    <cellStyle name="Note 2 18 3 9" xfId="17899" xr:uid="{00000000-0005-0000-0000-00003F160000}"/>
    <cellStyle name="Note 2 18 4" xfId="1062" xr:uid="{00000000-0005-0000-0000-000040160000}"/>
    <cellStyle name="Note 2 18 4 2" xfId="1063" xr:uid="{00000000-0005-0000-0000-000041160000}"/>
    <cellStyle name="Note 2 18 4 2 2" xfId="3574" xr:uid="{00000000-0005-0000-0000-000042160000}"/>
    <cellStyle name="Note 2 18 4 2 2 2" xfId="13306" xr:uid="{00000000-0005-0000-0000-000043160000}"/>
    <cellStyle name="Note 2 18 4 2 2 2 2" xfId="30741" xr:uid="{00000000-0005-0000-0000-000044160000}"/>
    <cellStyle name="Note 2 18 4 2 2 2 3" xfId="45194" xr:uid="{00000000-0005-0000-0000-000045160000}"/>
    <cellStyle name="Note 2 18 4 2 2 3" xfId="15767" xr:uid="{00000000-0005-0000-0000-000046160000}"/>
    <cellStyle name="Note 2 18 4 2 2 3 2" xfId="33202" xr:uid="{00000000-0005-0000-0000-000047160000}"/>
    <cellStyle name="Note 2 18 4 2 2 3 3" xfId="47655" xr:uid="{00000000-0005-0000-0000-000048160000}"/>
    <cellStyle name="Note 2 18 4 2 2 4" xfId="21010" xr:uid="{00000000-0005-0000-0000-000049160000}"/>
    <cellStyle name="Note 2 18 4 2 2 5" xfId="35463" xr:uid="{00000000-0005-0000-0000-00004A160000}"/>
    <cellStyle name="Note 2 18 4 2 3" xfId="6036" xr:uid="{00000000-0005-0000-0000-00004B160000}"/>
    <cellStyle name="Note 2 18 4 2 3 2" xfId="23471" xr:uid="{00000000-0005-0000-0000-00004C160000}"/>
    <cellStyle name="Note 2 18 4 2 3 3" xfId="37924" xr:uid="{00000000-0005-0000-0000-00004D160000}"/>
    <cellStyle name="Note 2 18 4 2 4" xfId="8477" xr:uid="{00000000-0005-0000-0000-00004E160000}"/>
    <cellStyle name="Note 2 18 4 2 4 2" xfId="25912" xr:uid="{00000000-0005-0000-0000-00004F160000}"/>
    <cellStyle name="Note 2 18 4 2 4 3" xfId="40365" xr:uid="{00000000-0005-0000-0000-000050160000}"/>
    <cellStyle name="Note 2 18 4 2 5" xfId="10897" xr:uid="{00000000-0005-0000-0000-000051160000}"/>
    <cellStyle name="Note 2 18 4 2 5 2" xfId="28332" xr:uid="{00000000-0005-0000-0000-000052160000}"/>
    <cellStyle name="Note 2 18 4 2 5 3" xfId="42785" xr:uid="{00000000-0005-0000-0000-000053160000}"/>
    <cellStyle name="Note 2 18 4 2 6" xfId="17904" xr:uid="{00000000-0005-0000-0000-000054160000}"/>
    <cellStyle name="Note 2 18 4 3" xfId="1064" xr:uid="{00000000-0005-0000-0000-000055160000}"/>
    <cellStyle name="Note 2 18 4 3 2" xfId="3575" xr:uid="{00000000-0005-0000-0000-000056160000}"/>
    <cellStyle name="Note 2 18 4 3 2 2" xfId="13307" xr:uid="{00000000-0005-0000-0000-000057160000}"/>
    <cellStyle name="Note 2 18 4 3 2 2 2" xfId="30742" xr:uid="{00000000-0005-0000-0000-000058160000}"/>
    <cellStyle name="Note 2 18 4 3 2 2 3" xfId="45195" xr:uid="{00000000-0005-0000-0000-000059160000}"/>
    <cellStyle name="Note 2 18 4 3 2 3" xfId="15768" xr:uid="{00000000-0005-0000-0000-00005A160000}"/>
    <cellStyle name="Note 2 18 4 3 2 3 2" xfId="33203" xr:uid="{00000000-0005-0000-0000-00005B160000}"/>
    <cellStyle name="Note 2 18 4 3 2 3 3" xfId="47656" xr:uid="{00000000-0005-0000-0000-00005C160000}"/>
    <cellStyle name="Note 2 18 4 3 2 4" xfId="21011" xr:uid="{00000000-0005-0000-0000-00005D160000}"/>
    <cellStyle name="Note 2 18 4 3 2 5" xfId="35464" xr:uid="{00000000-0005-0000-0000-00005E160000}"/>
    <cellStyle name="Note 2 18 4 3 3" xfId="6037" xr:uid="{00000000-0005-0000-0000-00005F160000}"/>
    <cellStyle name="Note 2 18 4 3 3 2" xfId="23472" xr:uid="{00000000-0005-0000-0000-000060160000}"/>
    <cellStyle name="Note 2 18 4 3 3 3" xfId="37925" xr:uid="{00000000-0005-0000-0000-000061160000}"/>
    <cellStyle name="Note 2 18 4 3 4" xfId="8478" xr:uid="{00000000-0005-0000-0000-000062160000}"/>
    <cellStyle name="Note 2 18 4 3 4 2" xfId="25913" xr:uid="{00000000-0005-0000-0000-000063160000}"/>
    <cellStyle name="Note 2 18 4 3 4 3" xfId="40366" xr:uid="{00000000-0005-0000-0000-000064160000}"/>
    <cellStyle name="Note 2 18 4 3 5" xfId="10898" xr:uid="{00000000-0005-0000-0000-000065160000}"/>
    <cellStyle name="Note 2 18 4 3 5 2" xfId="28333" xr:uid="{00000000-0005-0000-0000-000066160000}"/>
    <cellStyle name="Note 2 18 4 3 5 3" xfId="42786" xr:uid="{00000000-0005-0000-0000-000067160000}"/>
    <cellStyle name="Note 2 18 4 3 6" xfId="17905" xr:uid="{00000000-0005-0000-0000-000068160000}"/>
    <cellStyle name="Note 2 18 4 4" xfId="1065" xr:uid="{00000000-0005-0000-0000-000069160000}"/>
    <cellStyle name="Note 2 18 4 4 2" xfId="3576" xr:uid="{00000000-0005-0000-0000-00006A160000}"/>
    <cellStyle name="Note 2 18 4 4 2 2" xfId="21012" xr:uid="{00000000-0005-0000-0000-00006B160000}"/>
    <cellStyle name="Note 2 18 4 4 2 3" xfId="35465" xr:uid="{00000000-0005-0000-0000-00006C160000}"/>
    <cellStyle name="Note 2 18 4 4 3" xfId="6038" xr:uid="{00000000-0005-0000-0000-00006D160000}"/>
    <cellStyle name="Note 2 18 4 4 3 2" xfId="23473" xr:uid="{00000000-0005-0000-0000-00006E160000}"/>
    <cellStyle name="Note 2 18 4 4 3 3" xfId="37926" xr:uid="{00000000-0005-0000-0000-00006F160000}"/>
    <cellStyle name="Note 2 18 4 4 4" xfId="8479" xr:uid="{00000000-0005-0000-0000-000070160000}"/>
    <cellStyle name="Note 2 18 4 4 4 2" xfId="25914" xr:uid="{00000000-0005-0000-0000-000071160000}"/>
    <cellStyle name="Note 2 18 4 4 4 3" xfId="40367" xr:uid="{00000000-0005-0000-0000-000072160000}"/>
    <cellStyle name="Note 2 18 4 4 5" xfId="10899" xr:uid="{00000000-0005-0000-0000-000073160000}"/>
    <cellStyle name="Note 2 18 4 4 5 2" xfId="28334" xr:uid="{00000000-0005-0000-0000-000074160000}"/>
    <cellStyle name="Note 2 18 4 4 5 3" xfId="42787" xr:uid="{00000000-0005-0000-0000-000075160000}"/>
    <cellStyle name="Note 2 18 4 4 6" xfId="15036" xr:uid="{00000000-0005-0000-0000-000076160000}"/>
    <cellStyle name="Note 2 18 4 4 6 2" xfId="32471" xr:uid="{00000000-0005-0000-0000-000077160000}"/>
    <cellStyle name="Note 2 18 4 4 6 3" xfId="46924" xr:uid="{00000000-0005-0000-0000-000078160000}"/>
    <cellStyle name="Note 2 18 4 4 7" xfId="17906" xr:uid="{00000000-0005-0000-0000-000079160000}"/>
    <cellStyle name="Note 2 18 4 4 8" xfId="20198" xr:uid="{00000000-0005-0000-0000-00007A160000}"/>
    <cellStyle name="Note 2 18 4 5" xfId="3573" xr:uid="{00000000-0005-0000-0000-00007B160000}"/>
    <cellStyle name="Note 2 18 4 5 2" xfId="13305" xr:uid="{00000000-0005-0000-0000-00007C160000}"/>
    <cellStyle name="Note 2 18 4 5 2 2" xfId="30740" xr:uid="{00000000-0005-0000-0000-00007D160000}"/>
    <cellStyle name="Note 2 18 4 5 2 3" xfId="45193" xr:uid="{00000000-0005-0000-0000-00007E160000}"/>
    <cellStyle name="Note 2 18 4 5 3" xfId="15766" xr:uid="{00000000-0005-0000-0000-00007F160000}"/>
    <cellStyle name="Note 2 18 4 5 3 2" xfId="33201" xr:uid="{00000000-0005-0000-0000-000080160000}"/>
    <cellStyle name="Note 2 18 4 5 3 3" xfId="47654" xr:uid="{00000000-0005-0000-0000-000081160000}"/>
    <cellStyle name="Note 2 18 4 5 4" xfId="21009" xr:uid="{00000000-0005-0000-0000-000082160000}"/>
    <cellStyle name="Note 2 18 4 5 5" xfId="35462" xr:uid="{00000000-0005-0000-0000-000083160000}"/>
    <cellStyle name="Note 2 18 4 6" xfId="6035" xr:uid="{00000000-0005-0000-0000-000084160000}"/>
    <cellStyle name="Note 2 18 4 6 2" xfId="23470" xr:uid="{00000000-0005-0000-0000-000085160000}"/>
    <cellStyle name="Note 2 18 4 6 3" xfId="37923" xr:uid="{00000000-0005-0000-0000-000086160000}"/>
    <cellStyle name="Note 2 18 4 7" xfId="8476" xr:uid="{00000000-0005-0000-0000-000087160000}"/>
    <cellStyle name="Note 2 18 4 7 2" xfId="25911" xr:uid="{00000000-0005-0000-0000-000088160000}"/>
    <cellStyle name="Note 2 18 4 7 3" xfId="40364" xr:uid="{00000000-0005-0000-0000-000089160000}"/>
    <cellStyle name="Note 2 18 4 8" xfId="10896" xr:uid="{00000000-0005-0000-0000-00008A160000}"/>
    <cellStyle name="Note 2 18 4 8 2" xfId="28331" xr:uid="{00000000-0005-0000-0000-00008B160000}"/>
    <cellStyle name="Note 2 18 4 8 3" xfId="42784" xr:uid="{00000000-0005-0000-0000-00008C160000}"/>
    <cellStyle name="Note 2 18 4 9" xfId="17903" xr:uid="{00000000-0005-0000-0000-00008D160000}"/>
    <cellStyle name="Note 2 18 5" xfId="1066" xr:uid="{00000000-0005-0000-0000-00008E160000}"/>
    <cellStyle name="Note 2 18 5 2" xfId="1067" xr:uid="{00000000-0005-0000-0000-00008F160000}"/>
    <cellStyle name="Note 2 18 5 2 2" xfId="3578" xr:uid="{00000000-0005-0000-0000-000090160000}"/>
    <cellStyle name="Note 2 18 5 2 2 2" xfId="13309" xr:uid="{00000000-0005-0000-0000-000091160000}"/>
    <cellStyle name="Note 2 18 5 2 2 2 2" xfId="30744" xr:uid="{00000000-0005-0000-0000-000092160000}"/>
    <cellStyle name="Note 2 18 5 2 2 2 3" xfId="45197" xr:uid="{00000000-0005-0000-0000-000093160000}"/>
    <cellStyle name="Note 2 18 5 2 2 3" xfId="15770" xr:uid="{00000000-0005-0000-0000-000094160000}"/>
    <cellStyle name="Note 2 18 5 2 2 3 2" xfId="33205" xr:uid="{00000000-0005-0000-0000-000095160000}"/>
    <cellStyle name="Note 2 18 5 2 2 3 3" xfId="47658" xr:uid="{00000000-0005-0000-0000-000096160000}"/>
    <cellStyle name="Note 2 18 5 2 2 4" xfId="21014" xr:uid="{00000000-0005-0000-0000-000097160000}"/>
    <cellStyle name="Note 2 18 5 2 2 5" xfId="35467" xr:uid="{00000000-0005-0000-0000-000098160000}"/>
    <cellStyle name="Note 2 18 5 2 3" xfId="6040" xr:uid="{00000000-0005-0000-0000-000099160000}"/>
    <cellStyle name="Note 2 18 5 2 3 2" xfId="23475" xr:uid="{00000000-0005-0000-0000-00009A160000}"/>
    <cellStyle name="Note 2 18 5 2 3 3" xfId="37928" xr:uid="{00000000-0005-0000-0000-00009B160000}"/>
    <cellStyle name="Note 2 18 5 2 4" xfId="8481" xr:uid="{00000000-0005-0000-0000-00009C160000}"/>
    <cellStyle name="Note 2 18 5 2 4 2" xfId="25916" xr:uid="{00000000-0005-0000-0000-00009D160000}"/>
    <cellStyle name="Note 2 18 5 2 4 3" xfId="40369" xr:uid="{00000000-0005-0000-0000-00009E160000}"/>
    <cellStyle name="Note 2 18 5 2 5" xfId="10901" xr:uid="{00000000-0005-0000-0000-00009F160000}"/>
    <cellStyle name="Note 2 18 5 2 5 2" xfId="28336" xr:uid="{00000000-0005-0000-0000-0000A0160000}"/>
    <cellStyle name="Note 2 18 5 2 5 3" xfId="42789" xr:uid="{00000000-0005-0000-0000-0000A1160000}"/>
    <cellStyle name="Note 2 18 5 2 6" xfId="17908" xr:uid="{00000000-0005-0000-0000-0000A2160000}"/>
    <cellStyle name="Note 2 18 5 3" xfId="1068" xr:uid="{00000000-0005-0000-0000-0000A3160000}"/>
    <cellStyle name="Note 2 18 5 3 2" xfId="3579" xr:uid="{00000000-0005-0000-0000-0000A4160000}"/>
    <cellStyle name="Note 2 18 5 3 2 2" xfId="13310" xr:uid="{00000000-0005-0000-0000-0000A5160000}"/>
    <cellStyle name="Note 2 18 5 3 2 2 2" xfId="30745" xr:uid="{00000000-0005-0000-0000-0000A6160000}"/>
    <cellStyle name="Note 2 18 5 3 2 2 3" xfId="45198" xr:uid="{00000000-0005-0000-0000-0000A7160000}"/>
    <cellStyle name="Note 2 18 5 3 2 3" xfId="15771" xr:uid="{00000000-0005-0000-0000-0000A8160000}"/>
    <cellStyle name="Note 2 18 5 3 2 3 2" xfId="33206" xr:uid="{00000000-0005-0000-0000-0000A9160000}"/>
    <cellStyle name="Note 2 18 5 3 2 3 3" xfId="47659" xr:uid="{00000000-0005-0000-0000-0000AA160000}"/>
    <cellStyle name="Note 2 18 5 3 2 4" xfId="21015" xr:uid="{00000000-0005-0000-0000-0000AB160000}"/>
    <cellStyle name="Note 2 18 5 3 2 5" xfId="35468" xr:uid="{00000000-0005-0000-0000-0000AC160000}"/>
    <cellStyle name="Note 2 18 5 3 3" xfId="6041" xr:uid="{00000000-0005-0000-0000-0000AD160000}"/>
    <cellStyle name="Note 2 18 5 3 3 2" xfId="23476" xr:uid="{00000000-0005-0000-0000-0000AE160000}"/>
    <cellStyle name="Note 2 18 5 3 3 3" xfId="37929" xr:uid="{00000000-0005-0000-0000-0000AF160000}"/>
    <cellStyle name="Note 2 18 5 3 4" xfId="8482" xr:uid="{00000000-0005-0000-0000-0000B0160000}"/>
    <cellStyle name="Note 2 18 5 3 4 2" xfId="25917" xr:uid="{00000000-0005-0000-0000-0000B1160000}"/>
    <cellStyle name="Note 2 18 5 3 4 3" xfId="40370" xr:uid="{00000000-0005-0000-0000-0000B2160000}"/>
    <cellStyle name="Note 2 18 5 3 5" xfId="10902" xr:uid="{00000000-0005-0000-0000-0000B3160000}"/>
    <cellStyle name="Note 2 18 5 3 5 2" xfId="28337" xr:uid="{00000000-0005-0000-0000-0000B4160000}"/>
    <cellStyle name="Note 2 18 5 3 5 3" xfId="42790" xr:uid="{00000000-0005-0000-0000-0000B5160000}"/>
    <cellStyle name="Note 2 18 5 3 6" xfId="17909" xr:uid="{00000000-0005-0000-0000-0000B6160000}"/>
    <cellStyle name="Note 2 18 5 4" xfId="1069" xr:uid="{00000000-0005-0000-0000-0000B7160000}"/>
    <cellStyle name="Note 2 18 5 4 2" xfId="3580" xr:uid="{00000000-0005-0000-0000-0000B8160000}"/>
    <cellStyle name="Note 2 18 5 4 2 2" xfId="21016" xr:uid="{00000000-0005-0000-0000-0000B9160000}"/>
    <cellStyle name="Note 2 18 5 4 2 3" xfId="35469" xr:uid="{00000000-0005-0000-0000-0000BA160000}"/>
    <cellStyle name="Note 2 18 5 4 3" xfId="6042" xr:uid="{00000000-0005-0000-0000-0000BB160000}"/>
    <cellStyle name="Note 2 18 5 4 3 2" xfId="23477" xr:uid="{00000000-0005-0000-0000-0000BC160000}"/>
    <cellStyle name="Note 2 18 5 4 3 3" xfId="37930" xr:uid="{00000000-0005-0000-0000-0000BD160000}"/>
    <cellStyle name="Note 2 18 5 4 4" xfId="8483" xr:uid="{00000000-0005-0000-0000-0000BE160000}"/>
    <cellStyle name="Note 2 18 5 4 4 2" xfId="25918" xr:uid="{00000000-0005-0000-0000-0000BF160000}"/>
    <cellStyle name="Note 2 18 5 4 4 3" xfId="40371" xr:uid="{00000000-0005-0000-0000-0000C0160000}"/>
    <cellStyle name="Note 2 18 5 4 5" xfId="10903" xr:uid="{00000000-0005-0000-0000-0000C1160000}"/>
    <cellStyle name="Note 2 18 5 4 5 2" xfId="28338" xr:uid="{00000000-0005-0000-0000-0000C2160000}"/>
    <cellStyle name="Note 2 18 5 4 5 3" xfId="42791" xr:uid="{00000000-0005-0000-0000-0000C3160000}"/>
    <cellStyle name="Note 2 18 5 4 6" xfId="15037" xr:uid="{00000000-0005-0000-0000-0000C4160000}"/>
    <cellStyle name="Note 2 18 5 4 6 2" xfId="32472" xr:uid="{00000000-0005-0000-0000-0000C5160000}"/>
    <cellStyle name="Note 2 18 5 4 6 3" xfId="46925" xr:uid="{00000000-0005-0000-0000-0000C6160000}"/>
    <cellStyle name="Note 2 18 5 4 7" xfId="17910" xr:uid="{00000000-0005-0000-0000-0000C7160000}"/>
    <cellStyle name="Note 2 18 5 4 8" xfId="20199" xr:uid="{00000000-0005-0000-0000-0000C8160000}"/>
    <cellStyle name="Note 2 18 5 5" xfId="3577" xr:uid="{00000000-0005-0000-0000-0000C9160000}"/>
    <cellStyle name="Note 2 18 5 5 2" xfId="13308" xr:uid="{00000000-0005-0000-0000-0000CA160000}"/>
    <cellStyle name="Note 2 18 5 5 2 2" xfId="30743" xr:uid="{00000000-0005-0000-0000-0000CB160000}"/>
    <cellStyle name="Note 2 18 5 5 2 3" xfId="45196" xr:uid="{00000000-0005-0000-0000-0000CC160000}"/>
    <cellStyle name="Note 2 18 5 5 3" xfId="15769" xr:uid="{00000000-0005-0000-0000-0000CD160000}"/>
    <cellStyle name="Note 2 18 5 5 3 2" xfId="33204" xr:uid="{00000000-0005-0000-0000-0000CE160000}"/>
    <cellStyle name="Note 2 18 5 5 3 3" xfId="47657" xr:uid="{00000000-0005-0000-0000-0000CF160000}"/>
    <cellStyle name="Note 2 18 5 5 4" xfId="21013" xr:uid="{00000000-0005-0000-0000-0000D0160000}"/>
    <cellStyle name="Note 2 18 5 5 5" xfId="35466" xr:uid="{00000000-0005-0000-0000-0000D1160000}"/>
    <cellStyle name="Note 2 18 5 6" xfId="6039" xr:uid="{00000000-0005-0000-0000-0000D2160000}"/>
    <cellStyle name="Note 2 18 5 6 2" xfId="23474" xr:uid="{00000000-0005-0000-0000-0000D3160000}"/>
    <cellStyle name="Note 2 18 5 6 3" xfId="37927" xr:uid="{00000000-0005-0000-0000-0000D4160000}"/>
    <cellStyle name="Note 2 18 5 7" xfId="8480" xr:uid="{00000000-0005-0000-0000-0000D5160000}"/>
    <cellStyle name="Note 2 18 5 7 2" xfId="25915" xr:uid="{00000000-0005-0000-0000-0000D6160000}"/>
    <cellStyle name="Note 2 18 5 7 3" xfId="40368" xr:uid="{00000000-0005-0000-0000-0000D7160000}"/>
    <cellStyle name="Note 2 18 5 8" xfId="10900" xr:uid="{00000000-0005-0000-0000-0000D8160000}"/>
    <cellStyle name="Note 2 18 5 8 2" xfId="28335" xr:uid="{00000000-0005-0000-0000-0000D9160000}"/>
    <cellStyle name="Note 2 18 5 8 3" xfId="42788" xr:uid="{00000000-0005-0000-0000-0000DA160000}"/>
    <cellStyle name="Note 2 18 5 9" xfId="17907" xr:uid="{00000000-0005-0000-0000-0000DB160000}"/>
    <cellStyle name="Note 2 18 6" xfId="1070" xr:uid="{00000000-0005-0000-0000-0000DC160000}"/>
    <cellStyle name="Note 2 18 6 2" xfId="3581" xr:uid="{00000000-0005-0000-0000-0000DD160000}"/>
    <cellStyle name="Note 2 18 6 2 2" xfId="13311" xr:uid="{00000000-0005-0000-0000-0000DE160000}"/>
    <cellStyle name="Note 2 18 6 2 2 2" xfId="30746" xr:uid="{00000000-0005-0000-0000-0000DF160000}"/>
    <cellStyle name="Note 2 18 6 2 2 3" xfId="45199" xr:uid="{00000000-0005-0000-0000-0000E0160000}"/>
    <cellStyle name="Note 2 18 6 2 3" xfId="15772" xr:uid="{00000000-0005-0000-0000-0000E1160000}"/>
    <cellStyle name="Note 2 18 6 2 3 2" xfId="33207" xr:uid="{00000000-0005-0000-0000-0000E2160000}"/>
    <cellStyle name="Note 2 18 6 2 3 3" xfId="47660" xr:uid="{00000000-0005-0000-0000-0000E3160000}"/>
    <cellStyle name="Note 2 18 6 2 4" xfId="21017" xr:uid="{00000000-0005-0000-0000-0000E4160000}"/>
    <cellStyle name="Note 2 18 6 2 5" xfId="35470" xr:uid="{00000000-0005-0000-0000-0000E5160000}"/>
    <cellStyle name="Note 2 18 6 3" xfId="6043" xr:uid="{00000000-0005-0000-0000-0000E6160000}"/>
    <cellStyle name="Note 2 18 6 3 2" xfId="23478" xr:uid="{00000000-0005-0000-0000-0000E7160000}"/>
    <cellStyle name="Note 2 18 6 3 3" xfId="37931" xr:uid="{00000000-0005-0000-0000-0000E8160000}"/>
    <cellStyle name="Note 2 18 6 4" xfId="8484" xr:uid="{00000000-0005-0000-0000-0000E9160000}"/>
    <cellStyle name="Note 2 18 6 4 2" xfId="25919" xr:uid="{00000000-0005-0000-0000-0000EA160000}"/>
    <cellStyle name="Note 2 18 6 4 3" xfId="40372" xr:uid="{00000000-0005-0000-0000-0000EB160000}"/>
    <cellStyle name="Note 2 18 6 5" xfId="10904" xr:uid="{00000000-0005-0000-0000-0000EC160000}"/>
    <cellStyle name="Note 2 18 6 5 2" xfId="28339" xr:uid="{00000000-0005-0000-0000-0000ED160000}"/>
    <cellStyle name="Note 2 18 6 5 3" xfId="42792" xr:uid="{00000000-0005-0000-0000-0000EE160000}"/>
    <cellStyle name="Note 2 18 6 6" xfId="17911" xr:uid="{00000000-0005-0000-0000-0000EF160000}"/>
    <cellStyle name="Note 2 18 7" xfId="1071" xr:uid="{00000000-0005-0000-0000-0000F0160000}"/>
    <cellStyle name="Note 2 18 7 2" xfId="3582" xr:uid="{00000000-0005-0000-0000-0000F1160000}"/>
    <cellStyle name="Note 2 18 7 2 2" xfId="13312" xr:uid="{00000000-0005-0000-0000-0000F2160000}"/>
    <cellStyle name="Note 2 18 7 2 2 2" xfId="30747" xr:uid="{00000000-0005-0000-0000-0000F3160000}"/>
    <cellStyle name="Note 2 18 7 2 2 3" xfId="45200" xr:uid="{00000000-0005-0000-0000-0000F4160000}"/>
    <cellStyle name="Note 2 18 7 2 3" xfId="15773" xr:uid="{00000000-0005-0000-0000-0000F5160000}"/>
    <cellStyle name="Note 2 18 7 2 3 2" xfId="33208" xr:uid="{00000000-0005-0000-0000-0000F6160000}"/>
    <cellStyle name="Note 2 18 7 2 3 3" xfId="47661" xr:uid="{00000000-0005-0000-0000-0000F7160000}"/>
    <cellStyle name="Note 2 18 7 2 4" xfId="21018" xr:uid="{00000000-0005-0000-0000-0000F8160000}"/>
    <cellStyle name="Note 2 18 7 2 5" xfId="35471" xr:uid="{00000000-0005-0000-0000-0000F9160000}"/>
    <cellStyle name="Note 2 18 7 3" xfId="6044" xr:uid="{00000000-0005-0000-0000-0000FA160000}"/>
    <cellStyle name="Note 2 18 7 3 2" xfId="23479" xr:uid="{00000000-0005-0000-0000-0000FB160000}"/>
    <cellStyle name="Note 2 18 7 3 3" xfId="37932" xr:uid="{00000000-0005-0000-0000-0000FC160000}"/>
    <cellStyle name="Note 2 18 7 4" xfId="8485" xr:uid="{00000000-0005-0000-0000-0000FD160000}"/>
    <cellStyle name="Note 2 18 7 4 2" xfId="25920" xr:uid="{00000000-0005-0000-0000-0000FE160000}"/>
    <cellStyle name="Note 2 18 7 4 3" xfId="40373" xr:uid="{00000000-0005-0000-0000-0000FF160000}"/>
    <cellStyle name="Note 2 18 7 5" xfId="10905" xr:uid="{00000000-0005-0000-0000-000000170000}"/>
    <cellStyle name="Note 2 18 7 5 2" xfId="28340" xr:uid="{00000000-0005-0000-0000-000001170000}"/>
    <cellStyle name="Note 2 18 7 5 3" xfId="42793" xr:uid="{00000000-0005-0000-0000-000002170000}"/>
    <cellStyle name="Note 2 18 7 6" xfId="17912" xr:uid="{00000000-0005-0000-0000-000003170000}"/>
    <cellStyle name="Note 2 18 8" xfId="1072" xr:uid="{00000000-0005-0000-0000-000004170000}"/>
    <cellStyle name="Note 2 18 8 2" xfId="3583" xr:uid="{00000000-0005-0000-0000-000005170000}"/>
    <cellStyle name="Note 2 18 8 2 2" xfId="21019" xr:uid="{00000000-0005-0000-0000-000006170000}"/>
    <cellStyle name="Note 2 18 8 2 3" xfId="35472" xr:uid="{00000000-0005-0000-0000-000007170000}"/>
    <cellStyle name="Note 2 18 8 3" xfId="6045" xr:uid="{00000000-0005-0000-0000-000008170000}"/>
    <cellStyle name="Note 2 18 8 3 2" xfId="23480" xr:uid="{00000000-0005-0000-0000-000009170000}"/>
    <cellStyle name="Note 2 18 8 3 3" xfId="37933" xr:uid="{00000000-0005-0000-0000-00000A170000}"/>
    <cellStyle name="Note 2 18 8 4" xfId="8486" xr:uid="{00000000-0005-0000-0000-00000B170000}"/>
    <cellStyle name="Note 2 18 8 4 2" xfId="25921" xr:uid="{00000000-0005-0000-0000-00000C170000}"/>
    <cellStyle name="Note 2 18 8 4 3" xfId="40374" xr:uid="{00000000-0005-0000-0000-00000D170000}"/>
    <cellStyle name="Note 2 18 8 5" xfId="10906" xr:uid="{00000000-0005-0000-0000-00000E170000}"/>
    <cellStyle name="Note 2 18 8 5 2" xfId="28341" xr:uid="{00000000-0005-0000-0000-00000F170000}"/>
    <cellStyle name="Note 2 18 8 5 3" xfId="42794" xr:uid="{00000000-0005-0000-0000-000010170000}"/>
    <cellStyle name="Note 2 18 8 6" xfId="15038" xr:uid="{00000000-0005-0000-0000-000011170000}"/>
    <cellStyle name="Note 2 18 8 6 2" xfId="32473" xr:uid="{00000000-0005-0000-0000-000012170000}"/>
    <cellStyle name="Note 2 18 8 6 3" xfId="46926" xr:uid="{00000000-0005-0000-0000-000013170000}"/>
    <cellStyle name="Note 2 18 8 7" xfId="17913" xr:uid="{00000000-0005-0000-0000-000014170000}"/>
    <cellStyle name="Note 2 18 8 8" xfId="20200" xr:uid="{00000000-0005-0000-0000-000015170000}"/>
    <cellStyle name="Note 2 18 9" xfId="3564" xr:uid="{00000000-0005-0000-0000-000016170000}"/>
    <cellStyle name="Note 2 18 9 2" xfId="13298" xr:uid="{00000000-0005-0000-0000-000017170000}"/>
    <cellStyle name="Note 2 18 9 2 2" xfId="30733" xr:uid="{00000000-0005-0000-0000-000018170000}"/>
    <cellStyle name="Note 2 18 9 2 3" xfId="45186" xr:uid="{00000000-0005-0000-0000-000019170000}"/>
    <cellStyle name="Note 2 18 9 3" xfId="15759" xr:uid="{00000000-0005-0000-0000-00001A170000}"/>
    <cellStyle name="Note 2 18 9 3 2" xfId="33194" xr:uid="{00000000-0005-0000-0000-00001B170000}"/>
    <cellStyle name="Note 2 18 9 3 3" xfId="47647" xr:uid="{00000000-0005-0000-0000-00001C170000}"/>
    <cellStyle name="Note 2 18 9 4" xfId="21000" xr:uid="{00000000-0005-0000-0000-00001D170000}"/>
    <cellStyle name="Note 2 18 9 5" xfId="35453" xr:uid="{00000000-0005-0000-0000-00001E170000}"/>
    <cellStyle name="Note 2 19" xfId="1073" xr:uid="{00000000-0005-0000-0000-00001F170000}"/>
    <cellStyle name="Note 2 19 10" xfId="6046" xr:uid="{00000000-0005-0000-0000-000020170000}"/>
    <cellStyle name="Note 2 19 10 2" xfId="23481" xr:uid="{00000000-0005-0000-0000-000021170000}"/>
    <cellStyle name="Note 2 19 10 3" xfId="37934" xr:uid="{00000000-0005-0000-0000-000022170000}"/>
    <cellStyle name="Note 2 19 11" xfId="8487" xr:uid="{00000000-0005-0000-0000-000023170000}"/>
    <cellStyle name="Note 2 19 11 2" xfId="25922" xr:uid="{00000000-0005-0000-0000-000024170000}"/>
    <cellStyle name="Note 2 19 11 3" xfId="40375" xr:uid="{00000000-0005-0000-0000-000025170000}"/>
    <cellStyle name="Note 2 19 12" xfId="10907" xr:uid="{00000000-0005-0000-0000-000026170000}"/>
    <cellStyle name="Note 2 19 12 2" xfId="28342" xr:uid="{00000000-0005-0000-0000-000027170000}"/>
    <cellStyle name="Note 2 19 12 3" xfId="42795" xr:uid="{00000000-0005-0000-0000-000028170000}"/>
    <cellStyle name="Note 2 19 13" xfId="17914" xr:uid="{00000000-0005-0000-0000-000029170000}"/>
    <cellStyle name="Note 2 19 2" xfId="1074" xr:uid="{00000000-0005-0000-0000-00002A170000}"/>
    <cellStyle name="Note 2 19 2 2" xfId="1075" xr:uid="{00000000-0005-0000-0000-00002B170000}"/>
    <cellStyle name="Note 2 19 2 2 2" xfId="3586" xr:uid="{00000000-0005-0000-0000-00002C170000}"/>
    <cellStyle name="Note 2 19 2 2 2 2" xfId="13315" xr:uid="{00000000-0005-0000-0000-00002D170000}"/>
    <cellStyle name="Note 2 19 2 2 2 2 2" xfId="30750" xr:uid="{00000000-0005-0000-0000-00002E170000}"/>
    <cellStyle name="Note 2 19 2 2 2 2 3" xfId="45203" xr:uid="{00000000-0005-0000-0000-00002F170000}"/>
    <cellStyle name="Note 2 19 2 2 2 3" xfId="15776" xr:uid="{00000000-0005-0000-0000-000030170000}"/>
    <cellStyle name="Note 2 19 2 2 2 3 2" xfId="33211" xr:uid="{00000000-0005-0000-0000-000031170000}"/>
    <cellStyle name="Note 2 19 2 2 2 3 3" xfId="47664" xr:uid="{00000000-0005-0000-0000-000032170000}"/>
    <cellStyle name="Note 2 19 2 2 2 4" xfId="21022" xr:uid="{00000000-0005-0000-0000-000033170000}"/>
    <cellStyle name="Note 2 19 2 2 2 5" xfId="35475" xr:uid="{00000000-0005-0000-0000-000034170000}"/>
    <cellStyle name="Note 2 19 2 2 3" xfId="6048" xr:uid="{00000000-0005-0000-0000-000035170000}"/>
    <cellStyle name="Note 2 19 2 2 3 2" xfId="23483" xr:uid="{00000000-0005-0000-0000-000036170000}"/>
    <cellStyle name="Note 2 19 2 2 3 3" xfId="37936" xr:uid="{00000000-0005-0000-0000-000037170000}"/>
    <cellStyle name="Note 2 19 2 2 4" xfId="8489" xr:uid="{00000000-0005-0000-0000-000038170000}"/>
    <cellStyle name="Note 2 19 2 2 4 2" xfId="25924" xr:uid="{00000000-0005-0000-0000-000039170000}"/>
    <cellStyle name="Note 2 19 2 2 4 3" xfId="40377" xr:uid="{00000000-0005-0000-0000-00003A170000}"/>
    <cellStyle name="Note 2 19 2 2 5" xfId="10909" xr:uid="{00000000-0005-0000-0000-00003B170000}"/>
    <cellStyle name="Note 2 19 2 2 5 2" xfId="28344" xr:uid="{00000000-0005-0000-0000-00003C170000}"/>
    <cellStyle name="Note 2 19 2 2 5 3" xfId="42797" xr:uid="{00000000-0005-0000-0000-00003D170000}"/>
    <cellStyle name="Note 2 19 2 2 6" xfId="17916" xr:uid="{00000000-0005-0000-0000-00003E170000}"/>
    <cellStyle name="Note 2 19 2 3" xfId="1076" xr:uid="{00000000-0005-0000-0000-00003F170000}"/>
    <cellStyle name="Note 2 19 2 3 2" xfId="3587" xr:uid="{00000000-0005-0000-0000-000040170000}"/>
    <cellStyle name="Note 2 19 2 3 2 2" xfId="13316" xr:uid="{00000000-0005-0000-0000-000041170000}"/>
    <cellStyle name="Note 2 19 2 3 2 2 2" xfId="30751" xr:uid="{00000000-0005-0000-0000-000042170000}"/>
    <cellStyle name="Note 2 19 2 3 2 2 3" xfId="45204" xr:uid="{00000000-0005-0000-0000-000043170000}"/>
    <cellStyle name="Note 2 19 2 3 2 3" xfId="15777" xr:uid="{00000000-0005-0000-0000-000044170000}"/>
    <cellStyle name="Note 2 19 2 3 2 3 2" xfId="33212" xr:uid="{00000000-0005-0000-0000-000045170000}"/>
    <cellStyle name="Note 2 19 2 3 2 3 3" xfId="47665" xr:uid="{00000000-0005-0000-0000-000046170000}"/>
    <cellStyle name="Note 2 19 2 3 2 4" xfId="21023" xr:uid="{00000000-0005-0000-0000-000047170000}"/>
    <cellStyle name="Note 2 19 2 3 2 5" xfId="35476" xr:uid="{00000000-0005-0000-0000-000048170000}"/>
    <cellStyle name="Note 2 19 2 3 3" xfId="6049" xr:uid="{00000000-0005-0000-0000-000049170000}"/>
    <cellStyle name="Note 2 19 2 3 3 2" xfId="23484" xr:uid="{00000000-0005-0000-0000-00004A170000}"/>
    <cellStyle name="Note 2 19 2 3 3 3" xfId="37937" xr:uid="{00000000-0005-0000-0000-00004B170000}"/>
    <cellStyle name="Note 2 19 2 3 4" xfId="8490" xr:uid="{00000000-0005-0000-0000-00004C170000}"/>
    <cellStyle name="Note 2 19 2 3 4 2" xfId="25925" xr:uid="{00000000-0005-0000-0000-00004D170000}"/>
    <cellStyle name="Note 2 19 2 3 4 3" xfId="40378" xr:uid="{00000000-0005-0000-0000-00004E170000}"/>
    <cellStyle name="Note 2 19 2 3 5" xfId="10910" xr:uid="{00000000-0005-0000-0000-00004F170000}"/>
    <cellStyle name="Note 2 19 2 3 5 2" xfId="28345" xr:uid="{00000000-0005-0000-0000-000050170000}"/>
    <cellStyle name="Note 2 19 2 3 5 3" xfId="42798" xr:uid="{00000000-0005-0000-0000-000051170000}"/>
    <cellStyle name="Note 2 19 2 3 6" xfId="17917" xr:uid="{00000000-0005-0000-0000-000052170000}"/>
    <cellStyle name="Note 2 19 2 4" xfId="1077" xr:uid="{00000000-0005-0000-0000-000053170000}"/>
    <cellStyle name="Note 2 19 2 4 2" xfId="3588" xr:uid="{00000000-0005-0000-0000-000054170000}"/>
    <cellStyle name="Note 2 19 2 4 2 2" xfId="21024" xr:uid="{00000000-0005-0000-0000-000055170000}"/>
    <cellStyle name="Note 2 19 2 4 2 3" xfId="35477" xr:uid="{00000000-0005-0000-0000-000056170000}"/>
    <cellStyle name="Note 2 19 2 4 3" xfId="6050" xr:uid="{00000000-0005-0000-0000-000057170000}"/>
    <cellStyle name="Note 2 19 2 4 3 2" xfId="23485" xr:uid="{00000000-0005-0000-0000-000058170000}"/>
    <cellStyle name="Note 2 19 2 4 3 3" xfId="37938" xr:uid="{00000000-0005-0000-0000-000059170000}"/>
    <cellStyle name="Note 2 19 2 4 4" xfId="8491" xr:uid="{00000000-0005-0000-0000-00005A170000}"/>
    <cellStyle name="Note 2 19 2 4 4 2" xfId="25926" xr:uid="{00000000-0005-0000-0000-00005B170000}"/>
    <cellStyle name="Note 2 19 2 4 4 3" xfId="40379" xr:uid="{00000000-0005-0000-0000-00005C170000}"/>
    <cellStyle name="Note 2 19 2 4 5" xfId="10911" xr:uid="{00000000-0005-0000-0000-00005D170000}"/>
    <cellStyle name="Note 2 19 2 4 5 2" xfId="28346" xr:uid="{00000000-0005-0000-0000-00005E170000}"/>
    <cellStyle name="Note 2 19 2 4 5 3" xfId="42799" xr:uid="{00000000-0005-0000-0000-00005F170000}"/>
    <cellStyle name="Note 2 19 2 4 6" xfId="15039" xr:uid="{00000000-0005-0000-0000-000060170000}"/>
    <cellStyle name="Note 2 19 2 4 6 2" xfId="32474" xr:uid="{00000000-0005-0000-0000-000061170000}"/>
    <cellStyle name="Note 2 19 2 4 6 3" xfId="46927" xr:uid="{00000000-0005-0000-0000-000062170000}"/>
    <cellStyle name="Note 2 19 2 4 7" xfId="17918" xr:uid="{00000000-0005-0000-0000-000063170000}"/>
    <cellStyle name="Note 2 19 2 4 8" xfId="20201" xr:uid="{00000000-0005-0000-0000-000064170000}"/>
    <cellStyle name="Note 2 19 2 5" xfId="3585" xr:uid="{00000000-0005-0000-0000-000065170000}"/>
    <cellStyle name="Note 2 19 2 5 2" xfId="13314" xr:uid="{00000000-0005-0000-0000-000066170000}"/>
    <cellStyle name="Note 2 19 2 5 2 2" xfId="30749" xr:uid="{00000000-0005-0000-0000-000067170000}"/>
    <cellStyle name="Note 2 19 2 5 2 3" xfId="45202" xr:uid="{00000000-0005-0000-0000-000068170000}"/>
    <cellStyle name="Note 2 19 2 5 3" xfId="15775" xr:uid="{00000000-0005-0000-0000-000069170000}"/>
    <cellStyle name="Note 2 19 2 5 3 2" xfId="33210" xr:uid="{00000000-0005-0000-0000-00006A170000}"/>
    <cellStyle name="Note 2 19 2 5 3 3" xfId="47663" xr:uid="{00000000-0005-0000-0000-00006B170000}"/>
    <cellStyle name="Note 2 19 2 5 4" xfId="21021" xr:uid="{00000000-0005-0000-0000-00006C170000}"/>
    <cellStyle name="Note 2 19 2 5 5" xfId="35474" xr:uid="{00000000-0005-0000-0000-00006D170000}"/>
    <cellStyle name="Note 2 19 2 6" xfId="6047" xr:uid="{00000000-0005-0000-0000-00006E170000}"/>
    <cellStyle name="Note 2 19 2 6 2" xfId="23482" xr:uid="{00000000-0005-0000-0000-00006F170000}"/>
    <cellStyle name="Note 2 19 2 6 3" xfId="37935" xr:uid="{00000000-0005-0000-0000-000070170000}"/>
    <cellStyle name="Note 2 19 2 7" xfId="8488" xr:uid="{00000000-0005-0000-0000-000071170000}"/>
    <cellStyle name="Note 2 19 2 7 2" xfId="25923" xr:uid="{00000000-0005-0000-0000-000072170000}"/>
    <cellStyle name="Note 2 19 2 7 3" xfId="40376" xr:uid="{00000000-0005-0000-0000-000073170000}"/>
    <cellStyle name="Note 2 19 2 8" xfId="10908" xr:uid="{00000000-0005-0000-0000-000074170000}"/>
    <cellStyle name="Note 2 19 2 8 2" xfId="28343" xr:uid="{00000000-0005-0000-0000-000075170000}"/>
    <cellStyle name="Note 2 19 2 8 3" xfId="42796" xr:uid="{00000000-0005-0000-0000-000076170000}"/>
    <cellStyle name="Note 2 19 2 9" xfId="17915" xr:uid="{00000000-0005-0000-0000-000077170000}"/>
    <cellStyle name="Note 2 19 3" xfId="1078" xr:uid="{00000000-0005-0000-0000-000078170000}"/>
    <cellStyle name="Note 2 19 3 2" xfId="1079" xr:uid="{00000000-0005-0000-0000-000079170000}"/>
    <cellStyle name="Note 2 19 3 2 2" xfId="3590" xr:uid="{00000000-0005-0000-0000-00007A170000}"/>
    <cellStyle name="Note 2 19 3 2 2 2" xfId="13318" xr:uid="{00000000-0005-0000-0000-00007B170000}"/>
    <cellStyle name="Note 2 19 3 2 2 2 2" xfId="30753" xr:uid="{00000000-0005-0000-0000-00007C170000}"/>
    <cellStyle name="Note 2 19 3 2 2 2 3" xfId="45206" xr:uid="{00000000-0005-0000-0000-00007D170000}"/>
    <cellStyle name="Note 2 19 3 2 2 3" xfId="15779" xr:uid="{00000000-0005-0000-0000-00007E170000}"/>
    <cellStyle name="Note 2 19 3 2 2 3 2" xfId="33214" xr:uid="{00000000-0005-0000-0000-00007F170000}"/>
    <cellStyle name="Note 2 19 3 2 2 3 3" xfId="47667" xr:uid="{00000000-0005-0000-0000-000080170000}"/>
    <cellStyle name="Note 2 19 3 2 2 4" xfId="21026" xr:uid="{00000000-0005-0000-0000-000081170000}"/>
    <cellStyle name="Note 2 19 3 2 2 5" xfId="35479" xr:uid="{00000000-0005-0000-0000-000082170000}"/>
    <cellStyle name="Note 2 19 3 2 3" xfId="6052" xr:uid="{00000000-0005-0000-0000-000083170000}"/>
    <cellStyle name="Note 2 19 3 2 3 2" xfId="23487" xr:uid="{00000000-0005-0000-0000-000084170000}"/>
    <cellStyle name="Note 2 19 3 2 3 3" xfId="37940" xr:uid="{00000000-0005-0000-0000-000085170000}"/>
    <cellStyle name="Note 2 19 3 2 4" xfId="8493" xr:uid="{00000000-0005-0000-0000-000086170000}"/>
    <cellStyle name="Note 2 19 3 2 4 2" xfId="25928" xr:uid="{00000000-0005-0000-0000-000087170000}"/>
    <cellStyle name="Note 2 19 3 2 4 3" xfId="40381" xr:uid="{00000000-0005-0000-0000-000088170000}"/>
    <cellStyle name="Note 2 19 3 2 5" xfId="10913" xr:uid="{00000000-0005-0000-0000-000089170000}"/>
    <cellStyle name="Note 2 19 3 2 5 2" xfId="28348" xr:uid="{00000000-0005-0000-0000-00008A170000}"/>
    <cellStyle name="Note 2 19 3 2 5 3" xfId="42801" xr:uid="{00000000-0005-0000-0000-00008B170000}"/>
    <cellStyle name="Note 2 19 3 2 6" xfId="17920" xr:uid="{00000000-0005-0000-0000-00008C170000}"/>
    <cellStyle name="Note 2 19 3 3" xfId="1080" xr:uid="{00000000-0005-0000-0000-00008D170000}"/>
    <cellStyle name="Note 2 19 3 3 2" xfId="3591" xr:uid="{00000000-0005-0000-0000-00008E170000}"/>
    <cellStyle name="Note 2 19 3 3 2 2" xfId="13319" xr:uid="{00000000-0005-0000-0000-00008F170000}"/>
    <cellStyle name="Note 2 19 3 3 2 2 2" xfId="30754" xr:uid="{00000000-0005-0000-0000-000090170000}"/>
    <cellStyle name="Note 2 19 3 3 2 2 3" xfId="45207" xr:uid="{00000000-0005-0000-0000-000091170000}"/>
    <cellStyle name="Note 2 19 3 3 2 3" xfId="15780" xr:uid="{00000000-0005-0000-0000-000092170000}"/>
    <cellStyle name="Note 2 19 3 3 2 3 2" xfId="33215" xr:uid="{00000000-0005-0000-0000-000093170000}"/>
    <cellStyle name="Note 2 19 3 3 2 3 3" xfId="47668" xr:uid="{00000000-0005-0000-0000-000094170000}"/>
    <cellStyle name="Note 2 19 3 3 2 4" xfId="21027" xr:uid="{00000000-0005-0000-0000-000095170000}"/>
    <cellStyle name="Note 2 19 3 3 2 5" xfId="35480" xr:uid="{00000000-0005-0000-0000-000096170000}"/>
    <cellStyle name="Note 2 19 3 3 3" xfId="6053" xr:uid="{00000000-0005-0000-0000-000097170000}"/>
    <cellStyle name="Note 2 19 3 3 3 2" xfId="23488" xr:uid="{00000000-0005-0000-0000-000098170000}"/>
    <cellStyle name="Note 2 19 3 3 3 3" xfId="37941" xr:uid="{00000000-0005-0000-0000-000099170000}"/>
    <cellStyle name="Note 2 19 3 3 4" xfId="8494" xr:uid="{00000000-0005-0000-0000-00009A170000}"/>
    <cellStyle name="Note 2 19 3 3 4 2" xfId="25929" xr:uid="{00000000-0005-0000-0000-00009B170000}"/>
    <cellStyle name="Note 2 19 3 3 4 3" xfId="40382" xr:uid="{00000000-0005-0000-0000-00009C170000}"/>
    <cellStyle name="Note 2 19 3 3 5" xfId="10914" xr:uid="{00000000-0005-0000-0000-00009D170000}"/>
    <cellStyle name="Note 2 19 3 3 5 2" xfId="28349" xr:uid="{00000000-0005-0000-0000-00009E170000}"/>
    <cellStyle name="Note 2 19 3 3 5 3" xfId="42802" xr:uid="{00000000-0005-0000-0000-00009F170000}"/>
    <cellStyle name="Note 2 19 3 3 6" xfId="17921" xr:uid="{00000000-0005-0000-0000-0000A0170000}"/>
    <cellStyle name="Note 2 19 3 4" xfId="1081" xr:uid="{00000000-0005-0000-0000-0000A1170000}"/>
    <cellStyle name="Note 2 19 3 4 2" xfId="3592" xr:uid="{00000000-0005-0000-0000-0000A2170000}"/>
    <cellStyle name="Note 2 19 3 4 2 2" xfId="21028" xr:uid="{00000000-0005-0000-0000-0000A3170000}"/>
    <cellStyle name="Note 2 19 3 4 2 3" xfId="35481" xr:uid="{00000000-0005-0000-0000-0000A4170000}"/>
    <cellStyle name="Note 2 19 3 4 3" xfId="6054" xr:uid="{00000000-0005-0000-0000-0000A5170000}"/>
    <cellStyle name="Note 2 19 3 4 3 2" xfId="23489" xr:uid="{00000000-0005-0000-0000-0000A6170000}"/>
    <cellStyle name="Note 2 19 3 4 3 3" xfId="37942" xr:uid="{00000000-0005-0000-0000-0000A7170000}"/>
    <cellStyle name="Note 2 19 3 4 4" xfId="8495" xr:uid="{00000000-0005-0000-0000-0000A8170000}"/>
    <cellStyle name="Note 2 19 3 4 4 2" xfId="25930" xr:uid="{00000000-0005-0000-0000-0000A9170000}"/>
    <cellStyle name="Note 2 19 3 4 4 3" xfId="40383" xr:uid="{00000000-0005-0000-0000-0000AA170000}"/>
    <cellStyle name="Note 2 19 3 4 5" xfId="10915" xr:uid="{00000000-0005-0000-0000-0000AB170000}"/>
    <cellStyle name="Note 2 19 3 4 5 2" xfId="28350" xr:uid="{00000000-0005-0000-0000-0000AC170000}"/>
    <cellStyle name="Note 2 19 3 4 5 3" xfId="42803" xr:uid="{00000000-0005-0000-0000-0000AD170000}"/>
    <cellStyle name="Note 2 19 3 4 6" xfId="15040" xr:uid="{00000000-0005-0000-0000-0000AE170000}"/>
    <cellStyle name="Note 2 19 3 4 6 2" xfId="32475" xr:uid="{00000000-0005-0000-0000-0000AF170000}"/>
    <cellStyle name="Note 2 19 3 4 6 3" xfId="46928" xr:uid="{00000000-0005-0000-0000-0000B0170000}"/>
    <cellStyle name="Note 2 19 3 4 7" xfId="17922" xr:uid="{00000000-0005-0000-0000-0000B1170000}"/>
    <cellStyle name="Note 2 19 3 4 8" xfId="20202" xr:uid="{00000000-0005-0000-0000-0000B2170000}"/>
    <cellStyle name="Note 2 19 3 5" xfId="3589" xr:uid="{00000000-0005-0000-0000-0000B3170000}"/>
    <cellStyle name="Note 2 19 3 5 2" xfId="13317" xr:uid="{00000000-0005-0000-0000-0000B4170000}"/>
    <cellStyle name="Note 2 19 3 5 2 2" xfId="30752" xr:uid="{00000000-0005-0000-0000-0000B5170000}"/>
    <cellStyle name="Note 2 19 3 5 2 3" xfId="45205" xr:uid="{00000000-0005-0000-0000-0000B6170000}"/>
    <cellStyle name="Note 2 19 3 5 3" xfId="15778" xr:uid="{00000000-0005-0000-0000-0000B7170000}"/>
    <cellStyle name="Note 2 19 3 5 3 2" xfId="33213" xr:uid="{00000000-0005-0000-0000-0000B8170000}"/>
    <cellStyle name="Note 2 19 3 5 3 3" xfId="47666" xr:uid="{00000000-0005-0000-0000-0000B9170000}"/>
    <cellStyle name="Note 2 19 3 5 4" xfId="21025" xr:uid="{00000000-0005-0000-0000-0000BA170000}"/>
    <cellStyle name="Note 2 19 3 5 5" xfId="35478" xr:uid="{00000000-0005-0000-0000-0000BB170000}"/>
    <cellStyle name="Note 2 19 3 6" xfId="6051" xr:uid="{00000000-0005-0000-0000-0000BC170000}"/>
    <cellStyle name="Note 2 19 3 6 2" xfId="23486" xr:uid="{00000000-0005-0000-0000-0000BD170000}"/>
    <cellStyle name="Note 2 19 3 6 3" xfId="37939" xr:uid="{00000000-0005-0000-0000-0000BE170000}"/>
    <cellStyle name="Note 2 19 3 7" xfId="8492" xr:uid="{00000000-0005-0000-0000-0000BF170000}"/>
    <cellStyle name="Note 2 19 3 7 2" xfId="25927" xr:uid="{00000000-0005-0000-0000-0000C0170000}"/>
    <cellStyle name="Note 2 19 3 7 3" xfId="40380" xr:uid="{00000000-0005-0000-0000-0000C1170000}"/>
    <cellStyle name="Note 2 19 3 8" xfId="10912" xr:uid="{00000000-0005-0000-0000-0000C2170000}"/>
    <cellStyle name="Note 2 19 3 8 2" xfId="28347" xr:uid="{00000000-0005-0000-0000-0000C3170000}"/>
    <cellStyle name="Note 2 19 3 8 3" xfId="42800" xr:uid="{00000000-0005-0000-0000-0000C4170000}"/>
    <cellStyle name="Note 2 19 3 9" xfId="17919" xr:uid="{00000000-0005-0000-0000-0000C5170000}"/>
    <cellStyle name="Note 2 19 4" xfId="1082" xr:uid="{00000000-0005-0000-0000-0000C6170000}"/>
    <cellStyle name="Note 2 19 4 2" xfId="1083" xr:uid="{00000000-0005-0000-0000-0000C7170000}"/>
    <cellStyle name="Note 2 19 4 2 2" xfId="3594" xr:uid="{00000000-0005-0000-0000-0000C8170000}"/>
    <cellStyle name="Note 2 19 4 2 2 2" xfId="13321" xr:uid="{00000000-0005-0000-0000-0000C9170000}"/>
    <cellStyle name="Note 2 19 4 2 2 2 2" xfId="30756" xr:uid="{00000000-0005-0000-0000-0000CA170000}"/>
    <cellStyle name="Note 2 19 4 2 2 2 3" xfId="45209" xr:uid="{00000000-0005-0000-0000-0000CB170000}"/>
    <cellStyle name="Note 2 19 4 2 2 3" xfId="15782" xr:uid="{00000000-0005-0000-0000-0000CC170000}"/>
    <cellStyle name="Note 2 19 4 2 2 3 2" xfId="33217" xr:uid="{00000000-0005-0000-0000-0000CD170000}"/>
    <cellStyle name="Note 2 19 4 2 2 3 3" xfId="47670" xr:uid="{00000000-0005-0000-0000-0000CE170000}"/>
    <cellStyle name="Note 2 19 4 2 2 4" xfId="21030" xr:uid="{00000000-0005-0000-0000-0000CF170000}"/>
    <cellStyle name="Note 2 19 4 2 2 5" xfId="35483" xr:uid="{00000000-0005-0000-0000-0000D0170000}"/>
    <cellStyle name="Note 2 19 4 2 3" xfId="6056" xr:uid="{00000000-0005-0000-0000-0000D1170000}"/>
    <cellStyle name="Note 2 19 4 2 3 2" xfId="23491" xr:uid="{00000000-0005-0000-0000-0000D2170000}"/>
    <cellStyle name="Note 2 19 4 2 3 3" xfId="37944" xr:uid="{00000000-0005-0000-0000-0000D3170000}"/>
    <cellStyle name="Note 2 19 4 2 4" xfId="8497" xr:uid="{00000000-0005-0000-0000-0000D4170000}"/>
    <cellStyle name="Note 2 19 4 2 4 2" xfId="25932" xr:uid="{00000000-0005-0000-0000-0000D5170000}"/>
    <cellStyle name="Note 2 19 4 2 4 3" xfId="40385" xr:uid="{00000000-0005-0000-0000-0000D6170000}"/>
    <cellStyle name="Note 2 19 4 2 5" xfId="10917" xr:uid="{00000000-0005-0000-0000-0000D7170000}"/>
    <cellStyle name="Note 2 19 4 2 5 2" xfId="28352" xr:uid="{00000000-0005-0000-0000-0000D8170000}"/>
    <cellStyle name="Note 2 19 4 2 5 3" xfId="42805" xr:uid="{00000000-0005-0000-0000-0000D9170000}"/>
    <cellStyle name="Note 2 19 4 2 6" xfId="17924" xr:uid="{00000000-0005-0000-0000-0000DA170000}"/>
    <cellStyle name="Note 2 19 4 3" xfId="1084" xr:uid="{00000000-0005-0000-0000-0000DB170000}"/>
    <cellStyle name="Note 2 19 4 3 2" xfId="3595" xr:uid="{00000000-0005-0000-0000-0000DC170000}"/>
    <cellStyle name="Note 2 19 4 3 2 2" xfId="13322" xr:uid="{00000000-0005-0000-0000-0000DD170000}"/>
    <cellStyle name="Note 2 19 4 3 2 2 2" xfId="30757" xr:uid="{00000000-0005-0000-0000-0000DE170000}"/>
    <cellStyle name="Note 2 19 4 3 2 2 3" xfId="45210" xr:uid="{00000000-0005-0000-0000-0000DF170000}"/>
    <cellStyle name="Note 2 19 4 3 2 3" xfId="15783" xr:uid="{00000000-0005-0000-0000-0000E0170000}"/>
    <cellStyle name="Note 2 19 4 3 2 3 2" xfId="33218" xr:uid="{00000000-0005-0000-0000-0000E1170000}"/>
    <cellStyle name="Note 2 19 4 3 2 3 3" xfId="47671" xr:uid="{00000000-0005-0000-0000-0000E2170000}"/>
    <cellStyle name="Note 2 19 4 3 2 4" xfId="21031" xr:uid="{00000000-0005-0000-0000-0000E3170000}"/>
    <cellStyle name="Note 2 19 4 3 2 5" xfId="35484" xr:uid="{00000000-0005-0000-0000-0000E4170000}"/>
    <cellStyle name="Note 2 19 4 3 3" xfId="6057" xr:uid="{00000000-0005-0000-0000-0000E5170000}"/>
    <cellStyle name="Note 2 19 4 3 3 2" xfId="23492" xr:uid="{00000000-0005-0000-0000-0000E6170000}"/>
    <cellStyle name="Note 2 19 4 3 3 3" xfId="37945" xr:uid="{00000000-0005-0000-0000-0000E7170000}"/>
    <cellStyle name="Note 2 19 4 3 4" xfId="8498" xr:uid="{00000000-0005-0000-0000-0000E8170000}"/>
    <cellStyle name="Note 2 19 4 3 4 2" xfId="25933" xr:uid="{00000000-0005-0000-0000-0000E9170000}"/>
    <cellStyle name="Note 2 19 4 3 4 3" xfId="40386" xr:uid="{00000000-0005-0000-0000-0000EA170000}"/>
    <cellStyle name="Note 2 19 4 3 5" xfId="10918" xr:uid="{00000000-0005-0000-0000-0000EB170000}"/>
    <cellStyle name="Note 2 19 4 3 5 2" xfId="28353" xr:uid="{00000000-0005-0000-0000-0000EC170000}"/>
    <cellStyle name="Note 2 19 4 3 5 3" xfId="42806" xr:uid="{00000000-0005-0000-0000-0000ED170000}"/>
    <cellStyle name="Note 2 19 4 3 6" xfId="17925" xr:uid="{00000000-0005-0000-0000-0000EE170000}"/>
    <cellStyle name="Note 2 19 4 4" xfId="1085" xr:uid="{00000000-0005-0000-0000-0000EF170000}"/>
    <cellStyle name="Note 2 19 4 4 2" xfId="3596" xr:uid="{00000000-0005-0000-0000-0000F0170000}"/>
    <cellStyle name="Note 2 19 4 4 2 2" xfId="21032" xr:uid="{00000000-0005-0000-0000-0000F1170000}"/>
    <cellStyle name="Note 2 19 4 4 2 3" xfId="35485" xr:uid="{00000000-0005-0000-0000-0000F2170000}"/>
    <cellStyle name="Note 2 19 4 4 3" xfId="6058" xr:uid="{00000000-0005-0000-0000-0000F3170000}"/>
    <cellStyle name="Note 2 19 4 4 3 2" xfId="23493" xr:uid="{00000000-0005-0000-0000-0000F4170000}"/>
    <cellStyle name="Note 2 19 4 4 3 3" xfId="37946" xr:uid="{00000000-0005-0000-0000-0000F5170000}"/>
    <cellStyle name="Note 2 19 4 4 4" xfId="8499" xr:uid="{00000000-0005-0000-0000-0000F6170000}"/>
    <cellStyle name="Note 2 19 4 4 4 2" xfId="25934" xr:uid="{00000000-0005-0000-0000-0000F7170000}"/>
    <cellStyle name="Note 2 19 4 4 4 3" xfId="40387" xr:uid="{00000000-0005-0000-0000-0000F8170000}"/>
    <cellStyle name="Note 2 19 4 4 5" xfId="10919" xr:uid="{00000000-0005-0000-0000-0000F9170000}"/>
    <cellStyle name="Note 2 19 4 4 5 2" xfId="28354" xr:uid="{00000000-0005-0000-0000-0000FA170000}"/>
    <cellStyle name="Note 2 19 4 4 5 3" xfId="42807" xr:uid="{00000000-0005-0000-0000-0000FB170000}"/>
    <cellStyle name="Note 2 19 4 4 6" xfId="15041" xr:uid="{00000000-0005-0000-0000-0000FC170000}"/>
    <cellStyle name="Note 2 19 4 4 6 2" xfId="32476" xr:uid="{00000000-0005-0000-0000-0000FD170000}"/>
    <cellStyle name="Note 2 19 4 4 6 3" xfId="46929" xr:uid="{00000000-0005-0000-0000-0000FE170000}"/>
    <cellStyle name="Note 2 19 4 4 7" xfId="17926" xr:uid="{00000000-0005-0000-0000-0000FF170000}"/>
    <cellStyle name="Note 2 19 4 4 8" xfId="20203" xr:uid="{00000000-0005-0000-0000-000000180000}"/>
    <cellStyle name="Note 2 19 4 5" xfId="3593" xr:uid="{00000000-0005-0000-0000-000001180000}"/>
    <cellStyle name="Note 2 19 4 5 2" xfId="13320" xr:uid="{00000000-0005-0000-0000-000002180000}"/>
    <cellStyle name="Note 2 19 4 5 2 2" xfId="30755" xr:uid="{00000000-0005-0000-0000-000003180000}"/>
    <cellStyle name="Note 2 19 4 5 2 3" xfId="45208" xr:uid="{00000000-0005-0000-0000-000004180000}"/>
    <cellStyle name="Note 2 19 4 5 3" xfId="15781" xr:uid="{00000000-0005-0000-0000-000005180000}"/>
    <cellStyle name="Note 2 19 4 5 3 2" xfId="33216" xr:uid="{00000000-0005-0000-0000-000006180000}"/>
    <cellStyle name="Note 2 19 4 5 3 3" xfId="47669" xr:uid="{00000000-0005-0000-0000-000007180000}"/>
    <cellStyle name="Note 2 19 4 5 4" xfId="21029" xr:uid="{00000000-0005-0000-0000-000008180000}"/>
    <cellStyle name="Note 2 19 4 5 5" xfId="35482" xr:uid="{00000000-0005-0000-0000-000009180000}"/>
    <cellStyle name="Note 2 19 4 6" xfId="6055" xr:uid="{00000000-0005-0000-0000-00000A180000}"/>
    <cellStyle name="Note 2 19 4 6 2" xfId="23490" xr:uid="{00000000-0005-0000-0000-00000B180000}"/>
    <cellStyle name="Note 2 19 4 6 3" xfId="37943" xr:uid="{00000000-0005-0000-0000-00000C180000}"/>
    <cellStyle name="Note 2 19 4 7" xfId="8496" xr:uid="{00000000-0005-0000-0000-00000D180000}"/>
    <cellStyle name="Note 2 19 4 7 2" xfId="25931" xr:uid="{00000000-0005-0000-0000-00000E180000}"/>
    <cellStyle name="Note 2 19 4 7 3" xfId="40384" xr:uid="{00000000-0005-0000-0000-00000F180000}"/>
    <cellStyle name="Note 2 19 4 8" xfId="10916" xr:uid="{00000000-0005-0000-0000-000010180000}"/>
    <cellStyle name="Note 2 19 4 8 2" xfId="28351" xr:uid="{00000000-0005-0000-0000-000011180000}"/>
    <cellStyle name="Note 2 19 4 8 3" xfId="42804" xr:uid="{00000000-0005-0000-0000-000012180000}"/>
    <cellStyle name="Note 2 19 4 9" xfId="17923" xr:uid="{00000000-0005-0000-0000-000013180000}"/>
    <cellStyle name="Note 2 19 5" xfId="1086" xr:uid="{00000000-0005-0000-0000-000014180000}"/>
    <cellStyle name="Note 2 19 5 2" xfId="1087" xr:uid="{00000000-0005-0000-0000-000015180000}"/>
    <cellStyle name="Note 2 19 5 2 2" xfId="3598" xr:uid="{00000000-0005-0000-0000-000016180000}"/>
    <cellStyle name="Note 2 19 5 2 2 2" xfId="13324" xr:uid="{00000000-0005-0000-0000-000017180000}"/>
    <cellStyle name="Note 2 19 5 2 2 2 2" xfId="30759" xr:uid="{00000000-0005-0000-0000-000018180000}"/>
    <cellStyle name="Note 2 19 5 2 2 2 3" xfId="45212" xr:uid="{00000000-0005-0000-0000-000019180000}"/>
    <cellStyle name="Note 2 19 5 2 2 3" xfId="15785" xr:uid="{00000000-0005-0000-0000-00001A180000}"/>
    <cellStyle name="Note 2 19 5 2 2 3 2" xfId="33220" xr:uid="{00000000-0005-0000-0000-00001B180000}"/>
    <cellStyle name="Note 2 19 5 2 2 3 3" xfId="47673" xr:uid="{00000000-0005-0000-0000-00001C180000}"/>
    <cellStyle name="Note 2 19 5 2 2 4" xfId="21034" xr:uid="{00000000-0005-0000-0000-00001D180000}"/>
    <cellStyle name="Note 2 19 5 2 2 5" xfId="35487" xr:uid="{00000000-0005-0000-0000-00001E180000}"/>
    <cellStyle name="Note 2 19 5 2 3" xfId="6060" xr:uid="{00000000-0005-0000-0000-00001F180000}"/>
    <cellStyle name="Note 2 19 5 2 3 2" xfId="23495" xr:uid="{00000000-0005-0000-0000-000020180000}"/>
    <cellStyle name="Note 2 19 5 2 3 3" xfId="37948" xr:uid="{00000000-0005-0000-0000-000021180000}"/>
    <cellStyle name="Note 2 19 5 2 4" xfId="8501" xr:uid="{00000000-0005-0000-0000-000022180000}"/>
    <cellStyle name="Note 2 19 5 2 4 2" xfId="25936" xr:uid="{00000000-0005-0000-0000-000023180000}"/>
    <cellStyle name="Note 2 19 5 2 4 3" xfId="40389" xr:uid="{00000000-0005-0000-0000-000024180000}"/>
    <cellStyle name="Note 2 19 5 2 5" xfId="10921" xr:uid="{00000000-0005-0000-0000-000025180000}"/>
    <cellStyle name="Note 2 19 5 2 5 2" xfId="28356" xr:uid="{00000000-0005-0000-0000-000026180000}"/>
    <cellStyle name="Note 2 19 5 2 5 3" xfId="42809" xr:uid="{00000000-0005-0000-0000-000027180000}"/>
    <cellStyle name="Note 2 19 5 2 6" xfId="17928" xr:uid="{00000000-0005-0000-0000-000028180000}"/>
    <cellStyle name="Note 2 19 5 3" xfId="1088" xr:uid="{00000000-0005-0000-0000-000029180000}"/>
    <cellStyle name="Note 2 19 5 3 2" xfId="3599" xr:uid="{00000000-0005-0000-0000-00002A180000}"/>
    <cellStyle name="Note 2 19 5 3 2 2" xfId="13325" xr:uid="{00000000-0005-0000-0000-00002B180000}"/>
    <cellStyle name="Note 2 19 5 3 2 2 2" xfId="30760" xr:uid="{00000000-0005-0000-0000-00002C180000}"/>
    <cellStyle name="Note 2 19 5 3 2 2 3" xfId="45213" xr:uid="{00000000-0005-0000-0000-00002D180000}"/>
    <cellStyle name="Note 2 19 5 3 2 3" xfId="15786" xr:uid="{00000000-0005-0000-0000-00002E180000}"/>
    <cellStyle name="Note 2 19 5 3 2 3 2" xfId="33221" xr:uid="{00000000-0005-0000-0000-00002F180000}"/>
    <cellStyle name="Note 2 19 5 3 2 3 3" xfId="47674" xr:uid="{00000000-0005-0000-0000-000030180000}"/>
    <cellStyle name="Note 2 19 5 3 2 4" xfId="21035" xr:uid="{00000000-0005-0000-0000-000031180000}"/>
    <cellStyle name="Note 2 19 5 3 2 5" xfId="35488" xr:uid="{00000000-0005-0000-0000-000032180000}"/>
    <cellStyle name="Note 2 19 5 3 3" xfId="6061" xr:uid="{00000000-0005-0000-0000-000033180000}"/>
    <cellStyle name="Note 2 19 5 3 3 2" xfId="23496" xr:uid="{00000000-0005-0000-0000-000034180000}"/>
    <cellStyle name="Note 2 19 5 3 3 3" xfId="37949" xr:uid="{00000000-0005-0000-0000-000035180000}"/>
    <cellStyle name="Note 2 19 5 3 4" xfId="8502" xr:uid="{00000000-0005-0000-0000-000036180000}"/>
    <cellStyle name="Note 2 19 5 3 4 2" xfId="25937" xr:uid="{00000000-0005-0000-0000-000037180000}"/>
    <cellStyle name="Note 2 19 5 3 4 3" xfId="40390" xr:uid="{00000000-0005-0000-0000-000038180000}"/>
    <cellStyle name="Note 2 19 5 3 5" xfId="10922" xr:uid="{00000000-0005-0000-0000-000039180000}"/>
    <cellStyle name="Note 2 19 5 3 5 2" xfId="28357" xr:uid="{00000000-0005-0000-0000-00003A180000}"/>
    <cellStyle name="Note 2 19 5 3 5 3" xfId="42810" xr:uid="{00000000-0005-0000-0000-00003B180000}"/>
    <cellStyle name="Note 2 19 5 3 6" xfId="17929" xr:uid="{00000000-0005-0000-0000-00003C180000}"/>
    <cellStyle name="Note 2 19 5 4" xfId="1089" xr:uid="{00000000-0005-0000-0000-00003D180000}"/>
    <cellStyle name="Note 2 19 5 4 2" xfId="3600" xr:uid="{00000000-0005-0000-0000-00003E180000}"/>
    <cellStyle name="Note 2 19 5 4 2 2" xfId="21036" xr:uid="{00000000-0005-0000-0000-00003F180000}"/>
    <cellStyle name="Note 2 19 5 4 2 3" xfId="35489" xr:uid="{00000000-0005-0000-0000-000040180000}"/>
    <cellStyle name="Note 2 19 5 4 3" xfId="6062" xr:uid="{00000000-0005-0000-0000-000041180000}"/>
    <cellStyle name="Note 2 19 5 4 3 2" xfId="23497" xr:uid="{00000000-0005-0000-0000-000042180000}"/>
    <cellStyle name="Note 2 19 5 4 3 3" xfId="37950" xr:uid="{00000000-0005-0000-0000-000043180000}"/>
    <cellStyle name="Note 2 19 5 4 4" xfId="8503" xr:uid="{00000000-0005-0000-0000-000044180000}"/>
    <cellStyle name="Note 2 19 5 4 4 2" xfId="25938" xr:uid="{00000000-0005-0000-0000-000045180000}"/>
    <cellStyle name="Note 2 19 5 4 4 3" xfId="40391" xr:uid="{00000000-0005-0000-0000-000046180000}"/>
    <cellStyle name="Note 2 19 5 4 5" xfId="10923" xr:uid="{00000000-0005-0000-0000-000047180000}"/>
    <cellStyle name="Note 2 19 5 4 5 2" xfId="28358" xr:uid="{00000000-0005-0000-0000-000048180000}"/>
    <cellStyle name="Note 2 19 5 4 5 3" xfId="42811" xr:uid="{00000000-0005-0000-0000-000049180000}"/>
    <cellStyle name="Note 2 19 5 4 6" xfId="15042" xr:uid="{00000000-0005-0000-0000-00004A180000}"/>
    <cellStyle name="Note 2 19 5 4 6 2" xfId="32477" xr:uid="{00000000-0005-0000-0000-00004B180000}"/>
    <cellStyle name="Note 2 19 5 4 6 3" xfId="46930" xr:uid="{00000000-0005-0000-0000-00004C180000}"/>
    <cellStyle name="Note 2 19 5 4 7" xfId="17930" xr:uid="{00000000-0005-0000-0000-00004D180000}"/>
    <cellStyle name="Note 2 19 5 4 8" xfId="20204" xr:uid="{00000000-0005-0000-0000-00004E180000}"/>
    <cellStyle name="Note 2 19 5 5" xfId="3597" xr:uid="{00000000-0005-0000-0000-00004F180000}"/>
    <cellStyle name="Note 2 19 5 5 2" xfId="13323" xr:uid="{00000000-0005-0000-0000-000050180000}"/>
    <cellStyle name="Note 2 19 5 5 2 2" xfId="30758" xr:uid="{00000000-0005-0000-0000-000051180000}"/>
    <cellStyle name="Note 2 19 5 5 2 3" xfId="45211" xr:uid="{00000000-0005-0000-0000-000052180000}"/>
    <cellStyle name="Note 2 19 5 5 3" xfId="15784" xr:uid="{00000000-0005-0000-0000-000053180000}"/>
    <cellStyle name="Note 2 19 5 5 3 2" xfId="33219" xr:uid="{00000000-0005-0000-0000-000054180000}"/>
    <cellStyle name="Note 2 19 5 5 3 3" xfId="47672" xr:uid="{00000000-0005-0000-0000-000055180000}"/>
    <cellStyle name="Note 2 19 5 5 4" xfId="21033" xr:uid="{00000000-0005-0000-0000-000056180000}"/>
    <cellStyle name="Note 2 19 5 5 5" xfId="35486" xr:uid="{00000000-0005-0000-0000-000057180000}"/>
    <cellStyle name="Note 2 19 5 6" xfId="6059" xr:uid="{00000000-0005-0000-0000-000058180000}"/>
    <cellStyle name="Note 2 19 5 6 2" xfId="23494" xr:uid="{00000000-0005-0000-0000-000059180000}"/>
    <cellStyle name="Note 2 19 5 6 3" xfId="37947" xr:uid="{00000000-0005-0000-0000-00005A180000}"/>
    <cellStyle name="Note 2 19 5 7" xfId="8500" xr:uid="{00000000-0005-0000-0000-00005B180000}"/>
    <cellStyle name="Note 2 19 5 7 2" xfId="25935" xr:uid="{00000000-0005-0000-0000-00005C180000}"/>
    <cellStyle name="Note 2 19 5 7 3" xfId="40388" xr:uid="{00000000-0005-0000-0000-00005D180000}"/>
    <cellStyle name="Note 2 19 5 8" xfId="10920" xr:uid="{00000000-0005-0000-0000-00005E180000}"/>
    <cellStyle name="Note 2 19 5 8 2" xfId="28355" xr:uid="{00000000-0005-0000-0000-00005F180000}"/>
    <cellStyle name="Note 2 19 5 8 3" xfId="42808" xr:uid="{00000000-0005-0000-0000-000060180000}"/>
    <cellStyle name="Note 2 19 5 9" xfId="17927" xr:uid="{00000000-0005-0000-0000-000061180000}"/>
    <cellStyle name="Note 2 19 6" xfId="1090" xr:uid="{00000000-0005-0000-0000-000062180000}"/>
    <cellStyle name="Note 2 19 6 2" xfId="3601" xr:uid="{00000000-0005-0000-0000-000063180000}"/>
    <cellStyle name="Note 2 19 6 2 2" xfId="13326" xr:uid="{00000000-0005-0000-0000-000064180000}"/>
    <cellStyle name="Note 2 19 6 2 2 2" xfId="30761" xr:uid="{00000000-0005-0000-0000-000065180000}"/>
    <cellStyle name="Note 2 19 6 2 2 3" xfId="45214" xr:uid="{00000000-0005-0000-0000-000066180000}"/>
    <cellStyle name="Note 2 19 6 2 3" xfId="15787" xr:uid="{00000000-0005-0000-0000-000067180000}"/>
    <cellStyle name="Note 2 19 6 2 3 2" xfId="33222" xr:uid="{00000000-0005-0000-0000-000068180000}"/>
    <cellStyle name="Note 2 19 6 2 3 3" xfId="47675" xr:uid="{00000000-0005-0000-0000-000069180000}"/>
    <cellStyle name="Note 2 19 6 2 4" xfId="21037" xr:uid="{00000000-0005-0000-0000-00006A180000}"/>
    <cellStyle name="Note 2 19 6 2 5" xfId="35490" xr:uid="{00000000-0005-0000-0000-00006B180000}"/>
    <cellStyle name="Note 2 19 6 3" xfId="6063" xr:uid="{00000000-0005-0000-0000-00006C180000}"/>
    <cellStyle name="Note 2 19 6 3 2" xfId="23498" xr:uid="{00000000-0005-0000-0000-00006D180000}"/>
    <cellStyle name="Note 2 19 6 3 3" xfId="37951" xr:uid="{00000000-0005-0000-0000-00006E180000}"/>
    <cellStyle name="Note 2 19 6 4" xfId="8504" xr:uid="{00000000-0005-0000-0000-00006F180000}"/>
    <cellStyle name="Note 2 19 6 4 2" xfId="25939" xr:uid="{00000000-0005-0000-0000-000070180000}"/>
    <cellStyle name="Note 2 19 6 4 3" xfId="40392" xr:uid="{00000000-0005-0000-0000-000071180000}"/>
    <cellStyle name="Note 2 19 6 5" xfId="10924" xr:uid="{00000000-0005-0000-0000-000072180000}"/>
    <cellStyle name="Note 2 19 6 5 2" xfId="28359" xr:uid="{00000000-0005-0000-0000-000073180000}"/>
    <cellStyle name="Note 2 19 6 5 3" xfId="42812" xr:uid="{00000000-0005-0000-0000-000074180000}"/>
    <cellStyle name="Note 2 19 6 6" xfId="17931" xr:uid="{00000000-0005-0000-0000-000075180000}"/>
    <cellStyle name="Note 2 19 7" xfId="1091" xr:uid="{00000000-0005-0000-0000-000076180000}"/>
    <cellStyle name="Note 2 19 7 2" xfId="3602" xr:uid="{00000000-0005-0000-0000-000077180000}"/>
    <cellStyle name="Note 2 19 7 2 2" xfId="13327" xr:uid="{00000000-0005-0000-0000-000078180000}"/>
    <cellStyle name="Note 2 19 7 2 2 2" xfId="30762" xr:uid="{00000000-0005-0000-0000-000079180000}"/>
    <cellStyle name="Note 2 19 7 2 2 3" xfId="45215" xr:uid="{00000000-0005-0000-0000-00007A180000}"/>
    <cellStyle name="Note 2 19 7 2 3" xfId="15788" xr:uid="{00000000-0005-0000-0000-00007B180000}"/>
    <cellStyle name="Note 2 19 7 2 3 2" xfId="33223" xr:uid="{00000000-0005-0000-0000-00007C180000}"/>
    <cellStyle name="Note 2 19 7 2 3 3" xfId="47676" xr:uid="{00000000-0005-0000-0000-00007D180000}"/>
    <cellStyle name="Note 2 19 7 2 4" xfId="21038" xr:uid="{00000000-0005-0000-0000-00007E180000}"/>
    <cellStyle name="Note 2 19 7 2 5" xfId="35491" xr:uid="{00000000-0005-0000-0000-00007F180000}"/>
    <cellStyle name="Note 2 19 7 3" xfId="6064" xr:uid="{00000000-0005-0000-0000-000080180000}"/>
    <cellStyle name="Note 2 19 7 3 2" xfId="23499" xr:uid="{00000000-0005-0000-0000-000081180000}"/>
    <cellStyle name="Note 2 19 7 3 3" xfId="37952" xr:uid="{00000000-0005-0000-0000-000082180000}"/>
    <cellStyle name="Note 2 19 7 4" xfId="8505" xr:uid="{00000000-0005-0000-0000-000083180000}"/>
    <cellStyle name="Note 2 19 7 4 2" xfId="25940" xr:uid="{00000000-0005-0000-0000-000084180000}"/>
    <cellStyle name="Note 2 19 7 4 3" xfId="40393" xr:uid="{00000000-0005-0000-0000-000085180000}"/>
    <cellStyle name="Note 2 19 7 5" xfId="10925" xr:uid="{00000000-0005-0000-0000-000086180000}"/>
    <cellStyle name="Note 2 19 7 5 2" xfId="28360" xr:uid="{00000000-0005-0000-0000-000087180000}"/>
    <cellStyle name="Note 2 19 7 5 3" xfId="42813" xr:uid="{00000000-0005-0000-0000-000088180000}"/>
    <cellStyle name="Note 2 19 7 6" xfId="17932" xr:uid="{00000000-0005-0000-0000-000089180000}"/>
    <cellStyle name="Note 2 19 8" xfId="1092" xr:uid="{00000000-0005-0000-0000-00008A180000}"/>
    <cellStyle name="Note 2 19 8 2" xfId="3603" xr:uid="{00000000-0005-0000-0000-00008B180000}"/>
    <cellStyle name="Note 2 19 8 2 2" xfId="21039" xr:uid="{00000000-0005-0000-0000-00008C180000}"/>
    <cellStyle name="Note 2 19 8 2 3" xfId="35492" xr:uid="{00000000-0005-0000-0000-00008D180000}"/>
    <cellStyle name="Note 2 19 8 3" xfId="6065" xr:uid="{00000000-0005-0000-0000-00008E180000}"/>
    <cellStyle name="Note 2 19 8 3 2" xfId="23500" xr:uid="{00000000-0005-0000-0000-00008F180000}"/>
    <cellStyle name="Note 2 19 8 3 3" xfId="37953" xr:uid="{00000000-0005-0000-0000-000090180000}"/>
    <cellStyle name="Note 2 19 8 4" xfId="8506" xr:uid="{00000000-0005-0000-0000-000091180000}"/>
    <cellStyle name="Note 2 19 8 4 2" xfId="25941" xr:uid="{00000000-0005-0000-0000-000092180000}"/>
    <cellStyle name="Note 2 19 8 4 3" xfId="40394" xr:uid="{00000000-0005-0000-0000-000093180000}"/>
    <cellStyle name="Note 2 19 8 5" xfId="10926" xr:uid="{00000000-0005-0000-0000-000094180000}"/>
    <cellStyle name="Note 2 19 8 5 2" xfId="28361" xr:uid="{00000000-0005-0000-0000-000095180000}"/>
    <cellStyle name="Note 2 19 8 5 3" xfId="42814" xr:uid="{00000000-0005-0000-0000-000096180000}"/>
    <cellStyle name="Note 2 19 8 6" xfId="15043" xr:uid="{00000000-0005-0000-0000-000097180000}"/>
    <cellStyle name="Note 2 19 8 6 2" xfId="32478" xr:uid="{00000000-0005-0000-0000-000098180000}"/>
    <cellStyle name="Note 2 19 8 6 3" xfId="46931" xr:uid="{00000000-0005-0000-0000-000099180000}"/>
    <cellStyle name="Note 2 19 8 7" xfId="17933" xr:uid="{00000000-0005-0000-0000-00009A180000}"/>
    <cellStyle name="Note 2 19 8 8" xfId="20205" xr:uid="{00000000-0005-0000-0000-00009B180000}"/>
    <cellStyle name="Note 2 19 9" xfId="3584" xr:uid="{00000000-0005-0000-0000-00009C180000}"/>
    <cellStyle name="Note 2 19 9 2" xfId="13313" xr:uid="{00000000-0005-0000-0000-00009D180000}"/>
    <cellStyle name="Note 2 19 9 2 2" xfId="30748" xr:uid="{00000000-0005-0000-0000-00009E180000}"/>
    <cellStyle name="Note 2 19 9 2 3" xfId="45201" xr:uid="{00000000-0005-0000-0000-00009F180000}"/>
    <cellStyle name="Note 2 19 9 3" xfId="15774" xr:uid="{00000000-0005-0000-0000-0000A0180000}"/>
    <cellStyle name="Note 2 19 9 3 2" xfId="33209" xr:uid="{00000000-0005-0000-0000-0000A1180000}"/>
    <cellStyle name="Note 2 19 9 3 3" xfId="47662" xr:uid="{00000000-0005-0000-0000-0000A2180000}"/>
    <cellStyle name="Note 2 19 9 4" xfId="21020" xr:uid="{00000000-0005-0000-0000-0000A3180000}"/>
    <cellStyle name="Note 2 19 9 5" xfId="35473" xr:uid="{00000000-0005-0000-0000-0000A4180000}"/>
    <cellStyle name="Note 2 2" xfId="1093" xr:uid="{00000000-0005-0000-0000-0000A5180000}"/>
    <cellStyle name="Note 2 2 10" xfId="6066" xr:uid="{00000000-0005-0000-0000-0000A6180000}"/>
    <cellStyle name="Note 2 2 10 2" xfId="23501" xr:uid="{00000000-0005-0000-0000-0000A7180000}"/>
    <cellStyle name="Note 2 2 10 3" xfId="37954" xr:uid="{00000000-0005-0000-0000-0000A8180000}"/>
    <cellStyle name="Note 2 2 11" xfId="8507" xr:uid="{00000000-0005-0000-0000-0000A9180000}"/>
    <cellStyle name="Note 2 2 11 2" xfId="25942" xr:uid="{00000000-0005-0000-0000-0000AA180000}"/>
    <cellStyle name="Note 2 2 11 3" xfId="40395" xr:uid="{00000000-0005-0000-0000-0000AB180000}"/>
    <cellStyle name="Note 2 2 12" xfId="10927" xr:uid="{00000000-0005-0000-0000-0000AC180000}"/>
    <cellStyle name="Note 2 2 12 2" xfId="28362" xr:uid="{00000000-0005-0000-0000-0000AD180000}"/>
    <cellStyle name="Note 2 2 12 3" xfId="42815" xr:uid="{00000000-0005-0000-0000-0000AE180000}"/>
    <cellStyle name="Note 2 2 13" xfId="17934" xr:uid="{00000000-0005-0000-0000-0000AF180000}"/>
    <cellStyle name="Note 2 2 2" xfId="1094" xr:uid="{00000000-0005-0000-0000-0000B0180000}"/>
    <cellStyle name="Note 2 2 2 2" xfId="1095" xr:uid="{00000000-0005-0000-0000-0000B1180000}"/>
    <cellStyle name="Note 2 2 2 2 2" xfId="3606" xr:uid="{00000000-0005-0000-0000-0000B2180000}"/>
    <cellStyle name="Note 2 2 2 2 2 2" xfId="13330" xr:uid="{00000000-0005-0000-0000-0000B3180000}"/>
    <cellStyle name="Note 2 2 2 2 2 2 2" xfId="30765" xr:uid="{00000000-0005-0000-0000-0000B4180000}"/>
    <cellStyle name="Note 2 2 2 2 2 2 3" xfId="45218" xr:uid="{00000000-0005-0000-0000-0000B5180000}"/>
    <cellStyle name="Note 2 2 2 2 2 3" xfId="15791" xr:uid="{00000000-0005-0000-0000-0000B6180000}"/>
    <cellStyle name="Note 2 2 2 2 2 3 2" xfId="33226" xr:uid="{00000000-0005-0000-0000-0000B7180000}"/>
    <cellStyle name="Note 2 2 2 2 2 3 3" xfId="47679" xr:uid="{00000000-0005-0000-0000-0000B8180000}"/>
    <cellStyle name="Note 2 2 2 2 2 4" xfId="21042" xr:uid="{00000000-0005-0000-0000-0000B9180000}"/>
    <cellStyle name="Note 2 2 2 2 2 5" xfId="35495" xr:uid="{00000000-0005-0000-0000-0000BA180000}"/>
    <cellStyle name="Note 2 2 2 2 3" xfId="6068" xr:uid="{00000000-0005-0000-0000-0000BB180000}"/>
    <cellStyle name="Note 2 2 2 2 3 2" xfId="23503" xr:uid="{00000000-0005-0000-0000-0000BC180000}"/>
    <cellStyle name="Note 2 2 2 2 3 3" xfId="37956" xr:uid="{00000000-0005-0000-0000-0000BD180000}"/>
    <cellStyle name="Note 2 2 2 2 4" xfId="8509" xr:uid="{00000000-0005-0000-0000-0000BE180000}"/>
    <cellStyle name="Note 2 2 2 2 4 2" xfId="25944" xr:uid="{00000000-0005-0000-0000-0000BF180000}"/>
    <cellStyle name="Note 2 2 2 2 4 3" xfId="40397" xr:uid="{00000000-0005-0000-0000-0000C0180000}"/>
    <cellStyle name="Note 2 2 2 2 5" xfId="10929" xr:uid="{00000000-0005-0000-0000-0000C1180000}"/>
    <cellStyle name="Note 2 2 2 2 5 2" xfId="28364" xr:uid="{00000000-0005-0000-0000-0000C2180000}"/>
    <cellStyle name="Note 2 2 2 2 5 3" xfId="42817" xr:uid="{00000000-0005-0000-0000-0000C3180000}"/>
    <cellStyle name="Note 2 2 2 2 6" xfId="17936" xr:uid="{00000000-0005-0000-0000-0000C4180000}"/>
    <cellStyle name="Note 2 2 2 3" xfId="1096" xr:uid="{00000000-0005-0000-0000-0000C5180000}"/>
    <cellStyle name="Note 2 2 2 3 2" xfId="3607" xr:uid="{00000000-0005-0000-0000-0000C6180000}"/>
    <cellStyle name="Note 2 2 2 3 2 2" xfId="13331" xr:uid="{00000000-0005-0000-0000-0000C7180000}"/>
    <cellStyle name="Note 2 2 2 3 2 2 2" xfId="30766" xr:uid="{00000000-0005-0000-0000-0000C8180000}"/>
    <cellStyle name="Note 2 2 2 3 2 2 3" xfId="45219" xr:uid="{00000000-0005-0000-0000-0000C9180000}"/>
    <cellStyle name="Note 2 2 2 3 2 3" xfId="15792" xr:uid="{00000000-0005-0000-0000-0000CA180000}"/>
    <cellStyle name="Note 2 2 2 3 2 3 2" xfId="33227" xr:uid="{00000000-0005-0000-0000-0000CB180000}"/>
    <cellStyle name="Note 2 2 2 3 2 3 3" xfId="47680" xr:uid="{00000000-0005-0000-0000-0000CC180000}"/>
    <cellStyle name="Note 2 2 2 3 2 4" xfId="21043" xr:uid="{00000000-0005-0000-0000-0000CD180000}"/>
    <cellStyle name="Note 2 2 2 3 2 5" xfId="35496" xr:uid="{00000000-0005-0000-0000-0000CE180000}"/>
    <cellStyle name="Note 2 2 2 3 3" xfId="6069" xr:uid="{00000000-0005-0000-0000-0000CF180000}"/>
    <cellStyle name="Note 2 2 2 3 3 2" xfId="23504" xr:uid="{00000000-0005-0000-0000-0000D0180000}"/>
    <cellStyle name="Note 2 2 2 3 3 3" xfId="37957" xr:uid="{00000000-0005-0000-0000-0000D1180000}"/>
    <cellStyle name="Note 2 2 2 3 4" xfId="8510" xr:uid="{00000000-0005-0000-0000-0000D2180000}"/>
    <cellStyle name="Note 2 2 2 3 4 2" xfId="25945" xr:uid="{00000000-0005-0000-0000-0000D3180000}"/>
    <cellStyle name="Note 2 2 2 3 4 3" xfId="40398" xr:uid="{00000000-0005-0000-0000-0000D4180000}"/>
    <cellStyle name="Note 2 2 2 3 5" xfId="10930" xr:uid="{00000000-0005-0000-0000-0000D5180000}"/>
    <cellStyle name="Note 2 2 2 3 5 2" xfId="28365" xr:uid="{00000000-0005-0000-0000-0000D6180000}"/>
    <cellStyle name="Note 2 2 2 3 5 3" xfId="42818" xr:uid="{00000000-0005-0000-0000-0000D7180000}"/>
    <cellStyle name="Note 2 2 2 3 6" xfId="17937" xr:uid="{00000000-0005-0000-0000-0000D8180000}"/>
    <cellStyle name="Note 2 2 2 4" xfId="1097" xr:uid="{00000000-0005-0000-0000-0000D9180000}"/>
    <cellStyle name="Note 2 2 2 4 2" xfId="3608" xr:uid="{00000000-0005-0000-0000-0000DA180000}"/>
    <cellStyle name="Note 2 2 2 4 2 2" xfId="21044" xr:uid="{00000000-0005-0000-0000-0000DB180000}"/>
    <cellStyle name="Note 2 2 2 4 2 3" xfId="35497" xr:uid="{00000000-0005-0000-0000-0000DC180000}"/>
    <cellStyle name="Note 2 2 2 4 3" xfId="6070" xr:uid="{00000000-0005-0000-0000-0000DD180000}"/>
    <cellStyle name="Note 2 2 2 4 3 2" xfId="23505" xr:uid="{00000000-0005-0000-0000-0000DE180000}"/>
    <cellStyle name="Note 2 2 2 4 3 3" xfId="37958" xr:uid="{00000000-0005-0000-0000-0000DF180000}"/>
    <cellStyle name="Note 2 2 2 4 4" xfId="8511" xr:uid="{00000000-0005-0000-0000-0000E0180000}"/>
    <cellStyle name="Note 2 2 2 4 4 2" xfId="25946" xr:uid="{00000000-0005-0000-0000-0000E1180000}"/>
    <cellStyle name="Note 2 2 2 4 4 3" xfId="40399" xr:uid="{00000000-0005-0000-0000-0000E2180000}"/>
    <cellStyle name="Note 2 2 2 4 5" xfId="10931" xr:uid="{00000000-0005-0000-0000-0000E3180000}"/>
    <cellStyle name="Note 2 2 2 4 5 2" xfId="28366" xr:uid="{00000000-0005-0000-0000-0000E4180000}"/>
    <cellStyle name="Note 2 2 2 4 5 3" xfId="42819" xr:uid="{00000000-0005-0000-0000-0000E5180000}"/>
    <cellStyle name="Note 2 2 2 4 6" xfId="15044" xr:uid="{00000000-0005-0000-0000-0000E6180000}"/>
    <cellStyle name="Note 2 2 2 4 6 2" xfId="32479" xr:uid="{00000000-0005-0000-0000-0000E7180000}"/>
    <cellStyle name="Note 2 2 2 4 6 3" xfId="46932" xr:uid="{00000000-0005-0000-0000-0000E8180000}"/>
    <cellStyle name="Note 2 2 2 4 7" xfId="17938" xr:uid="{00000000-0005-0000-0000-0000E9180000}"/>
    <cellStyle name="Note 2 2 2 4 8" xfId="20206" xr:uid="{00000000-0005-0000-0000-0000EA180000}"/>
    <cellStyle name="Note 2 2 2 5" xfId="3605" xr:uid="{00000000-0005-0000-0000-0000EB180000}"/>
    <cellStyle name="Note 2 2 2 5 2" xfId="13329" xr:uid="{00000000-0005-0000-0000-0000EC180000}"/>
    <cellStyle name="Note 2 2 2 5 2 2" xfId="30764" xr:uid="{00000000-0005-0000-0000-0000ED180000}"/>
    <cellStyle name="Note 2 2 2 5 2 3" xfId="45217" xr:uid="{00000000-0005-0000-0000-0000EE180000}"/>
    <cellStyle name="Note 2 2 2 5 3" xfId="15790" xr:uid="{00000000-0005-0000-0000-0000EF180000}"/>
    <cellStyle name="Note 2 2 2 5 3 2" xfId="33225" xr:uid="{00000000-0005-0000-0000-0000F0180000}"/>
    <cellStyle name="Note 2 2 2 5 3 3" xfId="47678" xr:uid="{00000000-0005-0000-0000-0000F1180000}"/>
    <cellStyle name="Note 2 2 2 5 4" xfId="21041" xr:uid="{00000000-0005-0000-0000-0000F2180000}"/>
    <cellStyle name="Note 2 2 2 5 5" xfId="35494" xr:uid="{00000000-0005-0000-0000-0000F3180000}"/>
    <cellStyle name="Note 2 2 2 6" xfId="6067" xr:uid="{00000000-0005-0000-0000-0000F4180000}"/>
    <cellStyle name="Note 2 2 2 6 2" xfId="23502" xr:uid="{00000000-0005-0000-0000-0000F5180000}"/>
    <cellStyle name="Note 2 2 2 6 3" xfId="37955" xr:uid="{00000000-0005-0000-0000-0000F6180000}"/>
    <cellStyle name="Note 2 2 2 7" xfId="8508" xr:uid="{00000000-0005-0000-0000-0000F7180000}"/>
    <cellStyle name="Note 2 2 2 7 2" xfId="25943" xr:uid="{00000000-0005-0000-0000-0000F8180000}"/>
    <cellStyle name="Note 2 2 2 7 3" xfId="40396" xr:uid="{00000000-0005-0000-0000-0000F9180000}"/>
    <cellStyle name="Note 2 2 2 8" xfId="10928" xr:uid="{00000000-0005-0000-0000-0000FA180000}"/>
    <cellStyle name="Note 2 2 2 8 2" xfId="28363" xr:uid="{00000000-0005-0000-0000-0000FB180000}"/>
    <cellStyle name="Note 2 2 2 8 3" xfId="42816" xr:uid="{00000000-0005-0000-0000-0000FC180000}"/>
    <cellStyle name="Note 2 2 2 9" xfId="17935" xr:uid="{00000000-0005-0000-0000-0000FD180000}"/>
    <cellStyle name="Note 2 2 3" xfId="1098" xr:uid="{00000000-0005-0000-0000-0000FE180000}"/>
    <cellStyle name="Note 2 2 3 2" xfId="1099" xr:uid="{00000000-0005-0000-0000-0000FF180000}"/>
    <cellStyle name="Note 2 2 3 2 2" xfId="3610" xr:uid="{00000000-0005-0000-0000-000000190000}"/>
    <cellStyle name="Note 2 2 3 2 2 2" xfId="13333" xr:uid="{00000000-0005-0000-0000-000001190000}"/>
    <cellStyle name="Note 2 2 3 2 2 2 2" xfId="30768" xr:uid="{00000000-0005-0000-0000-000002190000}"/>
    <cellStyle name="Note 2 2 3 2 2 2 3" xfId="45221" xr:uid="{00000000-0005-0000-0000-000003190000}"/>
    <cellStyle name="Note 2 2 3 2 2 3" xfId="15794" xr:uid="{00000000-0005-0000-0000-000004190000}"/>
    <cellStyle name="Note 2 2 3 2 2 3 2" xfId="33229" xr:uid="{00000000-0005-0000-0000-000005190000}"/>
    <cellStyle name="Note 2 2 3 2 2 3 3" xfId="47682" xr:uid="{00000000-0005-0000-0000-000006190000}"/>
    <cellStyle name="Note 2 2 3 2 2 4" xfId="21046" xr:uid="{00000000-0005-0000-0000-000007190000}"/>
    <cellStyle name="Note 2 2 3 2 2 5" xfId="35499" xr:uid="{00000000-0005-0000-0000-000008190000}"/>
    <cellStyle name="Note 2 2 3 2 3" xfId="6072" xr:uid="{00000000-0005-0000-0000-000009190000}"/>
    <cellStyle name="Note 2 2 3 2 3 2" xfId="23507" xr:uid="{00000000-0005-0000-0000-00000A190000}"/>
    <cellStyle name="Note 2 2 3 2 3 3" xfId="37960" xr:uid="{00000000-0005-0000-0000-00000B190000}"/>
    <cellStyle name="Note 2 2 3 2 4" xfId="8513" xr:uid="{00000000-0005-0000-0000-00000C190000}"/>
    <cellStyle name="Note 2 2 3 2 4 2" xfId="25948" xr:uid="{00000000-0005-0000-0000-00000D190000}"/>
    <cellStyle name="Note 2 2 3 2 4 3" xfId="40401" xr:uid="{00000000-0005-0000-0000-00000E190000}"/>
    <cellStyle name="Note 2 2 3 2 5" xfId="10933" xr:uid="{00000000-0005-0000-0000-00000F190000}"/>
    <cellStyle name="Note 2 2 3 2 5 2" xfId="28368" xr:uid="{00000000-0005-0000-0000-000010190000}"/>
    <cellStyle name="Note 2 2 3 2 5 3" xfId="42821" xr:uid="{00000000-0005-0000-0000-000011190000}"/>
    <cellStyle name="Note 2 2 3 2 6" xfId="17940" xr:uid="{00000000-0005-0000-0000-000012190000}"/>
    <cellStyle name="Note 2 2 3 3" xfId="1100" xr:uid="{00000000-0005-0000-0000-000013190000}"/>
    <cellStyle name="Note 2 2 3 3 2" xfId="3611" xr:uid="{00000000-0005-0000-0000-000014190000}"/>
    <cellStyle name="Note 2 2 3 3 2 2" xfId="13334" xr:uid="{00000000-0005-0000-0000-000015190000}"/>
    <cellStyle name="Note 2 2 3 3 2 2 2" xfId="30769" xr:uid="{00000000-0005-0000-0000-000016190000}"/>
    <cellStyle name="Note 2 2 3 3 2 2 3" xfId="45222" xr:uid="{00000000-0005-0000-0000-000017190000}"/>
    <cellStyle name="Note 2 2 3 3 2 3" xfId="15795" xr:uid="{00000000-0005-0000-0000-000018190000}"/>
    <cellStyle name="Note 2 2 3 3 2 3 2" xfId="33230" xr:uid="{00000000-0005-0000-0000-000019190000}"/>
    <cellStyle name="Note 2 2 3 3 2 3 3" xfId="47683" xr:uid="{00000000-0005-0000-0000-00001A190000}"/>
    <cellStyle name="Note 2 2 3 3 2 4" xfId="21047" xr:uid="{00000000-0005-0000-0000-00001B190000}"/>
    <cellStyle name="Note 2 2 3 3 2 5" xfId="35500" xr:uid="{00000000-0005-0000-0000-00001C190000}"/>
    <cellStyle name="Note 2 2 3 3 3" xfId="6073" xr:uid="{00000000-0005-0000-0000-00001D190000}"/>
    <cellStyle name="Note 2 2 3 3 3 2" xfId="23508" xr:uid="{00000000-0005-0000-0000-00001E190000}"/>
    <cellStyle name="Note 2 2 3 3 3 3" xfId="37961" xr:uid="{00000000-0005-0000-0000-00001F190000}"/>
    <cellStyle name="Note 2 2 3 3 4" xfId="8514" xr:uid="{00000000-0005-0000-0000-000020190000}"/>
    <cellStyle name="Note 2 2 3 3 4 2" xfId="25949" xr:uid="{00000000-0005-0000-0000-000021190000}"/>
    <cellStyle name="Note 2 2 3 3 4 3" xfId="40402" xr:uid="{00000000-0005-0000-0000-000022190000}"/>
    <cellStyle name="Note 2 2 3 3 5" xfId="10934" xr:uid="{00000000-0005-0000-0000-000023190000}"/>
    <cellStyle name="Note 2 2 3 3 5 2" xfId="28369" xr:uid="{00000000-0005-0000-0000-000024190000}"/>
    <cellStyle name="Note 2 2 3 3 5 3" xfId="42822" xr:uid="{00000000-0005-0000-0000-000025190000}"/>
    <cellStyle name="Note 2 2 3 3 6" xfId="17941" xr:uid="{00000000-0005-0000-0000-000026190000}"/>
    <cellStyle name="Note 2 2 3 4" xfId="1101" xr:uid="{00000000-0005-0000-0000-000027190000}"/>
    <cellStyle name="Note 2 2 3 4 2" xfId="3612" xr:uid="{00000000-0005-0000-0000-000028190000}"/>
    <cellStyle name="Note 2 2 3 4 2 2" xfId="21048" xr:uid="{00000000-0005-0000-0000-000029190000}"/>
    <cellStyle name="Note 2 2 3 4 2 3" xfId="35501" xr:uid="{00000000-0005-0000-0000-00002A190000}"/>
    <cellStyle name="Note 2 2 3 4 3" xfId="6074" xr:uid="{00000000-0005-0000-0000-00002B190000}"/>
    <cellStyle name="Note 2 2 3 4 3 2" xfId="23509" xr:uid="{00000000-0005-0000-0000-00002C190000}"/>
    <cellStyle name="Note 2 2 3 4 3 3" xfId="37962" xr:uid="{00000000-0005-0000-0000-00002D190000}"/>
    <cellStyle name="Note 2 2 3 4 4" xfId="8515" xr:uid="{00000000-0005-0000-0000-00002E190000}"/>
    <cellStyle name="Note 2 2 3 4 4 2" xfId="25950" xr:uid="{00000000-0005-0000-0000-00002F190000}"/>
    <cellStyle name="Note 2 2 3 4 4 3" xfId="40403" xr:uid="{00000000-0005-0000-0000-000030190000}"/>
    <cellStyle name="Note 2 2 3 4 5" xfId="10935" xr:uid="{00000000-0005-0000-0000-000031190000}"/>
    <cellStyle name="Note 2 2 3 4 5 2" xfId="28370" xr:uid="{00000000-0005-0000-0000-000032190000}"/>
    <cellStyle name="Note 2 2 3 4 5 3" xfId="42823" xr:uid="{00000000-0005-0000-0000-000033190000}"/>
    <cellStyle name="Note 2 2 3 4 6" xfId="15045" xr:uid="{00000000-0005-0000-0000-000034190000}"/>
    <cellStyle name="Note 2 2 3 4 6 2" xfId="32480" xr:uid="{00000000-0005-0000-0000-000035190000}"/>
    <cellStyle name="Note 2 2 3 4 6 3" xfId="46933" xr:uid="{00000000-0005-0000-0000-000036190000}"/>
    <cellStyle name="Note 2 2 3 4 7" xfId="17942" xr:uid="{00000000-0005-0000-0000-000037190000}"/>
    <cellStyle name="Note 2 2 3 4 8" xfId="20207" xr:uid="{00000000-0005-0000-0000-000038190000}"/>
    <cellStyle name="Note 2 2 3 5" xfId="3609" xr:uid="{00000000-0005-0000-0000-000039190000}"/>
    <cellStyle name="Note 2 2 3 5 2" xfId="13332" xr:uid="{00000000-0005-0000-0000-00003A190000}"/>
    <cellStyle name="Note 2 2 3 5 2 2" xfId="30767" xr:uid="{00000000-0005-0000-0000-00003B190000}"/>
    <cellStyle name="Note 2 2 3 5 2 3" xfId="45220" xr:uid="{00000000-0005-0000-0000-00003C190000}"/>
    <cellStyle name="Note 2 2 3 5 3" xfId="15793" xr:uid="{00000000-0005-0000-0000-00003D190000}"/>
    <cellStyle name="Note 2 2 3 5 3 2" xfId="33228" xr:uid="{00000000-0005-0000-0000-00003E190000}"/>
    <cellStyle name="Note 2 2 3 5 3 3" xfId="47681" xr:uid="{00000000-0005-0000-0000-00003F190000}"/>
    <cellStyle name="Note 2 2 3 5 4" xfId="21045" xr:uid="{00000000-0005-0000-0000-000040190000}"/>
    <cellStyle name="Note 2 2 3 5 5" xfId="35498" xr:uid="{00000000-0005-0000-0000-000041190000}"/>
    <cellStyle name="Note 2 2 3 6" xfId="6071" xr:uid="{00000000-0005-0000-0000-000042190000}"/>
    <cellStyle name="Note 2 2 3 6 2" xfId="23506" xr:uid="{00000000-0005-0000-0000-000043190000}"/>
    <cellStyle name="Note 2 2 3 6 3" xfId="37959" xr:uid="{00000000-0005-0000-0000-000044190000}"/>
    <cellStyle name="Note 2 2 3 7" xfId="8512" xr:uid="{00000000-0005-0000-0000-000045190000}"/>
    <cellStyle name="Note 2 2 3 7 2" xfId="25947" xr:uid="{00000000-0005-0000-0000-000046190000}"/>
    <cellStyle name="Note 2 2 3 7 3" xfId="40400" xr:uid="{00000000-0005-0000-0000-000047190000}"/>
    <cellStyle name="Note 2 2 3 8" xfId="10932" xr:uid="{00000000-0005-0000-0000-000048190000}"/>
    <cellStyle name="Note 2 2 3 8 2" xfId="28367" xr:uid="{00000000-0005-0000-0000-000049190000}"/>
    <cellStyle name="Note 2 2 3 8 3" xfId="42820" xr:uid="{00000000-0005-0000-0000-00004A190000}"/>
    <cellStyle name="Note 2 2 3 9" xfId="17939" xr:uid="{00000000-0005-0000-0000-00004B190000}"/>
    <cellStyle name="Note 2 2 4" xfId="1102" xr:uid="{00000000-0005-0000-0000-00004C190000}"/>
    <cellStyle name="Note 2 2 4 2" xfId="1103" xr:uid="{00000000-0005-0000-0000-00004D190000}"/>
    <cellStyle name="Note 2 2 4 2 2" xfId="3614" xr:uid="{00000000-0005-0000-0000-00004E190000}"/>
    <cellStyle name="Note 2 2 4 2 2 2" xfId="13336" xr:uid="{00000000-0005-0000-0000-00004F190000}"/>
    <cellStyle name="Note 2 2 4 2 2 2 2" xfId="30771" xr:uid="{00000000-0005-0000-0000-000050190000}"/>
    <cellStyle name="Note 2 2 4 2 2 2 3" xfId="45224" xr:uid="{00000000-0005-0000-0000-000051190000}"/>
    <cellStyle name="Note 2 2 4 2 2 3" xfId="15797" xr:uid="{00000000-0005-0000-0000-000052190000}"/>
    <cellStyle name="Note 2 2 4 2 2 3 2" xfId="33232" xr:uid="{00000000-0005-0000-0000-000053190000}"/>
    <cellStyle name="Note 2 2 4 2 2 3 3" xfId="47685" xr:uid="{00000000-0005-0000-0000-000054190000}"/>
    <cellStyle name="Note 2 2 4 2 2 4" xfId="21050" xr:uid="{00000000-0005-0000-0000-000055190000}"/>
    <cellStyle name="Note 2 2 4 2 2 5" xfId="35503" xr:uid="{00000000-0005-0000-0000-000056190000}"/>
    <cellStyle name="Note 2 2 4 2 3" xfId="6076" xr:uid="{00000000-0005-0000-0000-000057190000}"/>
    <cellStyle name="Note 2 2 4 2 3 2" xfId="23511" xr:uid="{00000000-0005-0000-0000-000058190000}"/>
    <cellStyle name="Note 2 2 4 2 3 3" xfId="37964" xr:uid="{00000000-0005-0000-0000-000059190000}"/>
    <cellStyle name="Note 2 2 4 2 4" xfId="8517" xr:uid="{00000000-0005-0000-0000-00005A190000}"/>
    <cellStyle name="Note 2 2 4 2 4 2" xfId="25952" xr:uid="{00000000-0005-0000-0000-00005B190000}"/>
    <cellStyle name="Note 2 2 4 2 4 3" xfId="40405" xr:uid="{00000000-0005-0000-0000-00005C190000}"/>
    <cellStyle name="Note 2 2 4 2 5" xfId="10937" xr:uid="{00000000-0005-0000-0000-00005D190000}"/>
    <cellStyle name="Note 2 2 4 2 5 2" xfId="28372" xr:uid="{00000000-0005-0000-0000-00005E190000}"/>
    <cellStyle name="Note 2 2 4 2 5 3" xfId="42825" xr:uid="{00000000-0005-0000-0000-00005F190000}"/>
    <cellStyle name="Note 2 2 4 2 6" xfId="17944" xr:uid="{00000000-0005-0000-0000-000060190000}"/>
    <cellStyle name="Note 2 2 4 3" xfId="1104" xr:uid="{00000000-0005-0000-0000-000061190000}"/>
    <cellStyle name="Note 2 2 4 3 2" xfId="3615" xr:uid="{00000000-0005-0000-0000-000062190000}"/>
    <cellStyle name="Note 2 2 4 3 2 2" xfId="13337" xr:uid="{00000000-0005-0000-0000-000063190000}"/>
    <cellStyle name="Note 2 2 4 3 2 2 2" xfId="30772" xr:uid="{00000000-0005-0000-0000-000064190000}"/>
    <cellStyle name="Note 2 2 4 3 2 2 3" xfId="45225" xr:uid="{00000000-0005-0000-0000-000065190000}"/>
    <cellStyle name="Note 2 2 4 3 2 3" xfId="15798" xr:uid="{00000000-0005-0000-0000-000066190000}"/>
    <cellStyle name="Note 2 2 4 3 2 3 2" xfId="33233" xr:uid="{00000000-0005-0000-0000-000067190000}"/>
    <cellStyle name="Note 2 2 4 3 2 3 3" xfId="47686" xr:uid="{00000000-0005-0000-0000-000068190000}"/>
    <cellStyle name="Note 2 2 4 3 2 4" xfId="21051" xr:uid="{00000000-0005-0000-0000-000069190000}"/>
    <cellStyle name="Note 2 2 4 3 2 5" xfId="35504" xr:uid="{00000000-0005-0000-0000-00006A190000}"/>
    <cellStyle name="Note 2 2 4 3 3" xfId="6077" xr:uid="{00000000-0005-0000-0000-00006B190000}"/>
    <cellStyle name="Note 2 2 4 3 3 2" xfId="23512" xr:uid="{00000000-0005-0000-0000-00006C190000}"/>
    <cellStyle name="Note 2 2 4 3 3 3" xfId="37965" xr:uid="{00000000-0005-0000-0000-00006D190000}"/>
    <cellStyle name="Note 2 2 4 3 4" xfId="8518" xr:uid="{00000000-0005-0000-0000-00006E190000}"/>
    <cellStyle name="Note 2 2 4 3 4 2" xfId="25953" xr:uid="{00000000-0005-0000-0000-00006F190000}"/>
    <cellStyle name="Note 2 2 4 3 4 3" xfId="40406" xr:uid="{00000000-0005-0000-0000-000070190000}"/>
    <cellStyle name="Note 2 2 4 3 5" xfId="10938" xr:uid="{00000000-0005-0000-0000-000071190000}"/>
    <cellStyle name="Note 2 2 4 3 5 2" xfId="28373" xr:uid="{00000000-0005-0000-0000-000072190000}"/>
    <cellStyle name="Note 2 2 4 3 5 3" xfId="42826" xr:uid="{00000000-0005-0000-0000-000073190000}"/>
    <cellStyle name="Note 2 2 4 3 6" xfId="17945" xr:uid="{00000000-0005-0000-0000-000074190000}"/>
    <cellStyle name="Note 2 2 4 4" xfId="1105" xr:uid="{00000000-0005-0000-0000-000075190000}"/>
    <cellStyle name="Note 2 2 4 4 2" xfId="3616" xr:uid="{00000000-0005-0000-0000-000076190000}"/>
    <cellStyle name="Note 2 2 4 4 2 2" xfId="21052" xr:uid="{00000000-0005-0000-0000-000077190000}"/>
    <cellStyle name="Note 2 2 4 4 2 3" xfId="35505" xr:uid="{00000000-0005-0000-0000-000078190000}"/>
    <cellStyle name="Note 2 2 4 4 3" xfId="6078" xr:uid="{00000000-0005-0000-0000-000079190000}"/>
    <cellStyle name="Note 2 2 4 4 3 2" xfId="23513" xr:uid="{00000000-0005-0000-0000-00007A190000}"/>
    <cellStyle name="Note 2 2 4 4 3 3" xfId="37966" xr:uid="{00000000-0005-0000-0000-00007B190000}"/>
    <cellStyle name="Note 2 2 4 4 4" xfId="8519" xr:uid="{00000000-0005-0000-0000-00007C190000}"/>
    <cellStyle name="Note 2 2 4 4 4 2" xfId="25954" xr:uid="{00000000-0005-0000-0000-00007D190000}"/>
    <cellStyle name="Note 2 2 4 4 4 3" xfId="40407" xr:uid="{00000000-0005-0000-0000-00007E190000}"/>
    <cellStyle name="Note 2 2 4 4 5" xfId="10939" xr:uid="{00000000-0005-0000-0000-00007F190000}"/>
    <cellStyle name="Note 2 2 4 4 5 2" xfId="28374" xr:uid="{00000000-0005-0000-0000-000080190000}"/>
    <cellStyle name="Note 2 2 4 4 5 3" xfId="42827" xr:uid="{00000000-0005-0000-0000-000081190000}"/>
    <cellStyle name="Note 2 2 4 4 6" xfId="15046" xr:uid="{00000000-0005-0000-0000-000082190000}"/>
    <cellStyle name="Note 2 2 4 4 6 2" xfId="32481" xr:uid="{00000000-0005-0000-0000-000083190000}"/>
    <cellStyle name="Note 2 2 4 4 6 3" xfId="46934" xr:uid="{00000000-0005-0000-0000-000084190000}"/>
    <cellStyle name="Note 2 2 4 4 7" xfId="17946" xr:uid="{00000000-0005-0000-0000-000085190000}"/>
    <cellStyle name="Note 2 2 4 4 8" xfId="20208" xr:uid="{00000000-0005-0000-0000-000086190000}"/>
    <cellStyle name="Note 2 2 4 5" xfId="3613" xr:uid="{00000000-0005-0000-0000-000087190000}"/>
    <cellStyle name="Note 2 2 4 5 2" xfId="13335" xr:uid="{00000000-0005-0000-0000-000088190000}"/>
    <cellStyle name="Note 2 2 4 5 2 2" xfId="30770" xr:uid="{00000000-0005-0000-0000-000089190000}"/>
    <cellStyle name="Note 2 2 4 5 2 3" xfId="45223" xr:uid="{00000000-0005-0000-0000-00008A190000}"/>
    <cellStyle name="Note 2 2 4 5 3" xfId="15796" xr:uid="{00000000-0005-0000-0000-00008B190000}"/>
    <cellStyle name="Note 2 2 4 5 3 2" xfId="33231" xr:uid="{00000000-0005-0000-0000-00008C190000}"/>
    <cellStyle name="Note 2 2 4 5 3 3" xfId="47684" xr:uid="{00000000-0005-0000-0000-00008D190000}"/>
    <cellStyle name="Note 2 2 4 5 4" xfId="21049" xr:uid="{00000000-0005-0000-0000-00008E190000}"/>
    <cellStyle name="Note 2 2 4 5 5" xfId="35502" xr:uid="{00000000-0005-0000-0000-00008F190000}"/>
    <cellStyle name="Note 2 2 4 6" xfId="6075" xr:uid="{00000000-0005-0000-0000-000090190000}"/>
    <cellStyle name="Note 2 2 4 6 2" xfId="23510" xr:uid="{00000000-0005-0000-0000-000091190000}"/>
    <cellStyle name="Note 2 2 4 6 3" xfId="37963" xr:uid="{00000000-0005-0000-0000-000092190000}"/>
    <cellStyle name="Note 2 2 4 7" xfId="8516" xr:uid="{00000000-0005-0000-0000-000093190000}"/>
    <cellStyle name="Note 2 2 4 7 2" xfId="25951" xr:uid="{00000000-0005-0000-0000-000094190000}"/>
    <cellStyle name="Note 2 2 4 7 3" xfId="40404" xr:uid="{00000000-0005-0000-0000-000095190000}"/>
    <cellStyle name="Note 2 2 4 8" xfId="10936" xr:uid="{00000000-0005-0000-0000-000096190000}"/>
    <cellStyle name="Note 2 2 4 8 2" xfId="28371" xr:uid="{00000000-0005-0000-0000-000097190000}"/>
    <cellStyle name="Note 2 2 4 8 3" xfId="42824" xr:uid="{00000000-0005-0000-0000-000098190000}"/>
    <cellStyle name="Note 2 2 4 9" xfId="17943" xr:uid="{00000000-0005-0000-0000-000099190000}"/>
    <cellStyle name="Note 2 2 5" xfId="1106" xr:uid="{00000000-0005-0000-0000-00009A190000}"/>
    <cellStyle name="Note 2 2 5 2" xfId="1107" xr:uid="{00000000-0005-0000-0000-00009B190000}"/>
    <cellStyle name="Note 2 2 5 2 2" xfId="3618" xr:uid="{00000000-0005-0000-0000-00009C190000}"/>
    <cellStyle name="Note 2 2 5 2 2 2" xfId="13339" xr:uid="{00000000-0005-0000-0000-00009D190000}"/>
    <cellStyle name="Note 2 2 5 2 2 2 2" xfId="30774" xr:uid="{00000000-0005-0000-0000-00009E190000}"/>
    <cellStyle name="Note 2 2 5 2 2 2 3" xfId="45227" xr:uid="{00000000-0005-0000-0000-00009F190000}"/>
    <cellStyle name="Note 2 2 5 2 2 3" xfId="15800" xr:uid="{00000000-0005-0000-0000-0000A0190000}"/>
    <cellStyle name="Note 2 2 5 2 2 3 2" xfId="33235" xr:uid="{00000000-0005-0000-0000-0000A1190000}"/>
    <cellStyle name="Note 2 2 5 2 2 3 3" xfId="47688" xr:uid="{00000000-0005-0000-0000-0000A2190000}"/>
    <cellStyle name="Note 2 2 5 2 2 4" xfId="21054" xr:uid="{00000000-0005-0000-0000-0000A3190000}"/>
    <cellStyle name="Note 2 2 5 2 2 5" xfId="35507" xr:uid="{00000000-0005-0000-0000-0000A4190000}"/>
    <cellStyle name="Note 2 2 5 2 3" xfId="6080" xr:uid="{00000000-0005-0000-0000-0000A5190000}"/>
    <cellStyle name="Note 2 2 5 2 3 2" xfId="23515" xr:uid="{00000000-0005-0000-0000-0000A6190000}"/>
    <cellStyle name="Note 2 2 5 2 3 3" xfId="37968" xr:uid="{00000000-0005-0000-0000-0000A7190000}"/>
    <cellStyle name="Note 2 2 5 2 4" xfId="8521" xr:uid="{00000000-0005-0000-0000-0000A8190000}"/>
    <cellStyle name="Note 2 2 5 2 4 2" xfId="25956" xr:uid="{00000000-0005-0000-0000-0000A9190000}"/>
    <cellStyle name="Note 2 2 5 2 4 3" xfId="40409" xr:uid="{00000000-0005-0000-0000-0000AA190000}"/>
    <cellStyle name="Note 2 2 5 2 5" xfId="10941" xr:uid="{00000000-0005-0000-0000-0000AB190000}"/>
    <cellStyle name="Note 2 2 5 2 5 2" xfId="28376" xr:uid="{00000000-0005-0000-0000-0000AC190000}"/>
    <cellStyle name="Note 2 2 5 2 5 3" xfId="42829" xr:uid="{00000000-0005-0000-0000-0000AD190000}"/>
    <cellStyle name="Note 2 2 5 2 6" xfId="17948" xr:uid="{00000000-0005-0000-0000-0000AE190000}"/>
    <cellStyle name="Note 2 2 5 3" xfId="1108" xr:uid="{00000000-0005-0000-0000-0000AF190000}"/>
    <cellStyle name="Note 2 2 5 3 2" xfId="3619" xr:uid="{00000000-0005-0000-0000-0000B0190000}"/>
    <cellStyle name="Note 2 2 5 3 2 2" xfId="13340" xr:uid="{00000000-0005-0000-0000-0000B1190000}"/>
    <cellStyle name="Note 2 2 5 3 2 2 2" xfId="30775" xr:uid="{00000000-0005-0000-0000-0000B2190000}"/>
    <cellStyle name="Note 2 2 5 3 2 2 3" xfId="45228" xr:uid="{00000000-0005-0000-0000-0000B3190000}"/>
    <cellStyle name="Note 2 2 5 3 2 3" xfId="15801" xr:uid="{00000000-0005-0000-0000-0000B4190000}"/>
    <cellStyle name="Note 2 2 5 3 2 3 2" xfId="33236" xr:uid="{00000000-0005-0000-0000-0000B5190000}"/>
    <cellStyle name="Note 2 2 5 3 2 3 3" xfId="47689" xr:uid="{00000000-0005-0000-0000-0000B6190000}"/>
    <cellStyle name="Note 2 2 5 3 2 4" xfId="21055" xr:uid="{00000000-0005-0000-0000-0000B7190000}"/>
    <cellStyle name="Note 2 2 5 3 2 5" xfId="35508" xr:uid="{00000000-0005-0000-0000-0000B8190000}"/>
    <cellStyle name="Note 2 2 5 3 3" xfId="6081" xr:uid="{00000000-0005-0000-0000-0000B9190000}"/>
    <cellStyle name="Note 2 2 5 3 3 2" xfId="23516" xr:uid="{00000000-0005-0000-0000-0000BA190000}"/>
    <cellStyle name="Note 2 2 5 3 3 3" xfId="37969" xr:uid="{00000000-0005-0000-0000-0000BB190000}"/>
    <cellStyle name="Note 2 2 5 3 4" xfId="8522" xr:uid="{00000000-0005-0000-0000-0000BC190000}"/>
    <cellStyle name="Note 2 2 5 3 4 2" xfId="25957" xr:uid="{00000000-0005-0000-0000-0000BD190000}"/>
    <cellStyle name="Note 2 2 5 3 4 3" xfId="40410" xr:uid="{00000000-0005-0000-0000-0000BE190000}"/>
    <cellStyle name="Note 2 2 5 3 5" xfId="10942" xr:uid="{00000000-0005-0000-0000-0000BF190000}"/>
    <cellStyle name="Note 2 2 5 3 5 2" xfId="28377" xr:uid="{00000000-0005-0000-0000-0000C0190000}"/>
    <cellStyle name="Note 2 2 5 3 5 3" xfId="42830" xr:uid="{00000000-0005-0000-0000-0000C1190000}"/>
    <cellStyle name="Note 2 2 5 3 6" xfId="17949" xr:uid="{00000000-0005-0000-0000-0000C2190000}"/>
    <cellStyle name="Note 2 2 5 4" xfId="1109" xr:uid="{00000000-0005-0000-0000-0000C3190000}"/>
    <cellStyle name="Note 2 2 5 4 2" xfId="3620" xr:uid="{00000000-0005-0000-0000-0000C4190000}"/>
    <cellStyle name="Note 2 2 5 4 2 2" xfId="21056" xr:uid="{00000000-0005-0000-0000-0000C5190000}"/>
    <cellStyle name="Note 2 2 5 4 2 3" xfId="35509" xr:uid="{00000000-0005-0000-0000-0000C6190000}"/>
    <cellStyle name="Note 2 2 5 4 3" xfId="6082" xr:uid="{00000000-0005-0000-0000-0000C7190000}"/>
    <cellStyle name="Note 2 2 5 4 3 2" xfId="23517" xr:uid="{00000000-0005-0000-0000-0000C8190000}"/>
    <cellStyle name="Note 2 2 5 4 3 3" xfId="37970" xr:uid="{00000000-0005-0000-0000-0000C9190000}"/>
    <cellStyle name="Note 2 2 5 4 4" xfId="8523" xr:uid="{00000000-0005-0000-0000-0000CA190000}"/>
    <cellStyle name="Note 2 2 5 4 4 2" xfId="25958" xr:uid="{00000000-0005-0000-0000-0000CB190000}"/>
    <cellStyle name="Note 2 2 5 4 4 3" xfId="40411" xr:uid="{00000000-0005-0000-0000-0000CC190000}"/>
    <cellStyle name="Note 2 2 5 4 5" xfId="10943" xr:uid="{00000000-0005-0000-0000-0000CD190000}"/>
    <cellStyle name="Note 2 2 5 4 5 2" xfId="28378" xr:uid="{00000000-0005-0000-0000-0000CE190000}"/>
    <cellStyle name="Note 2 2 5 4 5 3" xfId="42831" xr:uid="{00000000-0005-0000-0000-0000CF190000}"/>
    <cellStyle name="Note 2 2 5 4 6" xfId="15047" xr:uid="{00000000-0005-0000-0000-0000D0190000}"/>
    <cellStyle name="Note 2 2 5 4 6 2" xfId="32482" xr:uid="{00000000-0005-0000-0000-0000D1190000}"/>
    <cellStyle name="Note 2 2 5 4 6 3" xfId="46935" xr:uid="{00000000-0005-0000-0000-0000D2190000}"/>
    <cellStyle name="Note 2 2 5 4 7" xfId="17950" xr:uid="{00000000-0005-0000-0000-0000D3190000}"/>
    <cellStyle name="Note 2 2 5 4 8" xfId="20209" xr:uid="{00000000-0005-0000-0000-0000D4190000}"/>
    <cellStyle name="Note 2 2 5 5" xfId="3617" xr:uid="{00000000-0005-0000-0000-0000D5190000}"/>
    <cellStyle name="Note 2 2 5 5 2" xfId="13338" xr:uid="{00000000-0005-0000-0000-0000D6190000}"/>
    <cellStyle name="Note 2 2 5 5 2 2" xfId="30773" xr:uid="{00000000-0005-0000-0000-0000D7190000}"/>
    <cellStyle name="Note 2 2 5 5 2 3" xfId="45226" xr:uid="{00000000-0005-0000-0000-0000D8190000}"/>
    <cellStyle name="Note 2 2 5 5 3" xfId="15799" xr:uid="{00000000-0005-0000-0000-0000D9190000}"/>
    <cellStyle name="Note 2 2 5 5 3 2" xfId="33234" xr:uid="{00000000-0005-0000-0000-0000DA190000}"/>
    <cellStyle name="Note 2 2 5 5 3 3" xfId="47687" xr:uid="{00000000-0005-0000-0000-0000DB190000}"/>
    <cellStyle name="Note 2 2 5 5 4" xfId="21053" xr:uid="{00000000-0005-0000-0000-0000DC190000}"/>
    <cellStyle name="Note 2 2 5 5 5" xfId="35506" xr:uid="{00000000-0005-0000-0000-0000DD190000}"/>
    <cellStyle name="Note 2 2 5 6" xfId="6079" xr:uid="{00000000-0005-0000-0000-0000DE190000}"/>
    <cellStyle name="Note 2 2 5 6 2" xfId="23514" xr:uid="{00000000-0005-0000-0000-0000DF190000}"/>
    <cellStyle name="Note 2 2 5 6 3" xfId="37967" xr:uid="{00000000-0005-0000-0000-0000E0190000}"/>
    <cellStyle name="Note 2 2 5 7" xfId="8520" xr:uid="{00000000-0005-0000-0000-0000E1190000}"/>
    <cellStyle name="Note 2 2 5 7 2" xfId="25955" xr:uid="{00000000-0005-0000-0000-0000E2190000}"/>
    <cellStyle name="Note 2 2 5 7 3" xfId="40408" xr:uid="{00000000-0005-0000-0000-0000E3190000}"/>
    <cellStyle name="Note 2 2 5 8" xfId="10940" xr:uid="{00000000-0005-0000-0000-0000E4190000}"/>
    <cellStyle name="Note 2 2 5 8 2" xfId="28375" xr:uid="{00000000-0005-0000-0000-0000E5190000}"/>
    <cellStyle name="Note 2 2 5 8 3" xfId="42828" xr:uid="{00000000-0005-0000-0000-0000E6190000}"/>
    <cellStyle name="Note 2 2 5 9" xfId="17947" xr:uid="{00000000-0005-0000-0000-0000E7190000}"/>
    <cellStyle name="Note 2 2 6" xfId="1110" xr:uid="{00000000-0005-0000-0000-0000E8190000}"/>
    <cellStyle name="Note 2 2 6 2" xfId="3621" xr:uid="{00000000-0005-0000-0000-0000E9190000}"/>
    <cellStyle name="Note 2 2 6 2 2" xfId="13341" xr:uid="{00000000-0005-0000-0000-0000EA190000}"/>
    <cellStyle name="Note 2 2 6 2 2 2" xfId="30776" xr:uid="{00000000-0005-0000-0000-0000EB190000}"/>
    <cellStyle name="Note 2 2 6 2 2 3" xfId="45229" xr:uid="{00000000-0005-0000-0000-0000EC190000}"/>
    <cellStyle name="Note 2 2 6 2 3" xfId="15802" xr:uid="{00000000-0005-0000-0000-0000ED190000}"/>
    <cellStyle name="Note 2 2 6 2 3 2" xfId="33237" xr:uid="{00000000-0005-0000-0000-0000EE190000}"/>
    <cellStyle name="Note 2 2 6 2 3 3" xfId="47690" xr:uid="{00000000-0005-0000-0000-0000EF190000}"/>
    <cellStyle name="Note 2 2 6 2 4" xfId="21057" xr:uid="{00000000-0005-0000-0000-0000F0190000}"/>
    <cellStyle name="Note 2 2 6 2 5" xfId="35510" xr:uid="{00000000-0005-0000-0000-0000F1190000}"/>
    <cellStyle name="Note 2 2 6 3" xfId="6083" xr:uid="{00000000-0005-0000-0000-0000F2190000}"/>
    <cellStyle name="Note 2 2 6 3 2" xfId="23518" xr:uid="{00000000-0005-0000-0000-0000F3190000}"/>
    <cellStyle name="Note 2 2 6 3 3" xfId="37971" xr:uid="{00000000-0005-0000-0000-0000F4190000}"/>
    <cellStyle name="Note 2 2 6 4" xfId="8524" xr:uid="{00000000-0005-0000-0000-0000F5190000}"/>
    <cellStyle name="Note 2 2 6 4 2" xfId="25959" xr:uid="{00000000-0005-0000-0000-0000F6190000}"/>
    <cellStyle name="Note 2 2 6 4 3" xfId="40412" xr:uid="{00000000-0005-0000-0000-0000F7190000}"/>
    <cellStyle name="Note 2 2 6 5" xfId="10944" xr:uid="{00000000-0005-0000-0000-0000F8190000}"/>
    <cellStyle name="Note 2 2 6 5 2" xfId="28379" xr:uid="{00000000-0005-0000-0000-0000F9190000}"/>
    <cellStyle name="Note 2 2 6 5 3" xfId="42832" xr:uid="{00000000-0005-0000-0000-0000FA190000}"/>
    <cellStyle name="Note 2 2 6 6" xfId="17951" xr:uid="{00000000-0005-0000-0000-0000FB190000}"/>
    <cellStyle name="Note 2 2 7" xfId="1111" xr:uid="{00000000-0005-0000-0000-0000FC190000}"/>
    <cellStyle name="Note 2 2 7 2" xfId="3622" xr:uid="{00000000-0005-0000-0000-0000FD190000}"/>
    <cellStyle name="Note 2 2 7 2 2" xfId="13342" xr:uid="{00000000-0005-0000-0000-0000FE190000}"/>
    <cellStyle name="Note 2 2 7 2 2 2" xfId="30777" xr:uid="{00000000-0005-0000-0000-0000FF190000}"/>
    <cellStyle name="Note 2 2 7 2 2 3" xfId="45230" xr:uid="{00000000-0005-0000-0000-0000001A0000}"/>
    <cellStyle name="Note 2 2 7 2 3" xfId="15803" xr:uid="{00000000-0005-0000-0000-0000011A0000}"/>
    <cellStyle name="Note 2 2 7 2 3 2" xfId="33238" xr:uid="{00000000-0005-0000-0000-0000021A0000}"/>
    <cellStyle name="Note 2 2 7 2 3 3" xfId="47691" xr:uid="{00000000-0005-0000-0000-0000031A0000}"/>
    <cellStyle name="Note 2 2 7 2 4" xfId="21058" xr:uid="{00000000-0005-0000-0000-0000041A0000}"/>
    <cellStyle name="Note 2 2 7 2 5" xfId="35511" xr:uid="{00000000-0005-0000-0000-0000051A0000}"/>
    <cellStyle name="Note 2 2 7 3" xfId="6084" xr:uid="{00000000-0005-0000-0000-0000061A0000}"/>
    <cellStyle name="Note 2 2 7 3 2" xfId="23519" xr:uid="{00000000-0005-0000-0000-0000071A0000}"/>
    <cellStyle name="Note 2 2 7 3 3" xfId="37972" xr:uid="{00000000-0005-0000-0000-0000081A0000}"/>
    <cellStyle name="Note 2 2 7 4" xfId="8525" xr:uid="{00000000-0005-0000-0000-0000091A0000}"/>
    <cellStyle name="Note 2 2 7 4 2" xfId="25960" xr:uid="{00000000-0005-0000-0000-00000A1A0000}"/>
    <cellStyle name="Note 2 2 7 4 3" xfId="40413" xr:uid="{00000000-0005-0000-0000-00000B1A0000}"/>
    <cellStyle name="Note 2 2 7 5" xfId="10945" xr:uid="{00000000-0005-0000-0000-00000C1A0000}"/>
    <cellStyle name="Note 2 2 7 5 2" xfId="28380" xr:uid="{00000000-0005-0000-0000-00000D1A0000}"/>
    <cellStyle name="Note 2 2 7 5 3" xfId="42833" xr:uid="{00000000-0005-0000-0000-00000E1A0000}"/>
    <cellStyle name="Note 2 2 7 6" xfId="17952" xr:uid="{00000000-0005-0000-0000-00000F1A0000}"/>
    <cellStyle name="Note 2 2 8" xfId="1112" xr:uid="{00000000-0005-0000-0000-0000101A0000}"/>
    <cellStyle name="Note 2 2 8 2" xfId="3623" xr:uid="{00000000-0005-0000-0000-0000111A0000}"/>
    <cellStyle name="Note 2 2 8 2 2" xfId="21059" xr:uid="{00000000-0005-0000-0000-0000121A0000}"/>
    <cellStyle name="Note 2 2 8 2 3" xfId="35512" xr:uid="{00000000-0005-0000-0000-0000131A0000}"/>
    <cellStyle name="Note 2 2 8 3" xfId="6085" xr:uid="{00000000-0005-0000-0000-0000141A0000}"/>
    <cellStyle name="Note 2 2 8 3 2" xfId="23520" xr:uid="{00000000-0005-0000-0000-0000151A0000}"/>
    <cellStyle name="Note 2 2 8 3 3" xfId="37973" xr:uid="{00000000-0005-0000-0000-0000161A0000}"/>
    <cellStyle name="Note 2 2 8 4" xfId="8526" xr:uid="{00000000-0005-0000-0000-0000171A0000}"/>
    <cellStyle name="Note 2 2 8 4 2" xfId="25961" xr:uid="{00000000-0005-0000-0000-0000181A0000}"/>
    <cellStyle name="Note 2 2 8 4 3" xfId="40414" xr:uid="{00000000-0005-0000-0000-0000191A0000}"/>
    <cellStyle name="Note 2 2 8 5" xfId="10946" xr:uid="{00000000-0005-0000-0000-00001A1A0000}"/>
    <cellStyle name="Note 2 2 8 5 2" xfId="28381" xr:uid="{00000000-0005-0000-0000-00001B1A0000}"/>
    <cellStyle name="Note 2 2 8 5 3" xfId="42834" xr:uid="{00000000-0005-0000-0000-00001C1A0000}"/>
    <cellStyle name="Note 2 2 8 6" xfId="15048" xr:uid="{00000000-0005-0000-0000-00001D1A0000}"/>
    <cellStyle name="Note 2 2 8 6 2" xfId="32483" xr:uid="{00000000-0005-0000-0000-00001E1A0000}"/>
    <cellStyle name="Note 2 2 8 6 3" xfId="46936" xr:uid="{00000000-0005-0000-0000-00001F1A0000}"/>
    <cellStyle name="Note 2 2 8 7" xfId="17953" xr:uid="{00000000-0005-0000-0000-0000201A0000}"/>
    <cellStyle name="Note 2 2 8 8" xfId="20210" xr:uid="{00000000-0005-0000-0000-0000211A0000}"/>
    <cellStyle name="Note 2 2 9" xfId="3604" xr:uid="{00000000-0005-0000-0000-0000221A0000}"/>
    <cellStyle name="Note 2 2 9 2" xfId="13328" xr:uid="{00000000-0005-0000-0000-0000231A0000}"/>
    <cellStyle name="Note 2 2 9 2 2" xfId="30763" xr:uid="{00000000-0005-0000-0000-0000241A0000}"/>
    <cellStyle name="Note 2 2 9 2 3" xfId="45216" xr:uid="{00000000-0005-0000-0000-0000251A0000}"/>
    <cellStyle name="Note 2 2 9 3" xfId="15789" xr:uid="{00000000-0005-0000-0000-0000261A0000}"/>
    <cellStyle name="Note 2 2 9 3 2" xfId="33224" xr:uid="{00000000-0005-0000-0000-0000271A0000}"/>
    <cellStyle name="Note 2 2 9 3 3" xfId="47677" xr:uid="{00000000-0005-0000-0000-0000281A0000}"/>
    <cellStyle name="Note 2 2 9 4" xfId="21040" xr:uid="{00000000-0005-0000-0000-0000291A0000}"/>
    <cellStyle name="Note 2 2 9 5" xfId="35493" xr:uid="{00000000-0005-0000-0000-00002A1A0000}"/>
    <cellStyle name="Note 2 20" xfId="1113" xr:uid="{00000000-0005-0000-0000-00002B1A0000}"/>
    <cellStyle name="Note 2 20 10" xfId="17954" xr:uid="{00000000-0005-0000-0000-00002C1A0000}"/>
    <cellStyle name="Note 2 20 2" xfId="1114" xr:uid="{00000000-0005-0000-0000-00002D1A0000}"/>
    <cellStyle name="Note 2 20 2 10" xfId="8528" xr:uid="{00000000-0005-0000-0000-00002E1A0000}"/>
    <cellStyle name="Note 2 20 2 10 2" xfId="25963" xr:uid="{00000000-0005-0000-0000-00002F1A0000}"/>
    <cellStyle name="Note 2 20 2 10 3" xfId="40416" xr:uid="{00000000-0005-0000-0000-0000301A0000}"/>
    <cellStyle name="Note 2 20 2 11" xfId="10948" xr:uid="{00000000-0005-0000-0000-0000311A0000}"/>
    <cellStyle name="Note 2 20 2 11 2" xfId="28383" xr:uid="{00000000-0005-0000-0000-0000321A0000}"/>
    <cellStyle name="Note 2 20 2 11 3" xfId="42836" xr:uid="{00000000-0005-0000-0000-0000331A0000}"/>
    <cellStyle name="Note 2 20 2 12" xfId="17955" xr:uid="{00000000-0005-0000-0000-0000341A0000}"/>
    <cellStyle name="Note 2 20 2 2" xfId="1115" xr:uid="{00000000-0005-0000-0000-0000351A0000}"/>
    <cellStyle name="Note 2 20 2 2 2" xfId="1116" xr:uid="{00000000-0005-0000-0000-0000361A0000}"/>
    <cellStyle name="Note 2 20 2 2 2 2" xfId="3627" xr:uid="{00000000-0005-0000-0000-0000371A0000}"/>
    <cellStyle name="Note 2 20 2 2 2 2 2" xfId="13346" xr:uid="{00000000-0005-0000-0000-0000381A0000}"/>
    <cellStyle name="Note 2 20 2 2 2 2 2 2" xfId="30781" xr:uid="{00000000-0005-0000-0000-0000391A0000}"/>
    <cellStyle name="Note 2 20 2 2 2 2 2 3" xfId="45234" xr:uid="{00000000-0005-0000-0000-00003A1A0000}"/>
    <cellStyle name="Note 2 20 2 2 2 2 3" xfId="15807" xr:uid="{00000000-0005-0000-0000-00003B1A0000}"/>
    <cellStyle name="Note 2 20 2 2 2 2 3 2" xfId="33242" xr:uid="{00000000-0005-0000-0000-00003C1A0000}"/>
    <cellStyle name="Note 2 20 2 2 2 2 3 3" xfId="47695" xr:uid="{00000000-0005-0000-0000-00003D1A0000}"/>
    <cellStyle name="Note 2 20 2 2 2 2 4" xfId="21063" xr:uid="{00000000-0005-0000-0000-00003E1A0000}"/>
    <cellStyle name="Note 2 20 2 2 2 2 5" xfId="35516" xr:uid="{00000000-0005-0000-0000-00003F1A0000}"/>
    <cellStyle name="Note 2 20 2 2 2 3" xfId="6089" xr:uid="{00000000-0005-0000-0000-0000401A0000}"/>
    <cellStyle name="Note 2 20 2 2 2 3 2" xfId="23524" xr:uid="{00000000-0005-0000-0000-0000411A0000}"/>
    <cellStyle name="Note 2 20 2 2 2 3 3" xfId="37977" xr:uid="{00000000-0005-0000-0000-0000421A0000}"/>
    <cellStyle name="Note 2 20 2 2 2 4" xfId="8530" xr:uid="{00000000-0005-0000-0000-0000431A0000}"/>
    <cellStyle name="Note 2 20 2 2 2 4 2" xfId="25965" xr:uid="{00000000-0005-0000-0000-0000441A0000}"/>
    <cellStyle name="Note 2 20 2 2 2 4 3" xfId="40418" xr:uid="{00000000-0005-0000-0000-0000451A0000}"/>
    <cellStyle name="Note 2 20 2 2 2 5" xfId="10950" xr:uid="{00000000-0005-0000-0000-0000461A0000}"/>
    <cellStyle name="Note 2 20 2 2 2 5 2" xfId="28385" xr:uid="{00000000-0005-0000-0000-0000471A0000}"/>
    <cellStyle name="Note 2 20 2 2 2 5 3" xfId="42838" xr:uid="{00000000-0005-0000-0000-0000481A0000}"/>
    <cellStyle name="Note 2 20 2 2 2 6" xfId="17957" xr:uid="{00000000-0005-0000-0000-0000491A0000}"/>
    <cellStyle name="Note 2 20 2 2 3" xfId="1117" xr:uid="{00000000-0005-0000-0000-00004A1A0000}"/>
    <cellStyle name="Note 2 20 2 2 3 2" xfId="3628" xr:uid="{00000000-0005-0000-0000-00004B1A0000}"/>
    <cellStyle name="Note 2 20 2 2 3 2 2" xfId="13347" xr:uid="{00000000-0005-0000-0000-00004C1A0000}"/>
    <cellStyle name="Note 2 20 2 2 3 2 2 2" xfId="30782" xr:uid="{00000000-0005-0000-0000-00004D1A0000}"/>
    <cellStyle name="Note 2 20 2 2 3 2 2 3" xfId="45235" xr:uid="{00000000-0005-0000-0000-00004E1A0000}"/>
    <cellStyle name="Note 2 20 2 2 3 2 3" xfId="15808" xr:uid="{00000000-0005-0000-0000-00004F1A0000}"/>
    <cellStyle name="Note 2 20 2 2 3 2 3 2" xfId="33243" xr:uid="{00000000-0005-0000-0000-0000501A0000}"/>
    <cellStyle name="Note 2 20 2 2 3 2 3 3" xfId="47696" xr:uid="{00000000-0005-0000-0000-0000511A0000}"/>
    <cellStyle name="Note 2 20 2 2 3 2 4" xfId="21064" xr:uid="{00000000-0005-0000-0000-0000521A0000}"/>
    <cellStyle name="Note 2 20 2 2 3 2 5" xfId="35517" xr:uid="{00000000-0005-0000-0000-0000531A0000}"/>
    <cellStyle name="Note 2 20 2 2 3 3" xfId="6090" xr:uid="{00000000-0005-0000-0000-0000541A0000}"/>
    <cellStyle name="Note 2 20 2 2 3 3 2" xfId="23525" xr:uid="{00000000-0005-0000-0000-0000551A0000}"/>
    <cellStyle name="Note 2 20 2 2 3 3 3" xfId="37978" xr:uid="{00000000-0005-0000-0000-0000561A0000}"/>
    <cellStyle name="Note 2 20 2 2 3 4" xfId="8531" xr:uid="{00000000-0005-0000-0000-0000571A0000}"/>
    <cellStyle name="Note 2 20 2 2 3 4 2" xfId="25966" xr:uid="{00000000-0005-0000-0000-0000581A0000}"/>
    <cellStyle name="Note 2 20 2 2 3 4 3" xfId="40419" xr:uid="{00000000-0005-0000-0000-0000591A0000}"/>
    <cellStyle name="Note 2 20 2 2 3 5" xfId="10951" xr:uid="{00000000-0005-0000-0000-00005A1A0000}"/>
    <cellStyle name="Note 2 20 2 2 3 5 2" xfId="28386" xr:uid="{00000000-0005-0000-0000-00005B1A0000}"/>
    <cellStyle name="Note 2 20 2 2 3 5 3" xfId="42839" xr:uid="{00000000-0005-0000-0000-00005C1A0000}"/>
    <cellStyle name="Note 2 20 2 2 3 6" xfId="17958" xr:uid="{00000000-0005-0000-0000-00005D1A0000}"/>
    <cellStyle name="Note 2 20 2 2 4" xfId="1118" xr:uid="{00000000-0005-0000-0000-00005E1A0000}"/>
    <cellStyle name="Note 2 20 2 2 4 2" xfId="3629" xr:uid="{00000000-0005-0000-0000-00005F1A0000}"/>
    <cellStyle name="Note 2 20 2 2 4 2 2" xfId="21065" xr:uid="{00000000-0005-0000-0000-0000601A0000}"/>
    <cellStyle name="Note 2 20 2 2 4 2 3" xfId="35518" xr:uid="{00000000-0005-0000-0000-0000611A0000}"/>
    <cellStyle name="Note 2 20 2 2 4 3" xfId="6091" xr:uid="{00000000-0005-0000-0000-0000621A0000}"/>
    <cellStyle name="Note 2 20 2 2 4 3 2" xfId="23526" xr:uid="{00000000-0005-0000-0000-0000631A0000}"/>
    <cellStyle name="Note 2 20 2 2 4 3 3" xfId="37979" xr:uid="{00000000-0005-0000-0000-0000641A0000}"/>
    <cellStyle name="Note 2 20 2 2 4 4" xfId="8532" xr:uid="{00000000-0005-0000-0000-0000651A0000}"/>
    <cellStyle name="Note 2 20 2 2 4 4 2" xfId="25967" xr:uid="{00000000-0005-0000-0000-0000661A0000}"/>
    <cellStyle name="Note 2 20 2 2 4 4 3" xfId="40420" xr:uid="{00000000-0005-0000-0000-0000671A0000}"/>
    <cellStyle name="Note 2 20 2 2 4 5" xfId="10952" xr:uid="{00000000-0005-0000-0000-0000681A0000}"/>
    <cellStyle name="Note 2 20 2 2 4 5 2" xfId="28387" xr:uid="{00000000-0005-0000-0000-0000691A0000}"/>
    <cellStyle name="Note 2 20 2 2 4 5 3" xfId="42840" xr:uid="{00000000-0005-0000-0000-00006A1A0000}"/>
    <cellStyle name="Note 2 20 2 2 4 6" xfId="15049" xr:uid="{00000000-0005-0000-0000-00006B1A0000}"/>
    <cellStyle name="Note 2 20 2 2 4 6 2" xfId="32484" xr:uid="{00000000-0005-0000-0000-00006C1A0000}"/>
    <cellStyle name="Note 2 20 2 2 4 6 3" xfId="46937" xr:uid="{00000000-0005-0000-0000-00006D1A0000}"/>
    <cellStyle name="Note 2 20 2 2 4 7" xfId="17959" xr:uid="{00000000-0005-0000-0000-00006E1A0000}"/>
    <cellStyle name="Note 2 20 2 2 4 8" xfId="20211" xr:uid="{00000000-0005-0000-0000-00006F1A0000}"/>
    <cellStyle name="Note 2 20 2 2 5" xfId="3626" xr:uid="{00000000-0005-0000-0000-0000701A0000}"/>
    <cellStyle name="Note 2 20 2 2 5 2" xfId="13345" xr:uid="{00000000-0005-0000-0000-0000711A0000}"/>
    <cellStyle name="Note 2 20 2 2 5 2 2" xfId="30780" xr:uid="{00000000-0005-0000-0000-0000721A0000}"/>
    <cellStyle name="Note 2 20 2 2 5 2 3" xfId="45233" xr:uid="{00000000-0005-0000-0000-0000731A0000}"/>
    <cellStyle name="Note 2 20 2 2 5 3" xfId="15806" xr:uid="{00000000-0005-0000-0000-0000741A0000}"/>
    <cellStyle name="Note 2 20 2 2 5 3 2" xfId="33241" xr:uid="{00000000-0005-0000-0000-0000751A0000}"/>
    <cellStyle name="Note 2 20 2 2 5 3 3" xfId="47694" xr:uid="{00000000-0005-0000-0000-0000761A0000}"/>
    <cellStyle name="Note 2 20 2 2 5 4" xfId="21062" xr:uid="{00000000-0005-0000-0000-0000771A0000}"/>
    <cellStyle name="Note 2 20 2 2 5 5" xfId="35515" xr:uid="{00000000-0005-0000-0000-0000781A0000}"/>
    <cellStyle name="Note 2 20 2 2 6" xfId="6088" xr:uid="{00000000-0005-0000-0000-0000791A0000}"/>
    <cellStyle name="Note 2 20 2 2 6 2" xfId="23523" xr:uid="{00000000-0005-0000-0000-00007A1A0000}"/>
    <cellStyle name="Note 2 20 2 2 6 3" xfId="37976" xr:uid="{00000000-0005-0000-0000-00007B1A0000}"/>
    <cellStyle name="Note 2 20 2 2 7" xfId="8529" xr:uid="{00000000-0005-0000-0000-00007C1A0000}"/>
    <cellStyle name="Note 2 20 2 2 7 2" xfId="25964" xr:uid="{00000000-0005-0000-0000-00007D1A0000}"/>
    <cellStyle name="Note 2 20 2 2 7 3" xfId="40417" xr:uid="{00000000-0005-0000-0000-00007E1A0000}"/>
    <cellStyle name="Note 2 20 2 2 8" xfId="10949" xr:uid="{00000000-0005-0000-0000-00007F1A0000}"/>
    <cellStyle name="Note 2 20 2 2 8 2" xfId="28384" xr:uid="{00000000-0005-0000-0000-0000801A0000}"/>
    <cellStyle name="Note 2 20 2 2 8 3" xfId="42837" xr:uid="{00000000-0005-0000-0000-0000811A0000}"/>
    <cellStyle name="Note 2 20 2 2 9" xfId="17956" xr:uid="{00000000-0005-0000-0000-0000821A0000}"/>
    <cellStyle name="Note 2 20 2 3" xfId="1119" xr:uid="{00000000-0005-0000-0000-0000831A0000}"/>
    <cellStyle name="Note 2 20 2 3 2" xfId="1120" xr:uid="{00000000-0005-0000-0000-0000841A0000}"/>
    <cellStyle name="Note 2 20 2 3 2 2" xfId="3631" xr:uid="{00000000-0005-0000-0000-0000851A0000}"/>
    <cellStyle name="Note 2 20 2 3 2 2 2" xfId="13349" xr:uid="{00000000-0005-0000-0000-0000861A0000}"/>
    <cellStyle name="Note 2 20 2 3 2 2 2 2" xfId="30784" xr:uid="{00000000-0005-0000-0000-0000871A0000}"/>
    <cellStyle name="Note 2 20 2 3 2 2 2 3" xfId="45237" xr:uid="{00000000-0005-0000-0000-0000881A0000}"/>
    <cellStyle name="Note 2 20 2 3 2 2 3" xfId="15810" xr:uid="{00000000-0005-0000-0000-0000891A0000}"/>
    <cellStyle name="Note 2 20 2 3 2 2 3 2" xfId="33245" xr:uid="{00000000-0005-0000-0000-00008A1A0000}"/>
    <cellStyle name="Note 2 20 2 3 2 2 3 3" xfId="47698" xr:uid="{00000000-0005-0000-0000-00008B1A0000}"/>
    <cellStyle name="Note 2 20 2 3 2 2 4" xfId="21067" xr:uid="{00000000-0005-0000-0000-00008C1A0000}"/>
    <cellStyle name="Note 2 20 2 3 2 2 5" xfId="35520" xr:uid="{00000000-0005-0000-0000-00008D1A0000}"/>
    <cellStyle name="Note 2 20 2 3 2 3" xfId="6093" xr:uid="{00000000-0005-0000-0000-00008E1A0000}"/>
    <cellStyle name="Note 2 20 2 3 2 3 2" xfId="23528" xr:uid="{00000000-0005-0000-0000-00008F1A0000}"/>
    <cellStyle name="Note 2 20 2 3 2 3 3" xfId="37981" xr:uid="{00000000-0005-0000-0000-0000901A0000}"/>
    <cellStyle name="Note 2 20 2 3 2 4" xfId="8534" xr:uid="{00000000-0005-0000-0000-0000911A0000}"/>
    <cellStyle name="Note 2 20 2 3 2 4 2" xfId="25969" xr:uid="{00000000-0005-0000-0000-0000921A0000}"/>
    <cellStyle name="Note 2 20 2 3 2 4 3" xfId="40422" xr:uid="{00000000-0005-0000-0000-0000931A0000}"/>
    <cellStyle name="Note 2 20 2 3 2 5" xfId="10954" xr:uid="{00000000-0005-0000-0000-0000941A0000}"/>
    <cellStyle name="Note 2 20 2 3 2 5 2" xfId="28389" xr:uid="{00000000-0005-0000-0000-0000951A0000}"/>
    <cellStyle name="Note 2 20 2 3 2 5 3" xfId="42842" xr:uid="{00000000-0005-0000-0000-0000961A0000}"/>
    <cellStyle name="Note 2 20 2 3 2 6" xfId="17961" xr:uid="{00000000-0005-0000-0000-0000971A0000}"/>
    <cellStyle name="Note 2 20 2 3 3" xfId="1121" xr:uid="{00000000-0005-0000-0000-0000981A0000}"/>
    <cellStyle name="Note 2 20 2 3 3 2" xfId="3632" xr:uid="{00000000-0005-0000-0000-0000991A0000}"/>
    <cellStyle name="Note 2 20 2 3 3 2 2" xfId="13350" xr:uid="{00000000-0005-0000-0000-00009A1A0000}"/>
    <cellStyle name="Note 2 20 2 3 3 2 2 2" xfId="30785" xr:uid="{00000000-0005-0000-0000-00009B1A0000}"/>
    <cellStyle name="Note 2 20 2 3 3 2 2 3" xfId="45238" xr:uid="{00000000-0005-0000-0000-00009C1A0000}"/>
    <cellStyle name="Note 2 20 2 3 3 2 3" xfId="15811" xr:uid="{00000000-0005-0000-0000-00009D1A0000}"/>
    <cellStyle name="Note 2 20 2 3 3 2 3 2" xfId="33246" xr:uid="{00000000-0005-0000-0000-00009E1A0000}"/>
    <cellStyle name="Note 2 20 2 3 3 2 3 3" xfId="47699" xr:uid="{00000000-0005-0000-0000-00009F1A0000}"/>
    <cellStyle name="Note 2 20 2 3 3 2 4" xfId="21068" xr:uid="{00000000-0005-0000-0000-0000A01A0000}"/>
    <cellStyle name="Note 2 20 2 3 3 2 5" xfId="35521" xr:uid="{00000000-0005-0000-0000-0000A11A0000}"/>
    <cellStyle name="Note 2 20 2 3 3 3" xfId="6094" xr:uid="{00000000-0005-0000-0000-0000A21A0000}"/>
    <cellStyle name="Note 2 20 2 3 3 3 2" xfId="23529" xr:uid="{00000000-0005-0000-0000-0000A31A0000}"/>
    <cellStyle name="Note 2 20 2 3 3 3 3" xfId="37982" xr:uid="{00000000-0005-0000-0000-0000A41A0000}"/>
    <cellStyle name="Note 2 20 2 3 3 4" xfId="8535" xr:uid="{00000000-0005-0000-0000-0000A51A0000}"/>
    <cellStyle name="Note 2 20 2 3 3 4 2" xfId="25970" xr:uid="{00000000-0005-0000-0000-0000A61A0000}"/>
    <cellStyle name="Note 2 20 2 3 3 4 3" xfId="40423" xr:uid="{00000000-0005-0000-0000-0000A71A0000}"/>
    <cellStyle name="Note 2 20 2 3 3 5" xfId="10955" xr:uid="{00000000-0005-0000-0000-0000A81A0000}"/>
    <cellStyle name="Note 2 20 2 3 3 5 2" xfId="28390" xr:uid="{00000000-0005-0000-0000-0000A91A0000}"/>
    <cellStyle name="Note 2 20 2 3 3 5 3" xfId="42843" xr:uid="{00000000-0005-0000-0000-0000AA1A0000}"/>
    <cellStyle name="Note 2 20 2 3 3 6" xfId="17962" xr:uid="{00000000-0005-0000-0000-0000AB1A0000}"/>
    <cellStyle name="Note 2 20 2 3 4" xfId="1122" xr:uid="{00000000-0005-0000-0000-0000AC1A0000}"/>
    <cellStyle name="Note 2 20 2 3 4 2" xfId="3633" xr:uid="{00000000-0005-0000-0000-0000AD1A0000}"/>
    <cellStyle name="Note 2 20 2 3 4 2 2" xfId="21069" xr:uid="{00000000-0005-0000-0000-0000AE1A0000}"/>
    <cellStyle name="Note 2 20 2 3 4 2 3" xfId="35522" xr:uid="{00000000-0005-0000-0000-0000AF1A0000}"/>
    <cellStyle name="Note 2 20 2 3 4 3" xfId="6095" xr:uid="{00000000-0005-0000-0000-0000B01A0000}"/>
    <cellStyle name="Note 2 20 2 3 4 3 2" xfId="23530" xr:uid="{00000000-0005-0000-0000-0000B11A0000}"/>
    <cellStyle name="Note 2 20 2 3 4 3 3" xfId="37983" xr:uid="{00000000-0005-0000-0000-0000B21A0000}"/>
    <cellStyle name="Note 2 20 2 3 4 4" xfId="8536" xr:uid="{00000000-0005-0000-0000-0000B31A0000}"/>
    <cellStyle name="Note 2 20 2 3 4 4 2" xfId="25971" xr:uid="{00000000-0005-0000-0000-0000B41A0000}"/>
    <cellStyle name="Note 2 20 2 3 4 4 3" xfId="40424" xr:uid="{00000000-0005-0000-0000-0000B51A0000}"/>
    <cellStyle name="Note 2 20 2 3 4 5" xfId="10956" xr:uid="{00000000-0005-0000-0000-0000B61A0000}"/>
    <cellStyle name="Note 2 20 2 3 4 5 2" xfId="28391" xr:uid="{00000000-0005-0000-0000-0000B71A0000}"/>
    <cellStyle name="Note 2 20 2 3 4 5 3" xfId="42844" xr:uid="{00000000-0005-0000-0000-0000B81A0000}"/>
    <cellStyle name="Note 2 20 2 3 4 6" xfId="15050" xr:uid="{00000000-0005-0000-0000-0000B91A0000}"/>
    <cellStyle name="Note 2 20 2 3 4 6 2" xfId="32485" xr:uid="{00000000-0005-0000-0000-0000BA1A0000}"/>
    <cellStyle name="Note 2 20 2 3 4 6 3" xfId="46938" xr:uid="{00000000-0005-0000-0000-0000BB1A0000}"/>
    <cellStyle name="Note 2 20 2 3 4 7" xfId="17963" xr:uid="{00000000-0005-0000-0000-0000BC1A0000}"/>
    <cellStyle name="Note 2 20 2 3 4 8" xfId="20212" xr:uid="{00000000-0005-0000-0000-0000BD1A0000}"/>
    <cellStyle name="Note 2 20 2 3 5" xfId="3630" xr:uid="{00000000-0005-0000-0000-0000BE1A0000}"/>
    <cellStyle name="Note 2 20 2 3 5 2" xfId="13348" xr:uid="{00000000-0005-0000-0000-0000BF1A0000}"/>
    <cellStyle name="Note 2 20 2 3 5 2 2" xfId="30783" xr:uid="{00000000-0005-0000-0000-0000C01A0000}"/>
    <cellStyle name="Note 2 20 2 3 5 2 3" xfId="45236" xr:uid="{00000000-0005-0000-0000-0000C11A0000}"/>
    <cellStyle name="Note 2 20 2 3 5 3" xfId="15809" xr:uid="{00000000-0005-0000-0000-0000C21A0000}"/>
    <cellStyle name="Note 2 20 2 3 5 3 2" xfId="33244" xr:uid="{00000000-0005-0000-0000-0000C31A0000}"/>
    <cellStyle name="Note 2 20 2 3 5 3 3" xfId="47697" xr:uid="{00000000-0005-0000-0000-0000C41A0000}"/>
    <cellStyle name="Note 2 20 2 3 5 4" xfId="21066" xr:uid="{00000000-0005-0000-0000-0000C51A0000}"/>
    <cellStyle name="Note 2 20 2 3 5 5" xfId="35519" xr:uid="{00000000-0005-0000-0000-0000C61A0000}"/>
    <cellStyle name="Note 2 20 2 3 6" xfId="6092" xr:uid="{00000000-0005-0000-0000-0000C71A0000}"/>
    <cellStyle name="Note 2 20 2 3 6 2" xfId="23527" xr:uid="{00000000-0005-0000-0000-0000C81A0000}"/>
    <cellStyle name="Note 2 20 2 3 6 3" xfId="37980" xr:uid="{00000000-0005-0000-0000-0000C91A0000}"/>
    <cellStyle name="Note 2 20 2 3 7" xfId="8533" xr:uid="{00000000-0005-0000-0000-0000CA1A0000}"/>
    <cellStyle name="Note 2 20 2 3 7 2" xfId="25968" xr:uid="{00000000-0005-0000-0000-0000CB1A0000}"/>
    <cellStyle name="Note 2 20 2 3 7 3" xfId="40421" xr:uid="{00000000-0005-0000-0000-0000CC1A0000}"/>
    <cellStyle name="Note 2 20 2 3 8" xfId="10953" xr:uid="{00000000-0005-0000-0000-0000CD1A0000}"/>
    <cellStyle name="Note 2 20 2 3 8 2" xfId="28388" xr:uid="{00000000-0005-0000-0000-0000CE1A0000}"/>
    <cellStyle name="Note 2 20 2 3 8 3" xfId="42841" xr:uid="{00000000-0005-0000-0000-0000CF1A0000}"/>
    <cellStyle name="Note 2 20 2 3 9" xfId="17960" xr:uid="{00000000-0005-0000-0000-0000D01A0000}"/>
    <cellStyle name="Note 2 20 2 4" xfId="1123" xr:uid="{00000000-0005-0000-0000-0000D11A0000}"/>
    <cellStyle name="Note 2 20 2 4 2" xfId="1124" xr:uid="{00000000-0005-0000-0000-0000D21A0000}"/>
    <cellStyle name="Note 2 20 2 4 2 2" xfId="3635" xr:uid="{00000000-0005-0000-0000-0000D31A0000}"/>
    <cellStyle name="Note 2 20 2 4 2 2 2" xfId="13352" xr:uid="{00000000-0005-0000-0000-0000D41A0000}"/>
    <cellStyle name="Note 2 20 2 4 2 2 2 2" xfId="30787" xr:uid="{00000000-0005-0000-0000-0000D51A0000}"/>
    <cellStyle name="Note 2 20 2 4 2 2 2 3" xfId="45240" xr:uid="{00000000-0005-0000-0000-0000D61A0000}"/>
    <cellStyle name="Note 2 20 2 4 2 2 3" xfId="15813" xr:uid="{00000000-0005-0000-0000-0000D71A0000}"/>
    <cellStyle name="Note 2 20 2 4 2 2 3 2" xfId="33248" xr:uid="{00000000-0005-0000-0000-0000D81A0000}"/>
    <cellStyle name="Note 2 20 2 4 2 2 3 3" xfId="47701" xr:uid="{00000000-0005-0000-0000-0000D91A0000}"/>
    <cellStyle name="Note 2 20 2 4 2 2 4" xfId="21071" xr:uid="{00000000-0005-0000-0000-0000DA1A0000}"/>
    <cellStyle name="Note 2 20 2 4 2 2 5" xfId="35524" xr:uid="{00000000-0005-0000-0000-0000DB1A0000}"/>
    <cellStyle name="Note 2 20 2 4 2 3" xfId="6097" xr:uid="{00000000-0005-0000-0000-0000DC1A0000}"/>
    <cellStyle name="Note 2 20 2 4 2 3 2" xfId="23532" xr:uid="{00000000-0005-0000-0000-0000DD1A0000}"/>
    <cellStyle name="Note 2 20 2 4 2 3 3" xfId="37985" xr:uid="{00000000-0005-0000-0000-0000DE1A0000}"/>
    <cellStyle name="Note 2 20 2 4 2 4" xfId="8538" xr:uid="{00000000-0005-0000-0000-0000DF1A0000}"/>
    <cellStyle name="Note 2 20 2 4 2 4 2" xfId="25973" xr:uid="{00000000-0005-0000-0000-0000E01A0000}"/>
    <cellStyle name="Note 2 20 2 4 2 4 3" xfId="40426" xr:uid="{00000000-0005-0000-0000-0000E11A0000}"/>
    <cellStyle name="Note 2 20 2 4 2 5" xfId="10958" xr:uid="{00000000-0005-0000-0000-0000E21A0000}"/>
    <cellStyle name="Note 2 20 2 4 2 5 2" xfId="28393" xr:uid="{00000000-0005-0000-0000-0000E31A0000}"/>
    <cellStyle name="Note 2 20 2 4 2 5 3" xfId="42846" xr:uid="{00000000-0005-0000-0000-0000E41A0000}"/>
    <cellStyle name="Note 2 20 2 4 2 6" xfId="17965" xr:uid="{00000000-0005-0000-0000-0000E51A0000}"/>
    <cellStyle name="Note 2 20 2 4 3" xfId="1125" xr:uid="{00000000-0005-0000-0000-0000E61A0000}"/>
    <cellStyle name="Note 2 20 2 4 3 2" xfId="3636" xr:uid="{00000000-0005-0000-0000-0000E71A0000}"/>
    <cellStyle name="Note 2 20 2 4 3 2 2" xfId="13353" xr:uid="{00000000-0005-0000-0000-0000E81A0000}"/>
    <cellStyle name="Note 2 20 2 4 3 2 2 2" xfId="30788" xr:uid="{00000000-0005-0000-0000-0000E91A0000}"/>
    <cellStyle name="Note 2 20 2 4 3 2 2 3" xfId="45241" xr:uid="{00000000-0005-0000-0000-0000EA1A0000}"/>
    <cellStyle name="Note 2 20 2 4 3 2 3" xfId="15814" xr:uid="{00000000-0005-0000-0000-0000EB1A0000}"/>
    <cellStyle name="Note 2 20 2 4 3 2 3 2" xfId="33249" xr:uid="{00000000-0005-0000-0000-0000EC1A0000}"/>
    <cellStyle name="Note 2 20 2 4 3 2 3 3" xfId="47702" xr:uid="{00000000-0005-0000-0000-0000ED1A0000}"/>
    <cellStyle name="Note 2 20 2 4 3 2 4" xfId="21072" xr:uid="{00000000-0005-0000-0000-0000EE1A0000}"/>
    <cellStyle name="Note 2 20 2 4 3 2 5" xfId="35525" xr:uid="{00000000-0005-0000-0000-0000EF1A0000}"/>
    <cellStyle name="Note 2 20 2 4 3 3" xfId="6098" xr:uid="{00000000-0005-0000-0000-0000F01A0000}"/>
    <cellStyle name="Note 2 20 2 4 3 3 2" xfId="23533" xr:uid="{00000000-0005-0000-0000-0000F11A0000}"/>
    <cellStyle name="Note 2 20 2 4 3 3 3" xfId="37986" xr:uid="{00000000-0005-0000-0000-0000F21A0000}"/>
    <cellStyle name="Note 2 20 2 4 3 4" xfId="8539" xr:uid="{00000000-0005-0000-0000-0000F31A0000}"/>
    <cellStyle name="Note 2 20 2 4 3 4 2" xfId="25974" xr:uid="{00000000-0005-0000-0000-0000F41A0000}"/>
    <cellStyle name="Note 2 20 2 4 3 4 3" xfId="40427" xr:uid="{00000000-0005-0000-0000-0000F51A0000}"/>
    <cellStyle name="Note 2 20 2 4 3 5" xfId="10959" xr:uid="{00000000-0005-0000-0000-0000F61A0000}"/>
    <cellStyle name="Note 2 20 2 4 3 5 2" xfId="28394" xr:uid="{00000000-0005-0000-0000-0000F71A0000}"/>
    <cellStyle name="Note 2 20 2 4 3 5 3" xfId="42847" xr:uid="{00000000-0005-0000-0000-0000F81A0000}"/>
    <cellStyle name="Note 2 20 2 4 3 6" xfId="17966" xr:uid="{00000000-0005-0000-0000-0000F91A0000}"/>
    <cellStyle name="Note 2 20 2 4 4" xfId="1126" xr:uid="{00000000-0005-0000-0000-0000FA1A0000}"/>
    <cellStyle name="Note 2 20 2 4 4 2" xfId="3637" xr:uid="{00000000-0005-0000-0000-0000FB1A0000}"/>
    <cellStyle name="Note 2 20 2 4 4 2 2" xfId="21073" xr:uid="{00000000-0005-0000-0000-0000FC1A0000}"/>
    <cellStyle name="Note 2 20 2 4 4 2 3" xfId="35526" xr:uid="{00000000-0005-0000-0000-0000FD1A0000}"/>
    <cellStyle name="Note 2 20 2 4 4 3" xfId="6099" xr:uid="{00000000-0005-0000-0000-0000FE1A0000}"/>
    <cellStyle name="Note 2 20 2 4 4 3 2" xfId="23534" xr:uid="{00000000-0005-0000-0000-0000FF1A0000}"/>
    <cellStyle name="Note 2 20 2 4 4 3 3" xfId="37987" xr:uid="{00000000-0005-0000-0000-0000001B0000}"/>
    <cellStyle name="Note 2 20 2 4 4 4" xfId="8540" xr:uid="{00000000-0005-0000-0000-0000011B0000}"/>
    <cellStyle name="Note 2 20 2 4 4 4 2" xfId="25975" xr:uid="{00000000-0005-0000-0000-0000021B0000}"/>
    <cellStyle name="Note 2 20 2 4 4 4 3" xfId="40428" xr:uid="{00000000-0005-0000-0000-0000031B0000}"/>
    <cellStyle name="Note 2 20 2 4 4 5" xfId="10960" xr:uid="{00000000-0005-0000-0000-0000041B0000}"/>
    <cellStyle name="Note 2 20 2 4 4 5 2" xfId="28395" xr:uid="{00000000-0005-0000-0000-0000051B0000}"/>
    <cellStyle name="Note 2 20 2 4 4 5 3" xfId="42848" xr:uid="{00000000-0005-0000-0000-0000061B0000}"/>
    <cellStyle name="Note 2 20 2 4 4 6" xfId="15051" xr:uid="{00000000-0005-0000-0000-0000071B0000}"/>
    <cellStyle name="Note 2 20 2 4 4 6 2" xfId="32486" xr:uid="{00000000-0005-0000-0000-0000081B0000}"/>
    <cellStyle name="Note 2 20 2 4 4 6 3" xfId="46939" xr:uid="{00000000-0005-0000-0000-0000091B0000}"/>
    <cellStyle name="Note 2 20 2 4 4 7" xfId="17967" xr:uid="{00000000-0005-0000-0000-00000A1B0000}"/>
    <cellStyle name="Note 2 20 2 4 4 8" xfId="20213" xr:uid="{00000000-0005-0000-0000-00000B1B0000}"/>
    <cellStyle name="Note 2 20 2 4 5" xfId="3634" xr:uid="{00000000-0005-0000-0000-00000C1B0000}"/>
    <cellStyle name="Note 2 20 2 4 5 2" xfId="13351" xr:uid="{00000000-0005-0000-0000-00000D1B0000}"/>
    <cellStyle name="Note 2 20 2 4 5 2 2" xfId="30786" xr:uid="{00000000-0005-0000-0000-00000E1B0000}"/>
    <cellStyle name="Note 2 20 2 4 5 2 3" xfId="45239" xr:uid="{00000000-0005-0000-0000-00000F1B0000}"/>
    <cellStyle name="Note 2 20 2 4 5 3" xfId="15812" xr:uid="{00000000-0005-0000-0000-0000101B0000}"/>
    <cellStyle name="Note 2 20 2 4 5 3 2" xfId="33247" xr:uid="{00000000-0005-0000-0000-0000111B0000}"/>
    <cellStyle name="Note 2 20 2 4 5 3 3" xfId="47700" xr:uid="{00000000-0005-0000-0000-0000121B0000}"/>
    <cellStyle name="Note 2 20 2 4 5 4" xfId="21070" xr:uid="{00000000-0005-0000-0000-0000131B0000}"/>
    <cellStyle name="Note 2 20 2 4 5 5" xfId="35523" xr:uid="{00000000-0005-0000-0000-0000141B0000}"/>
    <cellStyle name="Note 2 20 2 4 6" xfId="6096" xr:uid="{00000000-0005-0000-0000-0000151B0000}"/>
    <cellStyle name="Note 2 20 2 4 6 2" xfId="23531" xr:uid="{00000000-0005-0000-0000-0000161B0000}"/>
    <cellStyle name="Note 2 20 2 4 6 3" xfId="37984" xr:uid="{00000000-0005-0000-0000-0000171B0000}"/>
    <cellStyle name="Note 2 20 2 4 7" xfId="8537" xr:uid="{00000000-0005-0000-0000-0000181B0000}"/>
    <cellStyle name="Note 2 20 2 4 7 2" xfId="25972" xr:uid="{00000000-0005-0000-0000-0000191B0000}"/>
    <cellStyle name="Note 2 20 2 4 7 3" xfId="40425" xr:uid="{00000000-0005-0000-0000-00001A1B0000}"/>
    <cellStyle name="Note 2 20 2 4 8" xfId="10957" xr:uid="{00000000-0005-0000-0000-00001B1B0000}"/>
    <cellStyle name="Note 2 20 2 4 8 2" xfId="28392" xr:uid="{00000000-0005-0000-0000-00001C1B0000}"/>
    <cellStyle name="Note 2 20 2 4 8 3" xfId="42845" xr:uid="{00000000-0005-0000-0000-00001D1B0000}"/>
    <cellStyle name="Note 2 20 2 4 9" xfId="17964" xr:uid="{00000000-0005-0000-0000-00001E1B0000}"/>
    <cellStyle name="Note 2 20 2 5" xfId="1127" xr:uid="{00000000-0005-0000-0000-00001F1B0000}"/>
    <cellStyle name="Note 2 20 2 5 2" xfId="3638" xr:uid="{00000000-0005-0000-0000-0000201B0000}"/>
    <cellStyle name="Note 2 20 2 5 2 2" xfId="13354" xr:uid="{00000000-0005-0000-0000-0000211B0000}"/>
    <cellStyle name="Note 2 20 2 5 2 2 2" xfId="30789" xr:uid="{00000000-0005-0000-0000-0000221B0000}"/>
    <cellStyle name="Note 2 20 2 5 2 2 3" xfId="45242" xr:uid="{00000000-0005-0000-0000-0000231B0000}"/>
    <cellStyle name="Note 2 20 2 5 2 3" xfId="15815" xr:uid="{00000000-0005-0000-0000-0000241B0000}"/>
    <cellStyle name="Note 2 20 2 5 2 3 2" xfId="33250" xr:uid="{00000000-0005-0000-0000-0000251B0000}"/>
    <cellStyle name="Note 2 20 2 5 2 3 3" xfId="47703" xr:uid="{00000000-0005-0000-0000-0000261B0000}"/>
    <cellStyle name="Note 2 20 2 5 2 4" xfId="21074" xr:uid="{00000000-0005-0000-0000-0000271B0000}"/>
    <cellStyle name="Note 2 20 2 5 2 5" xfId="35527" xr:uid="{00000000-0005-0000-0000-0000281B0000}"/>
    <cellStyle name="Note 2 20 2 5 3" xfId="6100" xr:uid="{00000000-0005-0000-0000-0000291B0000}"/>
    <cellStyle name="Note 2 20 2 5 3 2" xfId="23535" xr:uid="{00000000-0005-0000-0000-00002A1B0000}"/>
    <cellStyle name="Note 2 20 2 5 3 3" xfId="37988" xr:uid="{00000000-0005-0000-0000-00002B1B0000}"/>
    <cellStyle name="Note 2 20 2 5 4" xfId="8541" xr:uid="{00000000-0005-0000-0000-00002C1B0000}"/>
    <cellStyle name="Note 2 20 2 5 4 2" xfId="25976" xr:uid="{00000000-0005-0000-0000-00002D1B0000}"/>
    <cellStyle name="Note 2 20 2 5 4 3" xfId="40429" xr:uid="{00000000-0005-0000-0000-00002E1B0000}"/>
    <cellStyle name="Note 2 20 2 5 5" xfId="10961" xr:uid="{00000000-0005-0000-0000-00002F1B0000}"/>
    <cellStyle name="Note 2 20 2 5 5 2" xfId="28396" xr:uid="{00000000-0005-0000-0000-0000301B0000}"/>
    <cellStyle name="Note 2 20 2 5 5 3" xfId="42849" xr:uid="{00000000-0005-0000-0000-0000311B0000}"/>
    <cellStyle name="Note 2 20 2 5 6" xfId="17968" xr:uid="{00000000-0005-0000-0000-0000321B0000}"/>
    <cellStyle name="Note 2 20 2 6" xfId="1128" xr:uid="{00000000-0005-0000-0000-0000331B0000}"/>
    <cellStyle name="Note 2 20 2 6 2" xfId="3639" xr:uid="{00000000-0005-0000-0000-0000341B0000}"/>
    <cellStyle name="Note 2 20 2 6 2 2" xfId="13355" xr:uid="{00000000-0005-0000-0000-0000351B0000}"/>
    <cellStyle name="Note 2 20 2 6 2 2 2" xfId="30790" xr:uid="{00000000-0005-0000-0000-0000361B0000}"/>
    <cellStyle name="Note 2 20 2 6 2 2 3" xfId="45243" xr:uid="{00000000-0005-0000-0000-0000371B0000}"/>
    <cellStyle name="Note 2 20 2 6 2 3" xfId="15816" xr:uid="{00000000-0005-0000-0000-0000381B0000}"/>
    <cellStyle name="Note 2 20 2 6 2 3 2" xfId="33251" xr:uid="{00000000-0005-0000-0000-0000391B0000}"/>
    <cellStyle name="Note 2 20 2 6 2 3 3" xfId="47704" xr:uid="{00000000-0005-0000-0000-00003A1B0000}"/>
    <cellStyle name="Note 2 20 2 6 2 4" xfId="21075" xr:uid="{00000000-0005-0000-0000-00003B1B0000}"/>
    <cellStyle name="Note 2 20 2 6 2 5" xfId="35528" xr:uid="{00000000-0005-0000-0000-00003C1B0000}"/>
    <cellStyle name="Note 2 20 2 6 3" xfId="6101" xr:uid="{00000000-0005-0000-0000-00003D1B0000}"/>
    <cellStyle name="Note 2 20 2 6 3 2" xfId="23536" xr:uid="{00000000-0005-0000-0000-00003E1B0000}"/>
    <cellStyle name="Note 2 20 2 6 3 3" xfId="37989" xr:uid="{00000000-0005-0000-0000-00003F1B0000}"/>
    <cellStyle name="Note 2 20 2 6 4" xfId="8542" xr:uid="{00000000-0005-0000-0000-0000401B0000}"/>
    <cellStyle name="Note 2 20 2 6 4 2" xfId="25977" xr:uid="{00000000-0005-0000-0000-0000411B0000}"/>
    <cellStyle name="Note 2 20 2 6 4 3" xfId="40430" xr:uid="{00000000-0005-0000-0000-0000421B0000}"/>
    <cellStyle name="Note 2 20 2 6 5" xfId="10962" xr:uid="{00000000-0005-0000-0000-0000431B0000}"/>
    <cellStyle name="Note 2 20 2 6 5 2" xfId="28397" xr:uid="{00000000-0005-0000-0000-0000441B0000}"/>
    <cellStyle name="Note 2 20 2 6 5 3" xfId="42850" xr:uid="{00000000-0005-0000-0000-0000451B0000}"/>
    <cellStyle name="Note 2 20 2 6 6" xfId="17969" xr:uid="{00000000-0005-0000-0000-0000461B0000}"/>
    <cellStyle name="Note 2 20 2 7" xfId="1129" xr:uid="{00000000-0005-0000-0000-0000471B0000}"/>
    <cellStyle name="Note 2 20 2 7 2" xfId="3640" xr:uid="{00000000-0005-0000-0000-0000481B0000}"/>
    <cellStyle name="Note 2 20 2 7 2 2" xfId="21076" xr:uid="{00000000-0005-0000-0000-0000491B0000}"/>
    <cellStyle name="Note 2 20 2 7 2 3" xfId="35529" xr:uid="{00000000-0005-0000-0000-00004A1B0000}"/>
    <cellStyle name="Note 2 20 2 7 3" xfId="6102" xr:uid="{00000000-0005-0000-0000-00004B1B0000}"/>
    <cellStyle name="Note 2 20 2 7 3 2" xfId="23537" xr:uid="{00000000-0005-0000-0000-00004C1B0000}"/>
    <cellStyle name="Note 2 20 2 7 3 3" xfId="37990" xr:uid="{00000000-0005-0000-0000-00004D1B0000}"/>
    <cellStyle name="Note 2 20 2 7 4" xfId="8543" xr:uid="{00000000-0005-0000-0000-00004E1B0000}"/>
    <cellStyle name="Note 2 20 2 7 4 2" xfId="25978" xr:uid="{00000000-0005-0000-0000-00004F1B0000}"/>
    <cellStyle name="Note 2 20 2 7 4 3" xfId="40431" xr:uid="{00000000-0005-0000-0000-0000501B0000}"/>
    <cellStyle name="Note 2 20 2 7 5" xfId="10963" xr:uid="{00000000-0005-0000-0000-0000511B0000}"/>
    <cellStyle name="Note 2 20 2 7 5 2" xfId="28398" xr:uid="{00000000-0005-0000-0000-0000521B0000}"/>
    <cellStyle name="Note 2 20 2 7 5 3" xfId="42851" xr:uid="{00000000-0005-0000-0000-0000531B0000}"/>
    <cellStyle name="Note 2 20 2 7 6" xfId="15052" xr:uid="{00000000-0005-0000-0000-0000541B0000}"/>
    <cellStyle name="Note 2 20 2 7 6 2" xfId="32487" xr:uid="{00000000-0005-0000-0000-0000551B0000}"/>
    <cellStyle name="Note 2 20 2 7 6 3" xfId="46940" xr:uid="{00000000-0005-0000-0000-0000561B0000}"/>
    <cellStyle name="Note 2 20 2 7 7" xfId="17970" xr:uid="{00000000-0005-0000-0000-0000571B0000}"/>
    <cellStyle name="Note 2 20 2 7 8" xfId="20214" xr:uid="{00000000-0005-0000-0000-0000581B0000}"/>
    <cellStyle name="Note 2 20 2 8" xfId="3625" xr:uid="{00000000-0005-0000-0000-0000591B0000}"/>
    <cellStyle name="Note 2 20 2 8 2" xfId="13344" xr:uid="{00000000-0005-0000-0000-00005A1B0000}"/>
    <cellStyle name="Note 2 20 2 8 2 2" xfId="30779" xr:uid="{00000000-0005-0000-0000-00005B1B0000}"/>
    <cellStyle name="Note 2 20 2 8 2 3" xfId="45232" xr:uid="{00000000-0005-0000-0000-00005C1B0000}"/>
    <cellStyle name="Note 2 20 2 8 3" xfId="15805" xr:uid="{00000000-0005-0000-0000-00005D1B0000}"/>
    <cellStyle name="Note 2 20 2 8 3 2" xfId="33240" xr:uid="{00000000-0005-0000-0000-00005E1B0000}"/>
    <cellStyle name="Note 2 20 2 8 3 3" xfId="47693" xr:uid="{00000000-0005-0000-0000-00005F1B0000}"/>
    <cellStyle name="Note 2 20 2 8 4" xfId="21061" xr:uid="{00000000-0005-0000-0000-0000601B0000}"/>
    <cellStyle name="Note 2 20 2 8 5" xfId="35514" xr:uid="{00000000-0005-0000-0000-0000611B0000}"/>
    <cellStyle name="Note 2 20 2 9" xfId="6087" xr:uid="{00000000-0005-0000-0000-0000621B0000}"/>
    <cellStyle name="Note 2 20 2 9 2" xfId="23522" xr:uid="{00000000-0005-0000-0000-0000631B0000}"/>
    <cellStyle name="Note 2 20 2 9 3" xfId="37975" xr:uid="{00000000-0005-0000-0000-0000641B0000}"/>
    <cellStyle name="Note 2 20 3" xfId="1130" xr:uid="{00000000-0005-0000-0000-0000651B0000}"/>
    <cellStyle name="Note 2 20 3 2" xfId="3641" xr:uid="{00000000-0005-0000-0000-0000661B0000}"/>
    <cellStyle name="Note 2 20 3 2 2" xfId="13356" xr:uid="{00000000-0005-0000-0000-0000671B0000}"/>
    <cellStyle name="Note 2 20 3 2 2 2" xfId="30791" xr:uid="{00000000-0005-0000-0000-0000681B0000}"/>
    <cellStyle name="Note 2 20 3 2 2 3" xfId="45244" xr:uid="{00000000-0005-0000-0000-0000691B0000}"/>
    <cellStyle name="Note 2 20 3 2 3" xfId="15817" xr:uid="{00000000-0005-0000-0000-00006A1B0000}"/>
    <cellStyle name="Note 2 20 3 2 3 2" xfId="33252" xr:uid="{00000000-0005-0000-0000-00006B1B0000}"/>
    <cellStyle name="Note 2 20 3 2 3 3" xfId="47705" xr:uid="{00000000-0005-0000-0000-00006C1B0000}"/>
    <cellStyle name="Note 2 20 3 2 4" xfId="21077" xr:uid="{00000000-0005-0000-0000-00006D1B0000}"/>
    <cellStyle name="Note 2 20 3 2 5" xfId="35530" xr:uid="{00000000-0005-0000-0000-00006E1B0000}"/>
    <cellStyle name="Note 2 20 3 3" xfId="6103" xr:uid="{00000000-0005-0000-0000-00006F1B0000}"/>
    <cellStyle name="Note 2 20 3 3 2" xfId="23538" xr:uid="{00000000-0005-0000-0000-0000701B0000}"/>
    <cellStyle name="Note 2 20 3 3 3" xfId="37991" xr:uid="{00000000-0005-0000-0000-0000711B0000}"/>
    <cellStyle name="Note 2 20 3 4" xfId="8544" xr:uid="{00000000-0005-0000-0000-0000721B0000}"/>
    <cellStyle name="Note 2 20 3 4 2" xfId="25979" xr:uid="{00000000-0005-0000-0000-0000731B0000}"/>
    <cellStyle name="Note 2 20 3 4 3" xfId="40432" xr:uid="{00000000-0005-0000-0000-0000741B0000}"/>
    <cellStyle name="Note 2 20 3 5" xfId="10964" xr:uid="{00000000-0005-0000-0000-0000751B0000}"/>
    <cellStyle name="Note 2 20 3 5 2" xfId="28399" xr:uid="{00000000-0005-0000-0000-0000761B0000}"/>
    <cellStyle name="Note 2 20 3 5 3" xfId="42852" xr:uid="{00000000-0005-0000-0000-0000771B0000}"/>
    <cellStyle name="Note 2 20 3 6" xfId="17971" xr:uid="{00000000-0005-0000-0000-0000781B0000}"/>
    <cellStyle name="Note 2 20 4" xfId="1131" xr:uid="{00000000-0005-0000-0000-0000791B0000}"/>
    <cellStyle name="Note 2 20 4 2" xfId="3642" xr:uid="{00000000-0005-0000-0000-00007A1B0000}"/>
    <cellStyle name="Note 2 20 4 2 2" xfId="13357" xr:uid="{00000000-0005-0000-0000-00007B1B0000}"/>
    <cellStyle name="Note 2 20 4 2 2 2" xfId="30792" xr:uid="{00000000-0005-0000-0000-00007C1B0000}"/>
    <cellStyle name="Note 2 20 4 2 2 3" xfId="45245" xr:uid="{00000000-0005-0000-0000-00007D1B0000}"/>
    <cellStyle name="Note 2 20 4 2 3" xfId="15818" xr:uid="{00000000-0005-0000-0000-00007E1B0000}"/>
    <cellStyle name="Note 2 20 4 2 3 2" xfId="33253" xr:uid="{00000000-0005-0000-0000-00007F1B0000}"/>
    <cellStyle name="Note 2 20 4 2 3 3" xfId="47706" xr:uid="{00000000-0005-0000-0000-0000801B0000}"/>
    <cellStyle name="Note 2 20 4 2 4" xfId="21078" xr:uid="{00000000-0005-0000-0000-0000811B0000}"/>
    <cellStyle name="Note 2 20 4 2 5" xfId="35531" xr:uid="{00000000-0005-0000-0000-0000821B0000}"/>
    <cellStyle name="Note 2 20 4 3" xfId="6104" xr:uid="{00000000-0005-0000-0000-0000831B0000}"/>
    <cellStyle name="Note 2 20 4 3 2" xfId="23539" xr:uid="{00000000-0005-0000-0000-0000841B0000}"/>
    <cellStyle name="Note 2 20 4 3 3" xfId="37992" xr:uid="{00000000-0005-0000-0000-0000851B0000}"/>
    <cellStyle name="Note 2 20 4 4" xfId="8545" xr:uid="{00000000-0005-0000-0000-0000861B0000}"/>
    <cellStyle name="Note 2 20 4 4 2" xfId="25980" xr:uid="{00000000-0005-0000-0000-0000871B0000}"/>
    <cellStyle name="Note 2 20 4 4 3" xfId="40433" xr:uid="{00000000-0005-0000-0000-0000881B0000}"/>
    <cellStyle name="Note 2 20 4 5" xfId="10965" xr:uid="{00000000-0005-0000-0000-0000891B0000}"/>
    <cellStyle name="Note 2 20 4 5 2" xfId="28400" xr:uid="{00000000-0005-0000-0000-00008A1B0000}"/>
    <cellStyle name="Note 2 20 4 5 3" xfId="42853" xr:uid="{00000000-0005-0000-0000-00008B1B0000}"/>
    <cellStyle name="Note 2 20 4 6" xfId="17972" xr:uid="{00000000-0005-0000-0000-00008C1B0000}"/>
    <cellStyle name="Note 2 20 5" xfId="1132" xr:uid="{00000000-0005-0000-0000-00008D1B0000}"/>
    <cellStyle name="Note 2 20 5 2" xfId="3643" xr:uid="{00000000-0005-0000-0000-00008E1B0000}"/>
    <cellStyle name="Note 2 20 5 2 2" xfId="21079" xr:uid="{00000000-0005-0000-0000-00008F1B0000}"/>
    <cellStyle name="Note 2 20 5 2 3" xfId="35532" xr:uid="{00000000-0005-0000-0000-0000901B0000}"/>
    <cellStyle name="Note 2 20 5 3" xfId="6105" xr:uid="{00000000-0005-0000-0000-0000911B0000}"/>
    <cellStyle name="Note 2 20 5 3 2" xfId="23540" xr:uid="{00000000-0005-0000-0000-0000921B0000}"/>
    <cellStyle name="Note 2 20 5 3 3" xfId="37993" xr:uid="{00000000-0005-0000-0000-0000931B0000}"/>
    <cellStyle name="Note 2 20 5 4" xfId="8546" xr:uid="{00000000-0005-0000-0000-0000941B0000}"/>
    <cellStyle name="Note 2 20 5 4 2" xfId="25981" xr:uid="{00000000-0005-0000-0000-0000951B0000}"/>
    <cellStyle name="Note 2 20 5 4 3" xfId="40434" xr:uid="{00000000-0005-0000-0000-0000961B0000}"/>
    <cellStyle name="Note 2 20 5 5" xfId="10966" xr:uid="{00000000-0005-0000-0000-0000971B0000}"/>
    <cellStyle name="Note 2 20 5 5 2" xfId="28401" xr:uid="{00000000-0005-0000-0000-0000981B0000}"/>
    <cellStyle name="Note 2 20 5 5 3" xfId="42854" xr:uid="{00000000-0005-0000-0000-0000991B0000}"/>
    <cellStyle name="Note 2 20 5 6" xfId="15053" xr:uid="{00000000-0005-0000-0000-00009A1B0000}"/>
    <cellStyle name="Note 2 20 5 6 2" xfId="32488" xr:uid="{00000000-0005-0000-0000-00009B1B0000}"/>
    <cellStyle name="Note 2 20 5 6 3" xfId="46941" xr:uid="{00000000-0005-0000-0000-00009C1B0000}"/>
    <cellStyle name="Note 2 20 5 7" xfId="17973" xr:uid="{00000000-0005-0000-0000-00009D1B0000}"/>
    <cellStyle name="Note 2 20 5 8" xfId="20215" xr:uid="{00000000-0005-0000-0000-00009E1B0000}"/>
    <cellStyle name="Note 2 20 6" xfId="3624" xr:uid="{00000000-0005-0000-0000-00009F1B0000}"/>
    <cellStyle name="Note 2 20 6 2" xfId="13343" xr:uid="{00000000-0005-0000-0000-0000A01B0000}"/>
    <cellStyle name="Note 2 20 6 2 2" xfId="30778" xr:uid="{00000000-0005-0000-0000-0000A11B0000}"/>
    <cellStyle name="Note 2 20 6 2 3" xfId="45231" xr:uid="{00000000-0005-0000-0000-0000A21B0000}"/>
    <cellStyle name="Note 2 20 6 3" xfId="15804" xr:uid="{00000000-0005-0000-0000-0000A31B0000}"/>
    <cellStyle name="Note 2 20 6 3 2" xfId="33239" xr:uid="{00000000-0005-0000-0000-0000A41B0000}"/>
    <cellStyle name="Note 2 20 6 3 3" xfId="47692" xr:uid="{00000000-0005-0000-0000-0000A51B0000}"/>
    <cellStyle name="Note 2 20 6 4" xfId="21060" xr:uid="{00000000-0005-0000-0000-0000A61B0000}"/>
    <cellStyle name="Note 2 20 6 5" xfId="35513" xr:uid="{00000000-0005-0000-0000-0000A71B0000}"/>
    <cellStyle name="Note 2 20 7" xfId="6086" xr:uid="{00000000-0005-0000-0000-0000A81B0000}"/>
    <cellStyle name="Note 2 20 7 2" xfId="23521" xr:uid="{00000000-0005-0000-0000-0000A91B0000}"/>
    <cellStyle name="Note 2 20 7 3" xfId="37974" xr:uid="{00000000-0005-0000-0000-0000AA1B0000}"/>
    <cellStyle name="Note 2 20 8" xfId="8527" xr:uid="{00000000-0005-0000-0000-0000AB1B0000}"/>
    <cellStyle name="Note 2 20 8 2" xfId="25962" xr:uid="{00000000-0005-0000-0000-0000AC1B0000}"/>
    <cellStyle name="Note 2 20 8 3" xfId="40415" xr:uid="{00000000-0005-0000-0000-0000AD1B0000}"/>
    <cellStyle name="Note 2 20 9" xfId="10947" xr:uid="{00000000-0005-0000-0000-0000AE1B0000}"/>
    <cellStyle name="Note 2 20 9 2" xfId="28382" xr:uid="{00000000-0005-0000-0000-0000AF1B0000}"/>
    <cellStyle name="Note 2 20 9 3" xfId="42835" xr:uid="{00000000-0005-0000-0000-0000B01B0000}"/>
    <cellStyle name="Note 2 21" xfId="1133" xr:uid="{00000000-0005-0000-0000-0000B11B0000}"/>
    <cellStyle name="Note 2 21 10" xfId="8547" xr:uid="{00000000-0005-0000-0000-0000B21B0000}"/>
    <cellStyle name="Note 2 21 10 2" xfId="25982" xr:uid="{00000000-0005-0000-0000-0000B31B0000}"/>
    <cellStyle name="Note 2 21 10 3" xfId="40435" xr:uid="{00000000-0005-0000-0000-0000B41B0000}"/>
    <cellStyle name="Note 2 21 11" xfId="10967" xr:uid="{00000000-0005-0000-0000-0000B51B0000}"/>
    <cellStyle name="Note 2 21 11 2" xfId="28402" xr:uid="{00000000-0005-0000-0000-0000B61B0000}"/>
    <cellStyle name="Note 2 21 11 3" xfId="42855" xr:uid="{00000000-0005-0000-0000-0000B71B0000}"/>
    <cellStyle name="Note 2 21 12" xfId="17974" xr:uid="{00000000-0005-0000-0000-0000B81B0000}"/>
    <cellStyle name="Note 2 21 2" xfId="1134" xr:uid="{00000000-0005-0000-0000-0000B91B0000}"/>
    <cellStyle name="Note 2 21 2 2" xfId="1135" xr:uid="{00000000-0005-0000-0000-0000BA1B0000}"/>
    <cellStyle name="Note 2 21 2 2 2" xfId="3646" xr:uid="{00000000-0005-0000-0000-0000BB1B0000}"/>
    <cellStyle name="Note 2 21 2 2 2 2" xfId="13360" xr:uid="{00000000-0005-0000-0000-0000BC1B0000}"/>
    <cellStyle name="Note 2 21 2 2 2 2 2" xfId="30795" xr:uid="{00000000-0005-0000-0000-0000BD1B0000}"/>
    <cellStyle name="Note 2 21 2 2 2 2 3" xfId="45248" xr:uid="{00000000-0005-0000-0000-0000BE1B0000}"/>
    <cellStyle name="Note 2 21 2 2 2 3" xfId="15821" xr:uid="{00000000-0005-0000-0000-0000BF1B0000}"/>
    <cellStyle name="Note 2 21 2 2 2 3 2" xfId="33256" xr:uid="{00000000-0005-0000-0000-0000C01B0000}"/>
    <cellStyle name="Note 2 21 2 2 2 3 3" xfId="47709" xr:uid="{00000000-0005-0000-0000-0000C11B0000}"/>
    <cellStyle name="Note 2 21 2 2 2 4" xfId="21082" xr:uid="{00000000-0005-0000-0000-0000C21B0000}"/>
    <cellStyle name="Note 2 21 2 2 2 5" xfId="35535" xr:uid="{00000000-0005-0000-0000-0000C31B0000}"/>
    <cellStyle name="Note 2 21 2 2 3" xfId="6108" xr:uid="{00000000-0005-0000-0000-0000C41B0000}"/>
    <cellStyle name="Note 2 21 2 2 3 2" xfId="23543" xr:uid="{00000000-0005-0000-0000-0000C51B0000}"/>
    <cellStyle name="Note 2 21 2 2 3 3" xfId="37996" xr:uid="{00000000-0005-0000-0000-0000C61B0000}"/>
    <cellStyle name="Note 2 21 2 2 4" xfId="8549" xr:uid="{00000000-0005-0000-0000-0000C71B0000}"/>
    <cellStyle name="Note 2 21 2 2 4 2" xfId="25984" xr:uid="{00000000-0005-0000-0000-0000C81B0000}"/>
    <cellStyle name="Note 2 21 2 2 4 3" xfId="40437" xr:uid="{00000000-0005-0000-0000-0000C91B0000}"/>
    <cellStyle name="Note 2 21 2 2 5" xfId="10969" xr:uid="{00000000-0005-0000-0000-0000CA1B0000}"/>
    <cellStyle name="Note 2 21 2 2 5 2" xfId="28404" xr:uid="{00000000-0005-0000-0000-0000CB1B0000}"/>
    <cellStyle name="Note 2 21 2 2 5 3" xfId="42857" xr:uid="{00000000-0005-0000-0000-0000CC1B0000}"/>
    <cellStyle name="Note 2 21 2 2 6" xfId="17976" xr:uid="{00000000-0005-0000-0000-0000CD1B0000}"/>
    <cellStyle name="Note 2 21 2 3" xfId="1136" xr:uid="{00000000-0005-0000-0000-0000CE1B0000}"/>
    <cellStyle name="Note 2 21 2 3 2" xfId="3647" xr:uid="{00000000-0005-0000-0000-0000CF1B0000}"/>
    <cellStyle name="Note 2 21 2 3 2 2" xfId="13361" xr:uid="{00000000-0005-0000-0000-0000D01B0000}"/>
    <cellStyle name="Note 2 21 2 3 2 2 2" xfId="30796" xr:uid="{00000000-0005-0000-0000-0000D11B0000}"/>
    <cellStyle name="Note 2 21 2 3 2 2 3" xfId="45249" xr:uid="{00000000-0005-0000-0000-0000D21B0000}"/>
    <cellStyle name="Note 2 21 2 3 2 3" xfId="15822" xr:uid="{00000000-0005-0000-0000-0000D31B0000}"/>
    <cellStyle name="Note 2 21 2 3 2 3 2" xfId="33257" xr:uid="{00000000-0005-0000-0000-0000D41B0000}"/>
    <cellStyle name="Note 2 21 2 3 2 3 3" xfId="47710" xr:uid="{00000000-0005-0000-0000-0000D51B0000}"/>
    <cellStyle name="Note 2 21 2 3 2 4" xfId="21083" xr:uid="{00000000-0005-0000-0000-0000D61B0000}"/>
    <cellStyle name="Note 2 21 2 3 2 5" xfId="35536" xr:uid="{00000000-0005-0000-0000-0000D71B0000}"/>
    <cellStyle name="Note 2 21 2 3 3" xfId="6109" xr:uid="{00000000-0005-0000-0000-0000D81B0000}"/>
    <cellStyle name="Note 2 21 2 3 3 2" xfId="23544" xr:uid="{00000000-0005-0000-0000-0000D91B0000}"/>
    <cellStyle name="Note 2 21 2 3 3 3" xfId="37997" xr:uid="{00000000-0005-0000-0000-0000DA1B0000}"/>
    <cellStyle name="Note 2 21 2 3 4" xfId="8550" xr:uid="{00000000-0005-0000-0000-0000DB1B0000}"/>
    <cellStyle name="Note 2 21 2 3 4 2" xfId="25985" xr:uid="{00000000-0005-0000-0000-0000DC1B0000}"/>
    <cellStyle name="Note 2 21 2 3 4 3" xfId="40438" xr:uid="{00000000-0005-0000-0000-0000DD1B0000}"/>
    <cellStyle name="Note 2 21 2 3 5" xfId="10970" xr:uid="{00000000-0005-0000-0000-0000DE1B0000}"/>
    <cellStyle name="Note 2 21 2 3 5 2" xfId="28405" xr:uid="{00000000-0005-0000-0000-0000DF1B0000}"/>
    <cellStyle name="Note 2 21 2 3 5 3" xfId="42858" xr:uid="{00000000-0005-0000-0000-0000E01B0000}"/>
    <cellStyle name="Note 2 21 2 3 6" xfId="17977" xr:uid="{00000000-0005-0000-0000-0000E11B0000}"/>
    <cellStyle name="Note 2 21 2 4" xfId="1137" xr:uid="{00000000-0005-0000-0000-0000E21B0000}"/>
    <cellStyle name="Note 2 21 2 4 2" xfId="3648" xr:uid="{00000000-0005-0000-0000-0000E31B0000}"/>
    <cellStyle name="Note 2 21 2 4 2 2" xfId="21084" xr:uid="{00000000-0005-0000-0000-0000E41B0000}"/>
    <cellStyle name="Note 2 21 2 4 2 3" xfId="35537" xr:uid="{00000000-0005-0000-0000-0000E51B0000}"/>
    <cellStyle name="Note 2 21 2 4 3" xfId="6110" xr:uid="{00000000-0005-0000-0000-0000E61B0000}"/>
    <cellStyle name="Note 2 21 2 4 3 2" xfId="23545" xr:uid="{00000000-0005-0000-0000-0000E71B0000}"/>
    <cellStyle name="Note 2 21 2 4 3 3" xfId="37998" xr:uid="{00000000-0005-0000-0000-0000E81B0000}"/>
    <cellStyle name="Note 2 21 2 4 4" xfId="8551" xr:uid="{00000000-0005-0000-0000-0000E91B0000}"/>
    <cellStyle name="Note 2 21 2 4 4 2" xfId="25986" xr:uid="{00000000-0005-0000-0000-0000EA1B0000}"/>
    <cellStyle name="Note 2 21 2 4 4 3" xfId="40439" xr:uid="{00000000-0005-0000-0000-0000EB1B0000}"/>
    <cellStyle name="Note 2 21 2 4 5" xfId="10971" xr:uid="{00000000-0005-0000-0000-0000EC1B0000}"/>
    <cellStyle name="Note 2 21 2 4 5 2" xfId="28406" xr:uid="{00000000-0005-0000-0000-0000ED1B0000}"/>
    <cellStyle name="Note 2 21 2 4 5 3" xfId="42859" xr:uid="{00000000-0005-0000-0000-0000EE1B0000}"/>
    <cellStyle name="Note 2 21 2 4 6" xfId="15054" xr:uid="{00000000-0005-0000-0000-0000EF1B0000}"/>
    <cellStyle name="Note 2 21 2 4 6 2" xfId="32489" xr:uid="{00000000-0005-0000-0000-0000F01B0000}"/>
    <cellStyle name="Note 2 21 2 4 6 3" xfId="46942" xr:uid="{00000000-0005-0000-0000-0000F11B0000}"/>
    <cellStyle name="Note 2 21 2 4 7" xfId="17978" xr:uid="{00000000-0005-0000-0000-0000F21B0000}"/>
    <cellStyle name="Note 2 21 2 4 8" xfId="20216" xr:uid="{00000000-0005-0000-0000-0000F31B0000}"/>
    <cellStyle name="Note 2 21 2 5" xfId="3645" xr:uid="{00000000-0005-0000-0000-0000F41B0000}"/>
    <cellStyle name="Note 2 21 2 5 2" xfId="13359" xr:uid="{00000000-0005-0000-0000-0000F51B0000}"/>
    <cellStyle name="Note 2 21 2 5 2 2" xfId="30794" xr:uid="{00000000-0005-0000-0000-0000F61B0000}"/>
    <cellStyle name="Note 2 21 2 5 2 3" xfId="45247" xr:uid="{00000000-0005-0000-0000-0000F71B0000}"/>
    <cellStyle name="Note 2 21 2 5 3" xfId="15820" xr:uid="{00000000-0005-0000-0000-0000F81B0000}"/>
    <cellStyle name="Note 2 21 2 5 3 2" xfId="33255" xr:uid="{00000000-0005-0000-0000-0000F91B0000}"/>
    <cellStyle name="Note 2 21 2 5 3 3" xfId="47708" xr:uid="{00000000-0005-0000-0000-0000FA1B0000}"/>
    <cellStyle name="Note 2 21 2 5 4" xfId="21081" xr:uid="{00000000-0005-0000-0000-0000FB1B0000}"/>
    <cellStyle name="Note 2 21 2 5 5" xfId="35534" xr:uid="{00000000-0005-0000-0000-0000FC1B0000}"/>
    <cellStyle name="Note 2 21 2 6" xfId="6107" xr:uid="{00000000-0005-0000-0000-0000FD1B0000}"/>
    <cellStyle name="Note 2 21 2 6 2" xfId="23542" xr:uid="{00000000-0005-0000-0000-0000FE1B0000}"/>
    <cellStyle name="Note 2 21 2 6 3" xfId="37995" xr:uid="{00000000-0005-0000-0000-0000FF1B0000}"/>
    <cellStyle name="Note 2 21 2 7" xfId="8548" xr:uid="{00000000-0005-0000-0000-0000001C0000}"/>
    <cellStyle name="Note 2 21 2 7 2" xfId="25983" xr:uid="{00000000-0005-0000-0000-0000011C0000}"/>
    <cellStyle name="Note 2 21 2 7 3" xfId="40436" xr:uid="{00000000-0005-0000-0000-0000021C0000}"/>
    <cellStyle name="Note 2 21 2 8" xfId="10968" xr:uid="{00000000-0005-0000-0000-0000031C0000}"/>
    <cellStyle name="Note 2 21 2 8 2" xfId="28403" xr:uid="{00000000-0005-0000-0000-0000041C0000}"/>
    <cellStyle name="Note 2 21 2 8 3" xfId="42856" xr:uid="{00000000-0005-0000-0000-0000051C0000}"/>
    <cellStyle name="Note 2 21 2 9" xfId="17975" xr:uid="{00000000-0005-0000-0000-0000061C0000}"/>
    <cellStyle name="Note 2 21 3" xfId="1138" xr:uid="{00000000-0005-0000-0000-0000071C0000}"/>
    <cellStyle name="Note 2 21 3 2" xfId="1139" xr:uid="{00000000-0005-0000-0000-0000081C0000}"/>
    <cellStyle name="Note 2 21 3 2 2" xfId="3650" xr:uid="{00000000-0005-0000-0000-0000091C0000}"/>
    <cellStyle name="Note 2 21 3 2 2 2" xfId="13363" xr:uid="{00000000-0005-0000-0000-00000A1C0000}"/>
    <cellStyle name="Note 2 21 3 2 2 2 2" xfId="30798" xr:uid="{00000000-0005-0000-0000-00000B1C0000}"/>
    <cellStyle name="Note 2 21 3 2 2 2 3" xfId="45251" xr:uid="{00000000-0005-0000-0000-00000C1C0000}"/>
    <cellStyle name="Note 2 21 3 2 2 3" xfId="15824" xr:uid="{00000000-0005-0000-0000-00000D1C0000}"/>
    <cellStyle name="Note 2 21 3 2 2 3 2" xfId="33259" xr:uid="{00000000-0005-0000-0000-00000E1C0000}"/>
    <cellStyle name="Note 2 21 3 2 2 3 3" xfId="47712" xr:uid="{00000000-0005-0000-0000-00000F1C0000}"/>
    <cellStyle name="Note 2 21 3 2 2 4" xfId="21086" xr:uid="{00000000-0005-0000-0000-0000101C0000}"/>
    <cellStyle name="Note 2 21 3 2 2 5" xfId="35539" xr:uid="{00000000-0005-0000-0000-0000111C0000}"/>
    <cellStyle name="Note 2 21 3 2 3" xfId="6112" xr:uid="{00000000-0005-0000-0000-0000121C0000}"/>
    <cellStyle name="Note 2 21 3 2 3 2" xfId="23547" xr:uid="{00000000-0005-0000-0000-0000131C0000}"/>
    <cellStyle name="Note 2 21 3 2 3 3" xfId="38000" xr:uid="{00000000-0005-0000-0000-0000141C0000}"/>
    <cellStyle name="Note 2 21 3 2 4" xfId="8553" xr:uid="{00000000-0005-0000-0000-0000151C0000}"/>
    <cellStyle name="Note 2 21 3 2 4 2" xfId="25988" xr:uid="{00000000-0005-0000-0000-0000161C0000}"/>
    <cellStyle name="Note 2 21 3 2 4 3" xfId="40441" xr:uid="{00000000-0005-0000-0000-0000171C0000}"/>
    <cellStyle name="Note 2 21 3 2 5" xfId="10973" xr:uid="{00000000-0005-0000-0000-0000181C0000}"/>
    <cellStyle name="Note 2 21 3 2 5 2" xfId="28408" xr:uid="{00000000-0005-0000-0000-0000191C0000}"/>
    <cellStyle name="Note 2 21 3 2 5 3" xfId="42861" xr:uid="{00000000-0005-0000-0000-00001A1C0000}"/>
    <cellStyle name="Note 2 21 3 2 6" xfId="17980" xr:uid="{00000000-0005-0000-0000-00001B1C0000}"/>
    <cellStyle name="Note 2 21 3 3" xfId="1140" xr:uid="{00000000-0005-0000-0000-00001C1C0000}"/>
    <cellStyle name="Note 2 21 3 3 2" xfId="3651" xr:uid="{00000000-0005-0000-0000-00001D1C0000}"/>
    <cellStyle name="Note 2 21 3 3 2 2" xfId="13364" xr:uid="{00000000-0005-0000-0000-00001E1C0000}"/>
    <cellStyle name="Note 2 21 3 3 2 2 2" xfId="30799" xr:uid="{00000000-0005-0000-0000-00001F1C0000}"/>
    <cellStyle name="Note 2 21 3 3 2 2 3" xfId="45252" xr:uid="{00000000-0005-0000-0000-0000201C0000}"/>
    <cellStyle name="Note 2 21 3 3 2 3" xfId="15825" xr:uid="{00000000-0005-0000-0000-0000211C0000}"/>
    <cellStyle name="Note 2 21 3 3 2 3 2" xfId="33260" xr:uid="{00000000-0005-0000-0000-0000221C0000}"/>
    <cellStyle name="Note 2 21 3 3 2 3 3" xfId="47713" xr:uid="{00000000-0005-0000-0000-0000231C0000}"/>
    <cellStyle name="Note 2 21 3 3 2 4" xfId="21087" xr:uid="{00000000-0005-0000-0000-0000241C0000}"/>
    <cellStyle name="Note 2 21 3 3 2 5" xfId="35540" xr:uid="{00000000-0005-0000-0000-0000251C0000}"/>
    <cellStyle name="Note 2 21 3 3 3" xfId="6113" xr:uid="{00000000-0005-0000-0000-0000261C0000}"/>
    <cellStyle name="Note 2 21 3 3 3 2" xfId="23548" xr:uid="{00000000-0005-0000-0000-0000271C0000}"/>
    <cellStyle name="Note 2 21 3 3 3 3" xfId="38001" xr:uid="{00000000-0005-0000-0000-0000281C0000}"/>
    <cellStyle name="Note 2 21 3 3 4" xfId="8554" xr:uid="{00000000-0005-0000-0000-0000291C0000}"/>
    <cellStyle name="Note 2 21 3 3 4 2" xfId="25989" xr:uid="{00000000-0005-0000-0000-00002A1C0000}"/>
    <cellStyle name="Note 2 21 3 3 4 3" xfId="40442" xr:uid="{00000000-0005-0000-0000-00002B1C0000}"/>
    <cellStyle name="Note 2 21 3 3 5" xfId="10974" xr:uid="{00000000-0005-0000-0000-00002C1C0000}"/>
    <cellStyle name="Note 2 21 3 3 5 2" xfId="28409" xr:uid="{00000000-0005-0000-0000-00002D1C0000}"/>
    <cellStyle name="Note 2 21 3 3 5 3" xfId="42862" xr:uid="{00000000-0005-0000-0000-00002E1C0000}"/>
    <cellStyle name="Note 2 21 3 3 6" xfId="17981" xr:uid="{00000000-0005-0000-0000-00002F1C0000}"/>
    <cellStyle name="Note 2 21 3 4" xfId="1141" xr:uid="{00000000-0005-0000-0000-0000301C0000}"/>
    <cellStyle name="Note 2 21 3 4 2" xfId="3652" xr:uid="{00000000-0005-0000-0000-0000311C0000}"/>
    <cellStyle name="Note 2 21 3 4 2 2" xfId="21088" xr:uid="{00000000-0005-0000-0000-0000321C0000}"/>
    <cellStyle name="Note 2 21 3 4 2 3" xfId="35541" xr:uid="{00000000-0005-0000-0000-0000331C0000}"/>
    <cellStyle name="Note 2 21 3 4 3" xfId="6114" xr:uid="{00000000-0005-0000-0000-0000341C0000}"/>
    <cellStyle name="Note 2 21 3 4 3 2" xfId="23549" xr:uid="{00000000-0005-0000-0000-0000351C0000}"/>
    <cellStyle name="Note 2 21 3 4 3 3" xfId="38002" xr:uid="{00000000-0005-0000-0000-0000361C0000}"/>
    <cellStyle name="Note 2 21 3 4 4" xfId="8555" xr:uid="{00000000-0005-0000-0000-0000371C0000}"/>
    <cellStyle name="Note 2 21 3 4 4 2" xfId="25990" xr:uid="{00000000-0005-0000-0000-0000381C0000}"/>
    <cellStyle name="Note 2 21 3 4 4 3" xfId="40443" xr:uid="{00000000-0005-0000-0000-0000391C0000}"/>
    <cellStyle name="Note 2 21 3 4 5" xfId="10975" xr:uid="{00000000-0005-0000-0000-00003A1C0000}"/>
    <cellStyle name="Note 2 21 3 4 5 2" xfId="28410" xr:uid="{00000000-0005-0000-0000-00003B1C0000}"/>
    <cellStyle name="Note 2 21 3 4 5 3" xfId="42863" xr:uid="{00000000-0005-0000-0000-00003C1C0000}"/>
    <cellStyle name="Note 2 21 3 4 6" xfId="15055" xr:uid="{00000000-0005-0000-0000-00003D1C0000}"/>
    <cellStyle name="Note 2 21 3 4 6 2" xfId="32490" xr:uid="{00000000-0005-0000-0000-00003E1C0000}"/>
    <cellStyle name="Note 2 21 3 4 6 3" xfId="46943" xr:uid="{00000000-0005-0000-0000-00003F1C0000}"/>
    <cellStyle name="Note 2 21 3 4 7" xfId="17982" xr:uid="{00000000-0005-0000-0000-0000401C0000}"/>
    <cellStyle name="Note 2 21 3 4 8" xfId="20217" xr:uid="{00000000-0005-0000-0000-0000411C0000}"/>
    <cellStyle name="Note 2 21 3 5" xfId="3649" xr:uid="{00000000-0005-0000-0000-0000421C0000}"/>
    <cellStyle name="Note 2 21 3 5 2" xfId="13362" xr:uid="{00000000-0005-0000-0000-0000431C0000}"/>
    <cellStyle name="Note 2 21 3 5 2 2" xfId="30797" xr:uid="{00000000-0005-0000-0000-0000441C0000}"/>
    <cellStyle name="Note 2 21 3 5 2 3" xfId="45250" xr:uid="{00000000-0005-0000-0000-0000451C0000}"/>
    <cellStyle name="Note 2 21 3 5 3" xfId="15823" xr:uid="{00000000-0005-0000-0000-0000461C0000}"/>
    <cellStyle name="Note 2 21 3 5 3 2" xfId="33258" xr:uid="{00000000-0005-0000-0000-0000471C0000}"/>
    <cellStyle name="Note 2 21 3 5 3 3" xfId="47711" xr:uid="{00000000-0005-0000-0000-0000481C0000}"/>
    <cellStyle name="Note 2 21 3 5 4" xfId="21085" xr:uid="{00000000-0005-0000-0000-0000491C0000}"/>
    <cellStyle name="Note 2 21 3 5 5" xfId="35538" xr:uid="{00000000-0005-0000-0000-00004A1C0000}"/>
    <cellStyle name="Note 2 21 3 6" xfId="6111" xr:uid="{00000000-0005-0000-0000-00004B1C0000}"/>
    <cellStyle name="Note 2 21 3 6 2" xfId="23546" xr:uid="{00000000-0005-0000-0000-00004C1C0000}"/>
    <cellStyle name="Note 2 21 3 6 3" xfId="37999" xr:uid="{00000000-0005-0000-0000-00004D1C0000}"/>
    <cellStyle name="Note 2 21 3 7" xfId="8552" xr:uid="{00000000-0005-0000-0000-00004E1C0000}"/>
    <cellStyle name="Note 2 21 3 7 2" xfId="25987" xr:uid="{00000000-0005-0000-0000-00004F1C0000}"/>
    <cellStyle name="Note 2 21 3 7 3" xfId="40440" xr:uid="{00000000-0005-0000-0000-0000501C0000}"/>
    <cellStyle name="Note 2 21 3 8" xfId="10972" xr:uid="{00000000-0005-0000-0000-0000511C0000}"/>
    <cellStyle name="Note 2 21 3 8 2" xfId="28407" xr:uid="{00000000-0005-0000-0000-0000521C0000}"/>
    <cellStyle name="Note 2 21 3 8 3" xfId="42860" xr:uid="{00000000-0005-0000-0000-0000531C0000}"/>
    <cellStyle name="Note 2 21 3 9" xfId="17979" xr:uid="{00000000-0005-0000-0000-0000541C0000}"/>
    <cellStyle name="Note 2 21 4" xfId="1142" xr:uid="{00000000-0005-0000-0000-0000551C0000}"/>
    <cellStyle name="Note 2 21 4 2" xfId="1143" xr:uid="{00000000-0005-0000-0000-0000561C0000}"/>
    <cellStyle name="Note 2 21 4 2 2" xfId="3654" xr:uid="{00000000-0005-0000-0000-0000571C0000}"/>
    <cellStyle name="Note 2 21 4 2 2 2" xfId="13366" xr:uid="{00000000-0005-0000-0000-0000581C0000}"/>
    <cellStyle name="Note 2 21 4 2 2 2 2" xfId="30801" xr:uid="{00000000-0005-0000-0000-0000591C0000}"/>
    <cellStyle name="Note 2 21 4 2 2 2 3" xfId="45254" xr:uid="{00000000-0005-0000-0000-00005A1C0000}"/>
    <cellStyle name="Note 2 21 4 2 2 3" xfId="15827" xr:uid="{00000000-0005-0000-0000-00005B1C0000}"/>
    <cellStyle name="Note 2 21 4 2 2 3 2" xfId="33262" xr:uid="{00000000-0005-0000-0000-00005C1C0000}"/>
    <cellStyle name="Note 2 21 4 2 2 3 3" xfId="47715" xr:uid="{00000000-0005-0000-0000-00005D1C0000}"/>
    <cellStyle name="Note 2 21 4 2 2 4" xfId="21090" xr:uid="{00000000-0005-0000-0000-00005E1C0000}"/>
    <cellStyle name="Note 2 21 4 2 2 5" xfId="35543" xr:uid="{00000000-0005-0000-0000-00005F1C0000}"/>
    <cellStyle name="Note 2 21 4 2 3" xfId="6116" xr:uid="{00000000-0005-0000-0000-0000601C0000}"/>
    <cellStyle name="Note 2 21 4 2 3 2" xfId="23551" xr:uid="{00000000-0005-0000-0000-0000611C0000}"/>
    <cellStyle name="Note 2 21 4 2 3 3" xfId="38004" xr:uid="{00000000-0005-0000-0000-0000621C0000}"/>
    <cellStyle name="Note 2 21 4 2 4" xfId="8557" xr:uid="{00000000-0005-0000-0000-0000631C0000}"/>
    <cellStyle name="Note 2 21 4 2 4 2" xfId="25992" xr:uid="{00000000-0005-0000-0000-0000641C0000}"/>
    <cellStyle name="Note 2 21 4 2 4 3" xfId="40445" xr:uid="{00000000-0005-0000-0000-0000651C0000}"/>
    <cellStyle name="Note 2 21 4 2 5" xfId="10977" xr:uid="{00000000-0005-0000-0000-0000661C0000}"/>
    <cellStyle name="Note 2 21 4 2 5 2" xfId="28412" xr:uid="{00000000-0005-0000-0000-0000671C0000}"/>
    <cellStyle name="Note 2 21 4 2 5 3" xfId="42865" xr:uid="{00000000-0005-0000-0000-0000681C0000}"/>
    <cellStyle name="Note 2 21 4 2 6" xfId="17984" xr:uid="{00000000-0005-0000-0000-0000691C0000}"/>
    <cellStyle name="Note 2 21 4 3" xfId="1144" xr:uid="{00000000-0005-0000-0000-00006A1C0000}"/>
    <cellStyle name="Note 2 21 4 3 2" xfId="3655" xr:uid="{00000000-0005-0000-0000-00006B1C0000}"/>
    <cellStyle name="Note 2 21 4 3 2 2" xfId="13367" xr:uid="{00000000-0005-0000-0000-00006C1C0000}"/>
    <cellStyle name="Note 2 21 4 3 2 2 2" xfId="30802" xr:uid="{00000000-0005-0000-0000-00006D1C0000}"/>
    <cellStyle name="Note 2 21 4 3 2 2 3" xfId="45255" xr:uid="{00000000-0005-0000-0000-00006E1C0000}"/>
    <cellStyle name="Note 2 21 4 3 2 3" xfId="15828" xr:uid="{00000000-0005-0000-0000-00006F1C0000}"/>
    <cellStyle name="Note 2 21 4 3 2 3 2" xfId="33263" xr:uid="{00000000-0005-0000-0000-0000701C0000}"/>
    <cellStyle name="Note 2 21 4 3 2 3 3" xfId="47716" xr:uid="{00000000-0005-0000-0000-0000711C0000}"/>
    <cellStyle name="Note 2 21 4 3 2 4" xfId="21091" xr:uid="{00000000-0005-0000-0000-0000721C0000}"/>
    <cellStyle name="Note 2 21 4 3 2 5" xfId="35544" xr:uid="{00000000-0005-0000-0000-0000731C0000}"/>
    <cellStyle name="Note 2 21 4 3 3" xfId="6117" xr:uid="{00000000-0005-0000-0000-0000741C0000}"/>
    <cellStyle name="Note 2 21 4 3 3 2" xfId="23552" xr:uid="{00000000-0005-0000-0000-0000751C0000}"/>
    <cellStyle name="Note 2 21 4 3 3 3" xfId="38005" xr:uid="{00000000-0005-0000-0000-0000761C0000}"/>
    <cellStyle name="Note 2 21 4 3 4" xfId="8558" xr:uid="{00000000-0005-0000-0000-0000771C0000}"/>
    <cellStyle name="Note 2 21 4 3 4 2" xfId="25993" xr:uid="{00000000-0005-0000-0000-0000781C0000}"/>
    <cellStyle name="Note 2 21 4 3 4 3" xfId="40446" xr:uid="{00000000-0005-0000-0000-0000791C0000}"/>
    <cellStyle name="Note 2 21 4 3 5" xfId="10978" xr:uid="{00000000-0005-0000-0000-00007A1C0000}"/>
    <cellStyle name="Note 2 21 4 3 5 2" xfId="28413" xr:uid="{00000000-0005-0000-0000-00007B1C0000}"/>
    <cellStyle name="Note 2 21 4 3 5 3" xfId="42866" xr:uid="{00000000-0005-0000-0000-00007C1C0000}"/>
    <cellStyle name="Note 2 21 4 3 6" xfId="17985" xr:uid="{00000000-0005-0000-0000-00007D1C0000}"/>
    <cellStyle name="Note 2 21 4 4" xfId="1145" xr:uid="{00000000-0005-0000-0000-00007E1C0000}"/>
    <cellStyle name="Note 2 21 4 4 2" xfId="3656" xr:uid="{00000000-0005-0000-0000-00007F1C0000}"/>
    <cellStyle name="Note 2 21 4 4 2 2" xfId="21092" xr:uid="{00000000-0005-0000-0000-0000801C0000}"/>
    <cellStyle name="Note 2 21 4 4 2 3" xfId="35545" xr:uid="{00000000-0005-0000-0000-0000811C0000}"/>
    <cellStyle name="Note 2 21 4 4 3" xfId="6118" xr:uid="{00000000-0005-0000-0000-0000821C0000}"/>
    <cellStyle name="Note 2 21 4 4 3 2" xfId="23553" xr:uid="{00000000-0005-0000-0000-0000831C0000}"/>
    <cellStyle name="Note 2 21 4 4 3 3" xfId="38006" xr:uid="{00000000-0005-0000-0000-0000841C0000}"/>
    <cellStyle name="Note 2 21 4 4 4" xfId="8559" xr:uid="{00000000-0005-0000-0000-0000851C0000}"/>
    <cellStyle name="Note 2 21 4 4 4 2" xfId="25994" xr:uid="{00000000-0005-0000-0000-0000861C0000}"/>
    <cellStyle name="Note 2 21 4 4 4 3" xfId="40447" xr:uid="{00000000-0005-0000-0000-0000871C0000}"/>
    <cellStyle name="Note 2 21 4 4 5" xfId="10979" xr:uid="{00000000-0005-0000-0000-0000881C0000}"/>
    <cellStyle name="Note 2 21 4 4 5 2" xfId="28414" xr:uid="{00000000-0005-0000-0000-0000891C0000}"/>
    <cellStyle name="Note 2 21 4 4 5 3" xfId="42867" xr:uid="{00000000-0005-0000-0000-00008A1C0000}"/>
    <cellStyle name="Note 2 21 4 4 6" xfId="15056" xr:uid="{00000000-0005-0000-0000-00008B1C0000}"/>
    <cellStyle name="Note 2 21 4 4 6 2" xfId="32491" xr:uid="{00000000-0005-0000-0000-00008C1C0000}"/>
    <cellStyle name="Note 2 21 4 4 6 3" xfId="46944" xr:uid="{00000000-0005-0000-0000-00008D1C0000}"/>
    <cellStyle name="Note 2 21 4 4 7" xfId="17986" xr:uid="{00000000-0005-0000-0000-00008E1C0000}"/>
    <cellStyle name="Note 2 21 4 4 8" xfId="20218" xr:uid="{00000000-0005-0000-0000-00008F1C0000}"/>
    <cellStyle name="Note 2 21 4 5" xfId="3653" xr:uid="{00000000-0005-0000-0000-0000901C0000}"/>
    <cellStyle name="Note 2 21 4 5 2" xfId="13365" xr:uid="{00000000-0005-0000-0000-0000911C0000}"/>
    <cellStyle name="Note 2 21 4 5 2 2" xfId="30800" xr:uid="{00000000-0005-0000-0000-0000921C0000}"/>
    <cellStyle name="Note 2 21 4 5 2 3" xfId="45253" xr:uid="{00000000-0005-0000-0000-0000931C0000}"/>
    <cellStyle name="Note 2 21 4 5 3" xfId="15826" xr:uid="{00000000-0005-0000-0000-0000941C0000}"/>
    <cellStyle name="Note 2 21 4 5 3 2" xfId="33261" xr:uid="{00000000-0005-0000-0000-0000951C0000}"/>
    <cellStyle name="Note 2 21 4 5 3 3" xfId="47714" xr:uid="{00000000-0005-0000-0000-0000961C0000}"/>
    <cellStyle name="Note 2 21 4 5 4" xfId="21089" xr:uid="{00000000-0005-0000-0000-0000971C0000}"/>
    <cellStyle name="Note 2 21 4 5 5" xfId="35542" xr:uid="{00000000-0005-0000-0000-0000981C0000}"/>
    <cellStyle name="Note 2 21 4 6" xfId="6115" xr:uid="{00000000-0005-0000-0000-0000991C0000}"/>
    <cellStyle name="Note 2 21 4 6 2" xfId="23550" xr:uid="{00000000-0005-0000-0000-00009A1C0000}"/>
    <cellStyle name="Note 2 21 4 6 3" xfId="38003" xr:uid="{00000000-0005-0000-0000-00009B1C0000}"/>
    <cellStyle name="Note 2 21 4 7" xfId="8556" xr:uid="{00000000-0005-0000-0000-00009C1C0000}"/>
    <cellStyle name="Note 2 21 4 7 2" xfId="25991" xr:uid="{00000000-0005-0000-0000-00009D1C0000}"/>
    <cellStyle name="Note 2 21 4 7 3" xfId="40444" xr:uid="{00000000-0005-0000-0000-00009E1C0000}"/>
    <cellStyle name="Note 2 21 4 8" xfId="10976" xr:uid="{00000000-0005-0000-0000-00009F1C0000}"/>
    <cellStyle name="Note 2 21 4 8 2" xfId="28411" xr:uid="{00000000-0005-0000-0000-0000A01C0000}"/>
    <cellStyle name="Note 2 21 4 8 3" xfId="42864" xr:uid="{00000000-0005-0000-0000-0000A11C0000}"/>
    <cellStyle name="Note 2 21 4 9" xfId="17983" xr:uid="{00000000-0005-0000-0000-0000A21C0000}"/>
    <cellStyle name="Note 2 21 5" xfId="1146" xr:uid="{00000000-0005-0000-0000-0000A31C0000}"/>
    <cellStyle name="Note 2 21 5 2" xfId="3657" xr:uid="{00000000-0005-0000-0000-0000A41C0000}"/>
    <cellStyle name="Note 2 21 5 2 2" xfId="13368" xr:uid="{00000000-0005-0000-0000-0000A51C0000}"/>
    <cellStyle name="Note 2 21 5 2 2 2" xfId="30803" xr:uid="{00000000-0005-0000-0000-0000A61C0000}"/>
    <cellStyle name="Note 2 21 5 2 2 3" xfId="45256" xr:uid="{00000000-0005-0000-0000-0000A71C0000}"/>
    <cellStyle name="Note 2 21 5 2 3" xfId="15829" xr:uid="{00000000-0005-0000-0000-0000A81C0000}"/>
    <cellStyle name="Note 2 21 5 2 3 2" xfId="33264" xr:uid="{00000000-0005-0000-0000-0000A91C0000}"/>
    <cellStyle name="Note 2 21 5 2 3 3" xfId="47717" xr:uid="{00000000-0005-0000-0000-0000AA1C0000}"/>
    <cellStyle name="Note 2 21 5 2 4" xfId="21093" xr:uid="{00000000-0005-0000-0000-0000AB1C0000}"/>
    <cellStyle name="Note 2 21 5 2 5" xfId="35546" xr:uid="{00000000-0005-0000-0000-0000AC1C0000}"/>
    <cellStyle name="Note 2 21 5 3" xfId="6119" xr:uid="{00000000-0005-0000-0000-0000AD1C0000}"/>
    <cellStyle name="Note 2 21 5 3 2" xfId="23554" xr:uid="{00000000-0005-0000-0000-0000AE1C0000}"/>
    <cellStyle name="Note 2 21 5 3 3" xfId="38007" xr:uid="{00000000-0005-0000-0000-0000AF1C0000}"/>
    <cellStyle name="Note 2 21 5 4" xfId="8560" xr:uid="{00000000-0005-0000-0000-0000B01C0000}"/>
    <cellStyle name="Note 2 21 5 4 2" xfId="25995" xr:uid="{00000000-0005-0000-0000-0000B11C0000}"/>
    <cellStyle name="Note 2 21 5 4 3" xfId="40448" xr:uid="{00000000-0005-0000-0000-0000B21C0000}"/>
    <cellStyle name="Note 2 21 5 5" xfId="10980" xr:uid="{00000000-0005-0000-0000-0000B31C0000}"/>
    <cellStyle name="Note 2 21 5 5 2" xfId="28415" xr:uid="{00000000-0005-0000-0000-0000B41C0000}"/>
    <cellStyle name="Note 2 21 5 5 3" xfId="42868" xr:uid="{00000000-0005-0000-0000-0000B51C0000}"/>
    <cellStyle name="Note 2 21 5 6" xfId="17987" xr:uid="{00000000-0005-0000-0000-0000B61C0000}"/>
    <cellStyle name="Note 2 21 6" xfId="1147" xr:uid="{00000000-0005-0000-0000-0000B71C0000}"/>
    <cellStyle name="Note 2 21 6 2" xfId="3658" xr:uid="{00000000-0005-0000-0000-0000B81C0000}"/>
    <cellStyle name="Note 2 21 6 2 2" xfId="13369" xr:uid="{00000000-0005-0000-0000-0000B91C0000}"/>
    <cellStyle name="Note 2 21 6 2 2 2" xfId="30804" xr:uid="{00000000-0005-0000-0000-0000BA1C0000}"/>
    <cellStyle name="Note 2 21 6 2 2 3" xfId="45257" xr:uid="{00000000-0005-0000-0000-0000BB1C0000}"/>
    <cellStyle name="Note 2 21 6 2 3" xfId="15830" xr:uid="{00000000-0005-0000-0000-0000BC1C0000}"/>
    <cellStyle name="Note 2 21 6 2 3 2" xfId="33265" xr:uid="{00000000-0005-0000-0000-0000BD1C0000}"/>
    <cellStyle name="Note 2 21 6 2 3 3" xfId="47718" xr:uid="{00000000-0005-0000-0000-0000BE1C0000}"/>
    <cellStyle name="Note 2 21 6 2 4" xfId="21094" xr:uid="{00000000-0005-0000-0000-0000BF1C0000}"/>
    <cellStyle name="Note 2 21 6 2 5" xfId="35547" xr:uid="{00000000-0005-0000-0000-0000C01C0000}"/>
    <cellStyle name="Note 2 21 6 3" xfId="6120" xr:uid="{00000000-0005-0000-0000-0000C11C0000}"/>
    <cellStyle name="Note 2 21 6 3 2" xfId="23555" xr:uid="{00000000-0005-0000-0000-0000C21C0000}"/>
    <cellStyle name="Note 2 21 6 3 3" xfId="38008" xr:uid="{00000000-0005-0000-0000-0000C31C0000}"/>
    <cellStyle name="Note 2 21 6 4" xfId="8561" xr:uid="{00000000-0005-0000-0000-0000C41C0000}"/>
    <cellStyle name="Note 2 21 6 4 2" xfId="25996" xr:uid="{00000000-0005-0000-0000-0000C51C0000}"/>
    <cellStyle name="Note 2 21 6 4 3" xfId="40449" xr:uid="{00000000-0005-0000-0000-0000C61C0000}"/>
    <cellStyle name="Note 2 21 6 5" xfId="10981" xr:uid="{00000000-0005-0000-0000-0000C71C0000}"/>
    <cellStyle name="Note 2 21 6 5 2" xfId="28416" xr:uid="{00000000-0005-0000-0000-0000C81C0000}"/>
    <cellStyle name="Note 2 21 6 5 3" xfId="42869" xr:uid="{00000000-0005-0000-0000-0000C91C0000}"/>
    <cellStyle name="Note 2 21 6 6" xfId="17988" xr:uid="{00000000-0005-0000-0000-0000CA1C0000}"/>
    <cellStyle name="Note 2 21 7" xfId="1148" xr:uid="{00000000-0005-0000-0000-0000CB1C0000}"/>
    <cellStyle name="Note 2 21 7 2" xfId="3659" xr:uid="{00000000-0005-0000-0000-0000CC1C0000}"/>
    <cellStyle name="Note 2 21 7 2 2" xfId="21095" xr:uid="{00000000-0005-0000-0000-0000CD1C0000}"/>
    <cellStyle name="Note 2 21 7 2 3" xfId="35548" xr:uid="{00000000-0005-0000-0000-0000CE1C0000}"/>
    <cellStyle name="Note 2 21 7 3" xfId="6121" xr:uid="{00000000-0005-0000-0000-0000CF1C0000}"/>
    <cellStyle name="Note 2 21 7 3 2" xfId="23556" xr:uid="{00000000-0005-0000-0000-0000D01C0000}"/>
    <cellStyle name="Note 2 21 7 3 3" xfId="38009" xr:uid="{00000000-0005-0000-0000-0000D11C0000}"/>
    <cellStyle name="Note 2 21 7 4" xfId="8562" xr:uid="{00000000-0005-0000-0000-0000D21C0000}"/>
    <cellStyle name="Note 2 21 7 4 2" xfId="25997" xr:uid="{00000000-0005-0000-0000-0000D31C0000}"/>
    <cellStyle name="Note 2 21 7 4 3" xfId="40450" xr:uid="{00000000-0005-0000-0000-0000D41C0000}"/>
    <cellStyle name="Note 2 21 7 5" xfId="10982" xr:uid="{00000000-0005-0000-0000-0000D51C0000}"/>
    <cellStyle name="Note 2 21 7 5 2" xfId="28417" xr:uid="{00000000-0005-0000-0000-0000D61C0000}"/>
    <cellStyle name="Note 2 21 7 5 3" xfId="42870" xr:uid="{00000000-0005-0000-0000-0000D71C0000}"/>
    <cellStyle name="Note 2 21 7 6" xfId="15057" xr:uid="{00000000-0005-0000-0000-0000D81C0000}"/>
    <cellStyle name="Note 2 21 7 6 2" xfId="32492" xr:uid="{00000000-0005-0000-0000-0000D91C0000}"/>
    <cellStyle name="Note 2 21 7 6 3" xfId="46945" xr:uid="{00000000-0005-0000-0000-0000DA1C0000}"/>
    <cellStyle name="Note 2 21 7 7" xfId="17989" xr:uid="{00000000-0005-0000-0000-0000DB1C0000}"/>
    <cellStyle name="Note 2 21 7 8" xfId="20219" xr:uid="{00000000-0005-0000-0000-0000DC1C0000}"/>
    <cellStyle name="Note 2 21 8" xfId="3644" xr:uid="{00000000-0005-0000-0000-0000DD1C0000}"/>
    <cellStyle name="Note 2 21 8 2" xfId="13358" xr:uid="{00000000-0005-0000-0000-0000DE1C0000}"/>
    <cellStyle name="Note 2 21 8 2 2" xfId="30793" xr:uid="{00000000-0005-0000-0000-0000DF1C0000}"/>
    <cellStyle name="Note 2 21 8 2 3" xfId="45246" xr:uid="{00000000-0005-0000-0000-0000E01C0000}"/>
    <cellStyle name="Note 2 21 8 3" xfId="15819" xr:uid="{00000000-0005-0000-0000-0000E11C0000}"/>
    <cellStyle name="Note 2 21 8 3 2" xfId="33254" xr:uid="{00000000-0005-0000-0000-0000E21C0000}"/>
    <cellStyle name="Note 2 21 8 3 3" xfId="47707" xr:uid="{00000000-0005-0000-0000-0000E31C0000}"/>
    <cellStyle name="Note 2 21 8 4" xfId="21080" xr:uid="{00000000-0005-0000-0000-0000E41C0000}"/>
    <cellStyle name="Note 2 21 8 5" xfId="35533" xr:uid="{00000000-0005-0000-0000-0000E51C0000}"/>
    <cellStyle name="Note 2 21 9" xfId="6106" xr:uid="{00000000-0005-0000-0000-0000E61C0000}"/>
    <cellStyle name="Note 2 21 9 2" xfId="23541" xr:uid="{00000000-0005-0000-0000-0000E71C0000}"/>
    <cellStyle name="Note 2 21 9 3" xfId="37994" xr:uid="{00000000-0005-0000-0000-0000E81C0000}"/>
    <cellStyle name="Note 2 22" xfId="1149" xr:uid="{00000000-0005-0000-0000-0000E91C0000}"/>
    <cellStyle name="Note 2 22 10" xfId="8563" xr:uid="{00000000-0005-0000-0000-0000EA1C0000}"/>
    <cellStyle name="Note 2 22 10 2" xfId="25998" xr:uid="{00000000-0005-0000-0000-0000EB1C0000}"/>
    <cellStyle name="Note 2 22 10 3" xfId="40451" xr:uid="{00000000-0005-0000-0000-0000EC1C0000}"/>
    <cellStyle name="Note 2 22 11" xfId="10983" xr:uid="{00000000-0005-0000-0000-0000ED1C0000}"/>
    <cellStyle name="Note 2 22 11 2" xfId="28418" xr:uid="{00000000-0005-0000-0000-0000EE1C0000}"/>
    <cellStyle name="Note 2 22 11 3" xfId="42871" xr:uid="{00000000-0005-0000-0000-0000EF1C0000}"/>
    <cellStyle name="Note 2 22 12" xfId="17990" xr:uid="{00000000-0005-0000-0000-0000F01C0000}"/>
    <cellStyle name="Note 2 22 2" xfId="1150" xr:uid="{00000000-0005-0000-0000-0000F11C0000}"/>
    <cellStyle name="Note 2 22 2 2" xfId="1151" xr:uid="{00000000-0005-0000-0000-0000F21C0000}"/>
    <cellStyle name="Note 2 22 2 2 2" xfId="3662" xr:uid="{00000000-0005-0000-0000-0000F31C0000}"/>
    <cellStyle name="Note 2 22 2 2 2 2" xfId="13372" xr:uid="{00000000-0005-0000-0000-0000F41C0000}"/>
    <cellStyle name="Note 2 22 2 2 2 2 2" xfId="30807" xr:uid="{00000000-0005-0000-0000-0000F51C0000}"/>
    <cellStyle name="Note 2 22 2 2 2 2 3" xfId="45260" xr:uid="{00000000-0005-0000-0000-0000F61C0000}"/>
    <cellStyle name="Note 2 22 2 2 2 3" xfId="15833" xr:uid="{00000000-0005-0000-0000-0000F71C0000}"/>
    <cellStyle name="Note 2 22 2 2 2 3 2" xfId="33268" xr:uid="{00000000-0005-0000-0000-0000F81C0000}"/>
    <cellStyle name="Note 2 22 2 2 2 3 3" xfId="47721" xr:uid="{00000000-0005-0000-0000-0000F91C0000}"/>
    <cellStyle name="Note 2 22 2 2 2 4" xfId="21098" xr:uid="{00000000-0005-0000-0000-0000FA1C0000}"/>
    <cellStyle name="Note 2 22 2 2 2 5" xfId="35551" xr:uid="{00000000-0005-0000-0000-0000FB1C0000}"/>
    <cellStyle name="Note 2 22 2 2 3" xfId="6124" xr:uid="{00000000-0005-0000-0000-0000FC1C0000}"/>
    <cellStyle name="Note 2 22 2 2 3 2" xfId="23559" xr:uid="{00000000-0005-0000-0000-0000FD1C0000}"/>
    <cellStyle name="Note 2 22 2 2 3 3" xfId="38012" xr:uid="{00000000-0005-0000-0000-0000FE1C0000}"/>
    <cellStyle name="Note 2 22 2 2 4" xfId="8565" xr:uid="{00000000-0005-0000-0000-0000FF1C0000}"/>
    <cellStyle name="Note 2 22 2 2 4 2" xfId="26000" xr:uid="{00000000-0005-0000-0000-0000001D0000}"/>
    <cellStyle name="Note 2 22 2 2 4 3" xfId="40453" xr:uid="{00000000-0005-0000-0000-0000011D0000}"/>
    <cellStyle name="Note 2 22 2 2 5" xfId="10985" xr:uid="{00000000-0005-0000-0000-0000021D0000}"/>
    <cellStyle name="Note 2 22 2 2 5 2" xfId="28420" xr:uid="{00000000-0005-0000-0000-0000031D0000}"/>
    <cellStyle name="Note 2 22 2 2 5 3" xfId="42873" xr:uid="{00000000-0005-0000-0000-0000041D0000}"/>
    <cellStyle name="Note 2 22 2 2 6" xfId="17992" xr:uid="{00000000-0005-0000-0000-0000051D0000}"/>
    <cellStyle name="Note 2 22 2 3" xfId="1152" xr:uid="{00000000-0005-0000-0000-0000061D0000}"/>
    <cellStyle name="Note 2 22 2 3 2" xfId="3663" xr:uid="{00000000-0005-0000-0000-0000071D0000}"/>
    <cellStyle name="Note 2 22 2 3 2 2" xfId="13373" xr:uid="{00000000-0005-0000-0000-0000081D0000}"/>
    <cellStyle name="Note 2 22 2 3 2 2 2" xfId="30808" xr:uid="{00000000-0005-0000-0000-0000091D0000}"/>
    <cellStyle name="Note 2 22 2 3 2 2 3" xfId="45261" xr:uid="{00000000-0005-0000-0000-00000A1D0000}"/>
    <cellStyle name="Note 2 22 2 3 2 3" xfId="15834" xr:uid="{00000000-0005-0000-0000-00000B1D0000}"/>
    <cellStyle name="Note 2 22 2 3 2 3 2" xfId="33269" xr:uid="{00000000-0005-0000-0000-00000C1D0000}"/>
    <cellStyle name="Note 2 22 2 3 2 3 3" xfId="47722" xr:uid="{00000000-0005-0000-0000-00000D1D0000}"/>
    <cellStyle name="Note 2 22 2 3 2 4" xfId="21099" xr:uid="{00000000-0005-0000-0000-00000E1D0000}"/>
    <cellStyle name="Note 2 22 2 3 2 5" xfId="35552" xr:uid="{00000000-0005-0000-0000-00000F1D0000}"/>
    <cellStyle name="Note 2 22 2 3 3" xfId="6125" xr:uid="{00000000-0005-0000-0000-0000101D0000}"/>
    <cellStyle name="Note 2 22 2 3 3 2" xfId="23560" xr:uid="{00000000-0005-0000-0000-0000111D0000}"/>
    <cellStyle name="Note 2 22 2 3 3 3" xfId="38013" xr:uid="{00000000-0005-0000-0000-0000121D0000}"/>
    <cellStyle name="Note 2 22 2 3 4" xfId="8566" xr:uid="{00000000-0005-0000-0000-0000131D0000}"/>
    <cellStyle name="Note 2 22 2 3 4 2" xfId="26001" xr:uid="{00000000-0005-0000-0000-0000141D0000}"/>
    <cellStyle name="Note 2 22 2 3 4 3" xfId="40454" xr:uid="{00000000-0005-0000-0000-0000151D0000}"/>
    <cellStyle name="Note 2 22 2 3 5" xfId="10986" xr:uid="{00000000-0005-0000-0000-0000161D0000}"/>
    <cellStyle name="Note 2 22 2 3 5 2" xfId="28421" xr:uid="{00000000-0005-0000-0000-0000171D0000}"/>
    <cellStyle name="Note 2 22 2 3 5 3" xfId="42874" xr:uid="{00000000-0005-0000-0000-0000181D0000}"/>
    <cellStyle name="Note 2 22 2 3 6" xfId="17993" xr:uid="{00000000-0005-0000-0000-0000191D0000}"/>
    <cellStyle name="Note 2 22 2 4" xfId="1153" xr:uid="{00000000-0005-0000-0000-00001A1D0000}"/>
    <cellStyle name="Note 2 22 2 4 2" xfId="3664" xr:uid="{00000000-0005-0000-0000-00001B1D0000}"/>
    <cellStyle name="Note 2 22 2 4 2 2" xfId="21100" xr:uid="{00000000-0005-0000-0000-00001C1D0000}"/>
    <cellStyle name="Note 2 22 2 4 2 3" xfId="35553" xr:uid="{00000000-0005-0000-0000-00001D1D0000}"/>
    <cellStyle name="Note 2 22 2 4 3" xfId="6126" xr:uid="{00000000-0005-0000-0000-00001E1D0000}"/>
    <cellStyle name="Note 2 22 2 4 3 2" xfId="23561" xr:uid="{00000000-0005-0000-0000-00001F1D0000}"/>
    <cellStyle name="Note 2 22 2 4 3 3" xfId="38014" xr:uid="{00000000-0005-0000-0000-0000201D0000}"/>
    <cellStyle name="Note 2 22 2 4 4" xfId="8567" xr:uid="{00000000-0005-0000-0000-0000211D0000}"/>
    <cellStyle name="Note 2 22 2 4 4 2" xfId="26002" xr:uid="{00000000-0005-0000-0000-0000221D0000}"/>
    <cellStyle name="Note 2 22 2 4 4 3" xfId="40455" xr:uid="{00000000-0005-0000-0000-0000231D0000}"/>
    <cellStyle name="Note 2 22 2 4 5" xfId="10987" xr:uid="{00000000-0005-0000-0000-0000241D0000}"/>
    <cellStyle name="Note 2 22 2 4 5 2" xfId="28422" xr:uid="{00000000-0005-0000-0000-0000251D0000}"/>
    <cellStyle name="Note 2 22 2 4 5 3" xfId="42875" xr:uid="{00000000-0005-0000-0000-0000261D0000}"/>
    <cellStyle name="Note 2 22 2 4 6" xfId="15058" xr:uid="{00000000-0005-0000-0000-0000271D0000}"/>
    <cellStyle name="Note 2 22 2 4 6 2" xfId="32493" xr:uid="{00000000-0005-0000-0000-0000281D0000}"/>
    <cellStyle name="Note 2 22 2 4 6 3" xfId="46946" xr:uid="{00000000-0005-0000-0000-0000291D0000}"/>
    <cellStyle name="Note 2 22 2 4 7" xfId="17994" xr:uid="{00000000-0005-0000-0000-00002A1D0000}"/>
    <cellStyle name="Note 2 22 2 4 8" xfId="20220" xr:uid="{00000000-0005-0000-0000-00002B1D0000}"/>
    <cellStyle name="Note 2 22 2 5" xfId="3661" xr:uid="{00000000-0005-0000-0000-00002C1D0000}"/>
    <cellStyle name="Note 2 22 2 5 2" xfId="13371" xr:uid="{00000000-0005-0000-0000-00002D1D0000}"/>
    <cellStyle name="Note 2 22 2 5 2 2" xfId="30806" xr:uid="{00000000-0005-0000-0000-00002E1D0000}"/>
    <cellStyle name="Note 2 22 2 5 2 3" xfId="45259" xr:uid="{00000000-0005-0000-0000-00002F1D0000}"/>
    <cellStyle name="Note 2 22 2 5 3" xfId="15832" xr:uid="{00000000-0005-0000-0000-0000301D0000}"/>
    <cellStyle name="Note 2 22 2 5 3 2" xfId="33267" xr:uid="{00000000-0005-0000-0000-0000311D0000}"/>
    <cellStyle name="Note 2 22 2 5 3 3" xfId="47720" xr:uid="{00000000-0005-0000-0000-0000321D0000}"/>
    <cellStyle name="Note 2 22 2 5 4" xfId="21097" xr:uid="{00000000-0005-0000-0000-0000331D0000}"/>
    <cellStyle name="Note 2 22 2 5 5" xfId="35550" xr:uid="{00000000-0005-0000-0000-0000341D0000}"/>
    <cellStyle name="Note 2 22 2 6" xfId="6123" xr:uid="{00000000-0005-0000-0000-0000351D0000}"/>
    <cellStyle name="Note 2 22 2 6 2" xfId="23558" xr:uid="{00000000-0005-0000-0000-0000361D0000}"/>
    <cellStyle name="Note 2 22 2 6 3" xfId="38011" xr:uid="{00000000-0005-0000-0000-0000371D0000}"/>
    <cellStyle name="Note 2 22 2 7" xfId="8564" xr:uid="{00000000-0005-0000-0000-0000381D0000}"/>
    <cellStyle name="Note 2 22 2 7 2" xfId="25999" xr:uid="{00000000-0005-0000-0000-0000391D0000}"/>
    <cellStyle name="Note 2 22 2 7 3" xfId="40452" xr:uid="{00000000-0005-0000-0000-00003A1D0000}"/>
    <cellStyle name="Note 2 22 2 8" xfId="10984" xr:uid="{00000000-0005-0000-0000-00003B1D0000}"/>
    <cellStyle name="Note 2 22 2 8 2" xfId="28419" xr:uid="{00000000-0005-0000-0000-00003C1D0000}"/>
    <cellStyle name="Note 2 22 2 8 3" xfId="42872" xr:uid="{00000000-0005-0000-0000-00003D1D0000}"/>
    <cellStyle name="Note 2 22 2 9" xfId="17991" xr:uid="{00000000-0005-0000-0000-00003E1D0000}"/>
    <cellStyle name="Note 2 22 3" xfId="1154" xr:uid="{00000000-0005-0000-0000-00003F1D0000}"/>
    <cellStyle name="Note 2 22 3 2" xfId="1155" xr:uid="{00000000-0005-0000-0000-0000401D0000}"/>
    <cellStyle name="Note 2 22 3 2 2" xfId="3666" xr:uid="{00000000-0005-0000-0000-0000411D0000}"/>
    <cellStyle name="Note 2 22 3 2 2 2" xfId="13375" xr:uid="{00000000-0005-0000-0000-0000421D0000}"/>
    <cellStyle name="Note 2 22 3 2 2 2 2" xfId="30810" xr:uid="{00000000-0005-0000-0000-0000431D0000}"/>
    <cellStyle name="Note 2 22 3 2 2 2 3" xfId="45263" xr:uid="{00000000-0005-0000-0000-0000441D0000}"/>
    <cellStyle name="Note 2 22 3 2 2 3" xfId="15836" xr:uid="{00000000-0005-0000-0000-0000451D0000}"/>
    <cellStyle name="Note 2 22 3 2 2 3 2" xfId="33271" xr:uid="{00000000-0005-0000-0000-0000461D0000}"/>
    <cellStyle name="Note 2 22 3 2 2 3 3" xfId="47724" xr:uid="{00000000-0005-0000-0000-0000471D0000}"/>
    <cellStyle name="Note 2 22 3 2 2 4" xfId="21102" xr:uid="{00000000-0005-0000-0000-0000481D0000}"/>
    <cellStyle name="Note 2 22 3 2 2 5" xfId="35555" xr:uid="{00000000-0005-0000-0000-0000491D0000}"/>
    <cellStyle name="Note 2 22 3 2 3" xfId="6128" xr:uid="{00000000-0005-0000-0000-00004A1D0000}"/>
    <cellStyle name="Note 2 22 3 2 3 2" xfId="23563" xr:uid="{00000000-0005-0000-0000-00004B1D0000}"/>
    <cellStyle name="Note 2 22 3 2 3 3" xfId="38016" xr:uid="{00000000-0005-0000-0000-00004C1D0000}"/>
    <cellStyle name="Note 2 22 3 2 4" xfId="8569" xr:uid="{00000000-0005-0000-0000-00004D1D0000}"/>
    <cellStyle name="Note 2 22 3 2 4 2" xfId="26004" xr:uid="{00000000-0005-0000-0000-00004E1D0000}"/>
    <cellStyle name="Note 2 22 3 2 4 3" xfId="40457" xr:uid="{00000000-0005-0000-0000-00004F1D0000}"/>
    <cellStyle name="Note 2 22 3 2 5" xfId="10989" xr:uid="{00000000-0005-0000-0000-0000501D0000}"/>
    <cellStyle name="Note 2 22 3 2 5 2" xfId="28424" xr:uid="{00000000-0005-0000-0000-0000511D0000}"/>
    <cellStyle name="Note 2 22 3 2 5 3" xfId="42877" xr:uid="{00000000-0005-0000-0000-0000521D0000}"/>
    <cellStyle name="Note 2 22 3 2 6" xfId="17996" xr:uid="{00000000-0005-0000-0000-0000531D0000}"/>
    <cellStyle name="Note 2 22 3 3" xfId="1156" xr:uid="{00000000-0005-0000-0000-0000541D0000}"/>
    <cellStyle name="Note 2 22 3 3 2" xfId="3667" xr:uid="{00000000-0005-0000-0000-0000551D0000}"/>
    <cellStyle name="Note 2 22 3 3 2 2" xfId="13376" xr:uid="{00000000-0005-0000-0000-0000561D0000}"/>
    <cellStyle name="Note 2 22 3 3 2 2 2" xfId="30811" xr:uid="{00000000-0005-0000-0000-0000571D0000}"/>
    <cellStyle name="Note 2 22 3 3 2 2 3" xfId="45264" xr:uid="{00000000-0005-0000-0000-0000581D0000}"/>
    <cellStyle name="Note 2 22 3 3 2 3" xfId="15837" xr:uid="{00000000-0005-0000-0000-0000591D0000}"/>
    <cellStyle name="Note 2 22 3 3 2 3 2" xfId="33272" xr:uid="{00000000-0005-0000-0000-00005A1D0000}"/>
    <cellStyle name="Note 2 22 3 3 2 3 3" xfId="47725" xr:uid="{00000000-0005-0000-0000-00005B1D0000}"/>
    <cellStyle name="Note 2 22 3 3 2 4" xfId="21103" xr:uid="{00000000-0005-0000-0000-00005C1D0000}"/>
    <cellStyle name="Note 2 22 3 3 2 5" xfId="35556" xr:uid="{00000000-0005-0000-0000-00005D1D0000}"/>
    <cellStyle name="Note 2 22 3 3 3" xfId="6129" xr:uid="{00000000-0005-0000-0000-00005E1D0000}"/>
    <cellStyle name="Note 2 22 3 3 3 2" xfId="23564" xr:uid="{00000000-0005-0000-0000-00005F1D0000}"/>
    <cellStyle name="Note 2 22 3 3 3 3" xfId="38017" xr:uid="{00000000-0005-0000-0000-0000601D0000}"/>
    <cellStyle name="Note 2 22 3 3 4" xfId="8570" xr:uid="{00000000-0005-0000-0000-0000611D0000}"/>
    <cellStyle name="Note 2 22 3 3 4 2" xfId="26005" xr:uid="{00000000-0005-0000-0000-0000621D0000}"/>
    <cellStyle name="Note 2 22 3 3 4 3" xfId="40458" xr:uid="{00000000-0005-0000-0000-0000631D0000}"/>
    <cellStyle name="Note 2 22 3 3 5" xfId="10990" xr:uid="{00000000-0005-0000-0000-0000641D0000}"/>
    <cellStyle name="Note 2 22 3 3 5 2" xfId="28425" xr:uid="{00000000-0005-0000-0000-0000651D0000}"/>
    <cellStyle name="Note 2 22 3 3 5 3" xfId="42878" xr:uid="{00000000-0005-0000-0000-0000661D0000}"/>
    <cellStyle name="Note 2 22 3 3 6" xfId="17997" xr:uid="{00000000-0005-0000-0000-0000671D0000}"/>
    <cellStyle name="Note 2 22 3 4" xfId="1157" xr:uid="{00000000-0005-0000-0000-0000681D0000}"/>
    <cellStyle name="Note 2 22 3 4 2" xfId="3668" xr:uid="{00000000-0005-0000-0000-0000691D0000}"/>
    <cellStyle name="Note 2 22 3 4 2 2" xfId="21104" xr:uid="{00000000-0005-0000-0000-00006A1D0000}"/>
    <cellStyle name="Note 2 22 3 4 2 3" xfId="35557" xr:uid="{00000000-0005-0000-0000-00006B1D0000}"/>
    <cellStyle name="Note 2 22 3 4 3" xfId="6130" xr:uid="{00000000-0005-0000-0000-00006C1D0000}"/>
    <cellStyle name="Note 2 22 3 4 3 2" xfId="23565" xr:uid="{00000000-0005-0000-0000-00006D1D0000}"/>
    <cellStyle name="Note 2 22 3 4 3 3" xfId="38018" xr:uid="{00000000-0005-0000-0000-00006E1D0000}"/>
    <cellStyle name="Note 2 22 3 4 4" xfId="8571" xr:uid="{00000000-0005-0000-0000-00006F1D0000}"/>
    <cellStyle name="Note 2 22 3 4 4 2" xfId="26006" xr:uid="{00000000-0005-0000-0000-0000701D0000}"/>
    <cellStyle name="Note 2 22 3 4 4 3" xfId="40459" xr:uid="{00000000-0005-0000-0000-0000711D0000}"/>
    <cellStyle name="Note 2 22 3 4 5" xfId="10991" xr:uid="{00000000-0005-0000-0000-0000721D0000}"/>
    <cellStyle name="Note 2 22 3 4 5 2" xfId="28426" xr:uid="{00000000-0005-0000-0000-0000731D0000}"/>
    <cellStyle name="Note 2 22 3 4 5 3" xfId="42879" xr:uid="{00000000-0005-0000-0000-0000741D0000}"/>
    <cellStyle name="Note 2 22 3 4 6" xfId="15059" xr:uid="{00000000-0005-0000-0000-0000751D0000}"/>
    <cellStyle name="Note 2 22 3 4 6 2" xfId="32494" xr:uid="{00000000-0005-0000-0000-0000761D0000}"/>
    <cellStyle name="Note 2 22 3 4 6 3" xfId="46947" xr:uid="{00000000-0005-0000-0000-0000771D0000}"/>
    <cellStyle name="Note 2 22 3 4 7" xfId="17998" xr:uid="{00000000-0005-0000-0000-0000781D0000}"/>
    <cellStyle name="Note 2 22 3 4 8" xfId="20221" xr:uid="{00000000-0005-0000-0000-0000791D0000}"/>
    <cellStyle name="Note 2 22 3 5" xfId="3665" xr:uid="{00000000-0005-0000-0000-00007A1D0000}"/>
    <cellStyle name="Note 2 22 3 5 2" xfId="13374" xr:uid="{00000000-0005-0000-0000-00007B1D0000}"/>
    <cellStyle name="Note 2 22 3 5 2 2" xfId="30809" xr:uid="{00000000-0005-0000-0000-00007C1D0000}"/>
    <cellStyle name="Note 2 22 3 5 2 3" xfId="45262" xr:uid="{00000000-0005-0000-0000-00007D1D0000}"/>
    <cellStyle name="Note 2 22 3 5 3" xfId="15835" xr:uid="{00000000-0005-0000-0000-00007E1D0000}"/>
    <cellStyle name="Note 2 22 3 5 3 2" xfId="33270" xr:uid="{00000000-0005-0000-0000-00007F1D0000}"/>
    <cellStyle name="Note 2 22 3 5 3 3" xfId="47723" xr:uid="{00000000-0005-0000-0000-0000801D0000}"/>
    <cellStyle name="Note 2 22 3 5 4" xfId="21101" xr:uid="{00000000-0005-0000-0000-0000811D0000}"/>
    <cellStyle name="Note 2 22 3 5 5" xfId="35554" xr:uid="{00000000-0005-0000-0000-0000821D0000}"/>
    <cellStyle name="Note 2 22 3 6" xfId="6127" xr:uid="{00000000-0005-0000-0000-0000831D0000}"/>
    <cellStyle name="Note 2 22 3 6 2" xfId="23562" xr:uid="{00000000-0005-0000-0000-0000841D0000}"/>
    <cellStyle name="Note 2 22 3 6 3" xfId="38015" xr:uid="{00000000-0005-0000-0000-0000851D0000}"/>
    <cellStyle name="Note 2 22 3 7" xfId="8568" xr:uid="{00000000-0005-0000-0000-0000861D0000}"/>
    <cellStyle name="Note 2 22 3 7 2" xfId="26003" xr:uid="{00000000-0005-0000-0000-0000871D0000}"/>
    <cellStyle name="Note 2 22 3 7 3" xfId="40456" xr:uid="{00000000-0005-0000-0000-0000881D0000}"/>
    <cellStyle name="Note 2 22 3 8" xfId="10988" xr:uid="{00000000-0005-0000-0000-0000891D0000}"/>
    <cellStyle name="Note 2 22 3 8 2" xfId="28423" xr:uid="{00000000-0005-0000-0000-00008A1D0000}"/>
    <cellStyle name="Note 2 22 3 8 3" xfId="42876" xr:uid="{00000000-0005-0000-0000-00008B1D0000}"/>
    <cellStyle name="Note 2 22 3 9" xfId="17995" xr:uid="{00000000-0005-0000-0000-00008C1D0000}"/>
    <cellStyle name="Note 2 22 4" xfId="1158" xr:uid="{00000000-0005-0000-0000-00008D1D0000}"/>
    <cellStyle name="Note 2 22 4 2" xfId="1159" xr:uid="{00000000-0005-0000-0000-00008E1D0000}"/>
    <cellStyle name="Note 2 22 4 2 2" xfId="3670" xr:uid="{00000000-0005-0000-0000-00008F1D0000}"/>
    <cellStyle name="Note 2 22 4 2 2 2" xfId="13378" xr:uid="{00000000-0005-0000-0000-0000901D0000}"/>
    <cellStyle name="Note 2 22 4 2 2 2 2" xfId="30813" xr:uid="{00000000-0005-0000-0000-0000911D0000}"/>
    <cellStyle name="Note 2 22 4 2 2 2 3" xfId="45266" xr:uid="{00000000-0005-0000-0000-0000921D0000}"/>
    <cellStyle name="Note 2 22 4 2 2 3" xfId="15839" xr:uid="{00000000-0005-0000-0000-0000931D0000}"/>
    <cellStyle name="Note 2 22 4 2 2 3 2" xfId="33274" xr:uid="{00000000-0005-0000-0000-0000941D0000}"/>
    <cellStyle name="Note 2 22 4 2 2 3 3" xfId="47727" xr:uid="{00000000-0005-0000-0000-0000951D0000}"/>
    <cellStyle name="Note 2 22 4 2 2 4" xfId="21106" xr:uid="{00000000-0005-0000-0000-0000961D0000}"/>
    <cellStyle name="Note 2 22 4 2 2 5" xfId="35559" xr:uid="{00000000-0005-0000-0000-0000971D0000}"/>
    <cellStyle name="Note 2 22 4 2 3" xfId="6132" xr:uid="{00000000-0005-0000-0000-0000981D0000}"/>
    <cellStyle name="Note 2 22 4 2 3 2" xfId="23567" xr:uid="{00000000-0005-0000-0000-0000991D0000}"/>
    <cellStyle name="Note 2 22 4 2 3 3" xfId="38020" xr:uid="{00000000-0005-0000-0000-00009A1D0000}"/>
    <cellStyle name="Note 2 22 4 2 4" xfId="8573" xr:uid="{00000000-0005-0000-0000-00009B1D0000}"/>
    <cellStyle name="Note 2 22 4 2 4 2" xfId="26008" xr:uid="{00000000-0005-0000-0000-00009C1D0000}"/>
    <cellStyle name="Note 2 22 4 2 4 3" xfId="40461" xr:uid="{00000000-0005-0000-0000-00009D1D0000}"/>
    <cellStyle name="Note 2 22 4 2 5" xfId="10993" xr:uid="{00000000-0005-0000-0000-00009E1D0000}"/>
    <cellStyle name="Note 2 22 4 2 5 2" xfId="28428" xr:uid="{00000000-0005-0000-0000-00009F1D0000}"/>
    <cellStyle name="Note 2 22 4 2 5 3" xfId="42881" xr:uid="{00000000-0005-0000-0000-0000A01D0000}"/>
    <cellStyle name="Note 2 22 4 2 6" xfId="18000" xr:uid="{00000000-0005-0000-0000-0000A11D0000}"/>
    <cellStyle name="Note 2 22 4 3" xfId="1160" xr:uid="{00000000-0005-0000-0000-0000A21D0000}"/>
    <cellStyle name="Note 2 22 4 3 2" xfId="3671" xr:uid="{00000000-0005-0000-0000-0000A31D0000}"/>
    <cellStyle name="Note 2 22 4 3 2 2" xfId="13379" xr:uid="{00000000-0005-0000-0000-0000A41D0000}"/>
    <cellStyle name="Note 2 22 4 3 2 2 2" xfId="30814" xr:uid="{00000000-0005-0000-0000-0000A51D0000}"/>
    <cellStyle name="Note 2 22 4 3 2 2 3" xfId="45267" xr:uid="{00000000-0005-0000-0000-0000A61D0000}"/>
    <cellStyle name="Note 2 22 4 3 2 3" xfId="15840" xr:uid="{00000000-0005-0000-0000-0000A71D0000}"/>
    <cellStyle name="Note 2 22 4 3 2 3 2" xfId="33275" xr:uid="{00000000-0005-0000-0000-0000A81D0000}"/>
    <cellStyle name="Note 2 22 4 3 2 3 3" xfId="47728" xr:uid="{00000000-0005-0000-0000-0000A91D0000}"/>
    <cellStyle name="Note 2 22 4 3 2 4" xfId="21107" xr:uid="{00000000-0005-0000-0000-0000AA1D0000}"/>
    <cellStyle name="Note 2 22 4 3 2 5" xfId="35560" xr:uid="{00000000-0005-0000-0000-0000AB1D0000}"/>
    <cellStyle name="Note 2 22 4 3 3" xfId="6133" xr:uid="{00000000-0005-0000-0000-0000AC1D0000}"/>
    <cellStyle name="Note 2 22 4 3 3 2" xfId="23568" xr:uid="{00000000-0005-0000-0000-0000AD1D0000}"/>
    <cellStyle name="Note 2 22 4 3 3 3" xfId="38021" xr:uid="{00000000-0005-0000-0000-0000AE1D0000}"/>
    <cellStyle name="Note 2 22 4 3 4" xfId="8574" xr:uid="{00000000-0005-0000-0000-0000AF1D0000}"/>
    <cellStyle name="Note 2 22 4 3 4 2" xfId="26009" xr:uid="{00000000-0005-0000-0000-0000B01D0000}"/>
    <cellStyle name="Note 2 22 4 3 4 3" xfId="40462" xr:uid="{00000000-0005-0000-0000-0000B11D0000}"/>
    <cellStyle name="Note 2 22 4 3 5" xfId="10994" xr:uid="{00000000-0005-0000-0000-0000B21D0000}"/>
    <cellStyle name="Note 2 22 4 3 5 2" xfId="28429" xr:uid="{00000000-0005-0000-0000-0000B31D0000}"/>
    <cellStyle name="Note 2 22 4 3 5 3" xfId="42882" xr:uid="{00000000-0005-0000-0000-0000B41D0000}"/>
    <cellStyle name="Note 2 22 4 3 6" xfId="18001" xr:uid="{00000000-0005-0000-0000-0000B51D0000}"/>
    <cellStyle name="Note 2 22 4 4" xfId="1161" xr:uid="{00000000-0005-0000-0000-0000B61D0000}"/>
    <cellStyle name="Note 2 22 4 4 2" xfId="3672" xr:uid="{00000000-0005-0000-0000-0000B71D0000}"/>
    <cellStyle name="Note 2 22 4 4 2 2" xfId="21108" xr:uid="{00000000-0005-0000-0000-0000B81D0000}"/>
    <cellStyle name="Note 2 22 4 4 2 3" xfId="35561" xr:uid="{00000000-0005-0000-0000-0000B91D0000}"/>
    <cellStyle name="Note 2 22 4 4 3" xfId="6134" xr:uid="{00000000-0005-0000-0000-0000BA1D0000}"/>
    <cellStyle name="Note 2 22 4 4 3 2" xfId="23569" xr:uid="{00000000-0005-0000-0000-0000BB1D0000}"/>
    <cellStyle name="Note 2 22 4 4 3 3" xfId="38022" xr:uid="{00000000-0005-0000-0000-0000BC1D0000}"/>
    <cellStyle name="Note 2 22 4 4 4" xfId="8575" xr:uid="{00000000-0005-0000-0000-0000BD1D0000}"/>
    <cellStyle name="Note 2 22 4 4 4 2" xfId="26010" xr:uid="{00000000-0005-0000-0000-0000BE1D0000}"/>
    <cellStyle name="Note 2 22 4 4 4 3" xfId="40463" xr:uid="{00000000-0005-0000-0000-0000BF1D0000}"/>
    <cellStyle name="Note 2 22 4 4 5" xfId="10995" xr:uid="{00000000-0005-0000-0000-0000C01D0000}"/>
    <cellStyle name="Note 2 22 4 4 5 2" xfId="28430" xr:uid="{00000000-0005-0000-0000-0000C11D0000}"/>
    <cellStyle name="Note 2 22 4 4 5 3" xfId="42883" xr:uid="{00000000-0005-0000-0000-0000C21D0000}"/>
    <cellStyle name="Note 2 22 4 4 6" xfId="15060" xr:uid="{00000000-0005-0000-0000-0000C31D0000}"/>
    <cellStyle name="Note 2 22 4 4 6 2" xfId="32495" xr:uid="{00000000-0005-0000-0000-0000C41D0000}"/>
    <cellStyle name="Note 2 22 4 4 6 3" xfId="46948" xr:uid="{00000000-0005-0000-0000-0000C51D0000}"/>
    <cellStyle name="Note 2 22 4 4 7" xfId="18002" xr:uid="{00000000-0005-0000-0000-0000C61D0000}"/>
    <cellStyle name="Note 2 22 4 4 8" xfId="20222" xr:uid="{00000000-0005-0000-0000-0000C71D0000}"/>
    <cellStyle name="Note 2 22 4 5" xfId="3669" xr:uid="{00000000-0005-0000-0000-0000C81D0000}"/>
    <cellStyle name="Note 2 22 4 5 2" xfId="13377" xr:uid="{00000000-0005-0000-0000-0000C91D0000}"/>
    <cellStyle name="Note 2 22 4 5 2 2" xfId="30812" xr:uid="{00000000-0005-0000-0000-0000CA1D0000}"/>
    <cellStyle name="Note 2 22 4 5 2 3" xfId="45265" xr:uid="{00000000-0005-0000-0000-0000CB1D0000}"/>
    <cellStyle name="Note 2 22 4 5 3" xfId="15838" xr:uid="{00000000-0005-0000-0000-0000CC1D0000}"/>
    <cellStyle name="Note 2 22 4 5 3 2" xfId="33273" xr:uid="{00000000-0005-0000-0000-0000CD1D0000}"/>
    <cellStyle name="Note 2 22 4 5 3 3" xfId="47726" xr:uid="{00000000-0005-0000-0000-0000CE1D0000}"/>
    <cellStyle name="Note 2 22 4 5 4" xfId="21105" xr:uid="{00000000-0005-0000-0000-0000CF1D0000}"/>
    <cellStyle name="Note 2 22 4 5 5" xfId="35558" xr:uid="{00000000-0005-0000-0000-0000D01D0000}"/>
    <cellStyle name="Note 2 22 4 6" xfId="6131" xr:uid="{00000000-0005-0000-0000-0000D11D0000}"/>
    <cellStyle name="Note 2 22 4 6 2" xfId="23566" xr:uid="{00000000-0005-0000-0000-0000D21D0000}"/>
    <cellStyle name="Note 2 22 4 6 3" xfId="38019" xr:uid="{00000000-0005-0000-0000-0000D31D0000}"/>
    <cellStyle name="Note 2 22 4 7" xfId="8572" xr:uid="{00000000-0005-0000-0000-0000D41D0000}"/>
    <cellStyle name="Note 2 22 4 7 2" xfId="26007" xr:uid="{00000000-0005-0000-0000-0000D51D0000}"/>
    <cellStyle name="Note 2 22 4 7 3" xfId="40460" xr:uid="{00000000-0005-0000-0000-0000D61D0000}"/>
    <cellStyle name="Note 2 22 4 8" xfId="10992" xr:uid="{00000000-0005-0000-0000-0000D71D0000}"/>
    <cellStyle name="Note 2 22 4 8 2" xfId="28427" xr:uid="{00000000-0005-0000-0000-0000D81D0000}"/>
    <cellStyle name="Note 2 22 4 8 3" xfId="42880" xr:uid="{00000000-0005-0000-0000-0000D91D0000}"/>
    <cellStyle name="Note 2 22 4 9" xfId="17999" xr:uid="{00000000-0005-0000-0000-0000DA1D0000}"/>
    <cellStyle name="Note 2 22 5" xfId="1162" xr:uid="{00000000-0005-0000-0000-0000DB1D0000}"/>
    <cellStyle name="Note 2 22 5 2" xfId="3673" xr:uid="{00000000-0005-0000-0000-0000DC1D0000}"/>
    <cellStyle name="Note 2 22 5 2 2" xfId="13380" xr:uid="{00000000-0005-0000-0000-0000DD1D0000}"/>
    <cellStyle name="Note 2 22 5 2 2 2" xfId="30815" xr:uid="{00000000-0005-0000-0000-0000DE1D0000}"/>
    <cellStyle name="Note 2 22 5 2 2 3" xfId="45268" xr:uid="{00000000-0005-0000-0000-0000DF1D0000}"/>
    <cellStyle name="Note 2 22 5 2 3" xfId="15841" xr:uid="{00000000-0005-0000-0000-0000E01D0000}"/>
    <cellStyle name="Note 2 22 5 2 3 2" xfId="33276" xr:uid="{00000000-0005-0000-0000-0000E11D0000}"/>
    <cellStyle name="Note 2 22 5 2 3 3" xfId="47729" xr:uid="{00000000-0005-0000-0000-0000E21D0000}"/>
    <cellStyle name="Note 2 22 5 2 4" xfId="21109" xr:uid="{00000000-0005-0000-0000-0000E31D0000}"/>
    <cellStyle name="Note 2 22 5 2 5" xfId="35562" xr:uid="{00000000-0005-0000-0000-0000E41D0000}"/>
    <cellStyle name="Note 2 22 5 3" xfId="6135" xr:uid="{00000000-0005-0000-0000-0000E51D0000}"/>
    <cellStyle name="Note 2 22 5 3 2" xfId="23570" xr:uid="{00000000-0005-0000-0000-0000E61D0000}"/>
    <cellStyle name="Note 2 22 5 3 3" xfId="38023" xr:uid="{00000000-0005-0000-0000-0000E71D0000}"/>
    <cellStyle name="Note 2 22 5 4" xfId="8576" xr:uid="{00000000-0005-0000-0000-0000E81D0000}"/>
    <cellStyle name="Note 2 22 5 4 2" xfId="26011" xr:uid="{00000000-0005-0000-0000-0000E91D0000}"/>
    <cellStyle name="Note 2 22 5 4 3" xfId="40464" xr:uid="{00000000-0005-0000-0000-0000EA1D0000}"/>
    <cellStyle name="Note 2 22 5 5" xfId="10996" xr:uid="{00000000-0005-0000-0000-0000EB1D0000}"/>
    <cellStyle name="Note 2 22 5 5 2" xfId="28431" xr:uid="{00000000-0005-0000-0000-0000EC1D0000}"/>
    <cellStyle name="Note 2 22 5 5 3" xfId="42884" xr:uid="{00000000-0005-0000-0000-0000ED1D0000}"/>
    <cellStyle name="Note 2 22 5 6" xfId="18003" xr:uid="{00000000-0005-0000-0000-0000EE1D0000}"/>
    <cellStyle name="Note 2 22 6" xfId="1163" xr:uid="{00000000-0005-0000-0000-0000EF1D0000}"/>
    <cellStyle name="Note 2 22 6 2" xfId="3674" xr:uid="{00000000-0005-0000-0000-0000F01D0000}"/>
    <cellStyle name="Note 2 22 6 2 2" xfId="13381" xr:uid="{00000000-0005-0000-0000-0000F11D0000}"/>
    <cellStyle name="Note 2 22 6 2 2 2" xfId="30816" xr:uid="{00000000-0005-0000-0000-0000F21D0000}"/>
    <cellStyle name="Note 2 22 6 2 2 3" xfId="45269" xr:uid="{00000000-0005-0000-0000-0000F31D0000}"/>
    <cellStyle name="Note 2 22 6 2 3" xfId="15842" xr:uid="{00000000-0005-0000-0000-0000F41D0000}"/>
    <cellStyle name="Note 2 22 6 2 3 2" xfId="33277" xr:uid="{00000000-0005-0000-0000-0000F51D0000}"/>
    <cellStyle name="Note 2 22 6 2 3 3" xfId="47730" xr:uid="{00000000-0005-0000-0000-0000F61D0000}"/>
    <cellStyle name="Note 2 22 6 2 4" xfId="21110" xr:uid="{00000000-0005-0000-0000-0000F71D0000}"/>
    <cellStyle name="Note 2 22 6 2 5" xfId="35563" xr:uid="{00000000-0005-0000-0000-0000F81D0000}"/>
    <cellStyle name="Note 2 22 6 3" xfId="6136" xr:uid="{00000000-0005-0000-0000-0000F91D0000}"/>
    <cellStyle name="Note 2 22 6 3 2" xfId="23571" xr:uid="{00000000-0005-0000-0000-0000FA1D0000}"/>
    <cellStyle name="Note 2 22 6 3 3" xfId="38024" xr:uid="{00000000-0005-0000-0000-0000FB1D0000}"/>
    <cellStyle name="Note 2 22 6 4" xfId="8577" xr:uid="{00000000-0005-0000-0000-0000FC1D0000}"/>
    <cellStyle name="Note 2 22 6 4 2" xfId="26012" xr:uid="{00000000-0005-0000-0000-0000FD1D0000}"/>
    <cellStyle name="Note 2 22 6 4 3" xfId="40465" xr:uid="{00000000-0005-0000-0000-0000FE1D0000}"/>
    <cellStyle name="Note 2 22 6 5" xfId="10997" xr:uid="{00000000-0005-0000-0000-0000FF1D0000}"/>
    <cellStyle name="Note 2 22 6 5 2" xfId="28432" xr:uid="{00000000-0005-0000-0000-0000001E0000}"/>
    <cellStyle name="Note 2 22 6 5 3" xfId="42885" xr:uid="{00000000-0005-0000-0000-0000011E0000}"/>
    <cellStyle name="Note 2 22 6 6" xfId="18004" xr:uid="{00000000-0005-0000-0000-0000021E0000}"/>
    <cellStyle name="Note 2 22 7" xfId="1164" xr:uid="{00000000-0005-0000-0000-0000031E0000}"/>
    <cellStyle name="Note 2 22 7 2" xfId="3675" xr:uid="{00000000-0005-0000-0000-0000041E0000}"/>
    <cellStyle name="Note 2 22 7 2 2" xfId="21111" xr:uid="{00000000-0005-0000-0000-0000051E0000}"/>
    <cellStyle name="Note 2 22 7 2 3" xfId="35564" xr:uid="{00000000-0005-0000-0000-0000061E0000}"/>
    <cellStyle name="Note 2 22 7 3" xfId="6137" xr:uid="{00000000-0005-0000-0000-0000071E0000}"/>
    <cellStyle name="Note 2 22 7 3 2" xfId="23572" xr:uid="{00000000-0005-0000-0000-0000081E0000}"/>
    <cellStyle name="Note 2 22 7 3 3" xfId="38025" xr:uid="{00000000-0005-0000-0000-0000091E0000}"/>
    <cellStyle name="Note 2 22 7 4" xfId="8578" xr:uid="{00000000-0005-0000-0000-00000A1E0000}"/>
    <cellStyle name="Note 2 22 7 4 2" xfId="26013" xr:uid="{00000000-0005-0000-0000-00000B1E0000}"/>
    <cellStyle name="Note 2 22 7 4 3" xfId="40466" xr:uid="{00000000-0005-0000-0000-00000C1E0000}"/>
    <cellStyle name="Note 2 22 7 5" xfId="10998" xr:uid="{00000000-0005-0000-0000-00000D1E0000}"/>
    <cellStyle name="Note 2 22 7 5 2" xfId="28433" xr:uid="{00000000-0005-0000-0000-00000E1E0000}"/>
    <cellStyle name="Note 2 22 7 5 3" xfId="42886" xr:uid="{00000000-0005-0000-0000-00000F1E0000}"/>
    <cellStyle name="Note 2 22 7 6" xfId="15061" xr:uid="{00000000-0005-0000-0000-0000101E0000}"/>
    <cellStyle name="Note 2 22 7 6 2" xfId="32496" xr:uid="{00000000-0005-0000-0000-0000111E0000}"/>
    <cellStyle name="Note 2 22 7 6 3" xfId="46949" xr:uid="{00000000-0005-0000-0000-0000121E0000}"/>
    <cellStyle name="Note 2 22 7 7" xfId="18005" xr:uid="{00000000-0005-0000-0000-0000131E0000}"/>
    <cellStyle name="Note 2 22 7 8" xfId="20223" xr:uid="{00000000-0005-0000-0000-0000141E0000}"/>
    <cellStyle name="Note 2 22 8" xfId="3660" xr:uid="{00000000-0005-0000-0000-0000151E0000}"/>
    <cellStyle name="Note 2 22 8 2" xfId="13370" xr:uid="{00000000-0005-0000-0000-0000161E0000}"/>
    <cellStyle name="Note 2 22 8 2 2" xfId="30805" xr:uid="{00000000-0005-0000-0000-0000171E0000}"/>
    <cellStyle name="Note 2 22 8 2 3" xfId="45258" xr:uid="{00000000-0005-0000-0000-0000181E0000}"/>
    <cellStyle name="Note 2 22 8 3" xfId="15831" xr:uid="{00000000-0005-0000-0000-0000191E0000}"/>
    <cellStyle name="Note 2 22 8 3 2" xfId="33266" xr:uid="{00000000-0005-0000-0000-00001A1E0000}"/>
    <cellStyle name="Note 2 22 8 3 3" xfId="47719" xr:uid="{00000000-0005-0000-0000-00001B1E0000}"/>
    <cellStyle name="Note 2 22 8 4" xfId="21096" xr:uid="{00000000-0005-0000-0000-00001C1E0000}"/>
    <cellStyle name="Note 2 22 8 5" xfId="35549" xr:uid="{00000000-0005-0000-0000-00001D1E0000}"/>
    <cellStyle name="Note 2 22 9" xfId="6122" xr:uid="{00000000-0005-0000-0000-00001E1E0000}"/>
    <cellStyle name="Note 2 22 9 2" xfId="23557" xr:uid="{00000000-0005-0000-0000-00001F1E0000}"/>
    <cellStyle name="Note 2 22 9 3" xfId="38010" xr:uid="{00000000-0005-0000-0000-0000201E0000}"/>
    <cellStyle name="Note 2 23" xfId="1165" xr:uid="{00000000-0005-0000-0000-0000211E0000}"/>
    <cellStyle name="Note 2 23 10" xfId="8579" xr:uid="{00000000-0005-0000-0000-0000221E0000}"/>
    <cellStyle name="Note 2 23 10 2" xfId="26014" xr:uid="{00000000-0005-0000-0000-0000231E0000}"/>
    <cellStyle name="Note 2 23 10 3" xfId="40467" xr:uid="{00000000-0005-0000-0000-0000241E0000}"/>
    <cellStyle name="Note 2 23 11" xfId="10999" xr:uid="{00000000-0005-0000-0000-0000251E0000}"/>
    <cellStyle name="Note 2 23 11 2" xfId="28434" xr:uid="{00000000-0005-0000-0000-0000261E0000}"/>
    <cellStyle name="Note 2 23 11 3" xfId="42887" xr:uid="{00000000-0005-0000-0000-0000271E0000}"/>
    <cellStyle name="Note 2 23 12" xfId="18006" xr:uid="{00000000-0005-0000-0000-0000281E0000}"/>
    <cellStyle name="Note 2 23 2" xfId="1166" xr:uid="{00000000-0005-0000-0000-0000291E0000}"/>
    <cellStyle name="Note 2 23 2 2" xfId="1167" xr:uid="{00000000-0005-0000-0000-00002A1E0000}"/>
    <cellStyle name="Note 2 23 2 2 2" xfId="3678" xr:uid="{00000000-0005-0000-0000-00002B1E0000}"/>
    <cellStyle name="Note 2 23 2 2 2 2" xfId="13384" xr:uid="{00000000-0005-0000-0000-00002C1E0000}"/>
    <cellStyle name="Note 2 23 2 2 2 2 2" xfId="30819" xr:uid="{00000000-0005-0000-0000-00002D1E0000}"/>
    <cellStyle name="Note 2 23 2 2 2 2 3" xfId="45272" xr:uid="{00000000-0005-0000-0000-00002E1E0000}"/>
    <cellStyle name="Note 2 23 2 2 2 3" xfId="15845" xr:uid="{00000000-0005-0000-0000-00002F1E0000}"/>
    <cellStyle name="Note 2 23 2 2 2 3 2" xfId="33280" xr:uid="{00000000-0005-0000-0000-0000301E0000}"/>
    <cellStyle name="Note 2 23 2 2 2 3 3" xfId="47733" xr:uid="{00000000-0005-0000-0000-0000311E0000}"/>
    <cellStyle name="Note 2 23 2 2 2 4" xfId="21114" xr:uid="{00000000-0005-0000-0000-0000321E0000}"/>
    <cellStyle name="Note 2 23 2 2 2 5" xfId="35567" xr:uid="{00000000-0005-0000-0000-0000331E0000}"/>
    <cellStyle name="Note 2 23 2 2 3" xfId="6140" xr:uid="{00000000-0005-0000-0000-0000341E0000}"/>
    <cellStyle name="Note 2 23 2 2 3 2" xfId="23575" xr:uid="{00000000-0005-0000-0000-0000351E0000}"/>
    <cellStyle name="Note 2 23 2 2 3 3" xfId="38028" xr:uid="{00000000-0005-0000-0000-0000361E0000}"/>
    <cellStyle name="Note 2 23 2 2 4" xfId="8581" xr:uid="{00000000-0005-0000-0000-0000371E0000}"/>
    <cellStyle name="Note 2 23 2 2 4 2" xfId="26016" xr:uid="{00000000-0005-0000-0000-0000381E0000}"/>
    <cellStyle name="Note 2 23 2 2 4 3" xfId="40469" xr:uid="{00000000-0005-0000-0000-0000391E0000}"/>
    <cellStyle name="Note 2 23 2 2 5" xfId="11001" xr:uid="{00000000-0005-0000-0000-00003A1E0000}"/>
    <cellStyle name="Note 2 23 2 2 5 2" xfId="28436" xr:uid="{00000000-0005-0000-0000-00003B1E0000}"/>
    <cellStyle name="Note 2 23 2 2 5 3" xfId="42889" xr:uid="{00000000-0005-0000-0000-00003C1E0000}"/>
    <cellStyle name="Note 2 23 2 2 6" xfId="18008" xr:uid="{00000000-0005-0000-0000-00003D1E0000}"/>
    <cellStyle name="Note 2 23 2 3" xfId="1168" xr:uid="{00000000-0005-0000-0000-00003E1E0000}"/>
    <cellStyle name="Note 2 23 2 3 2" xfId="3679" xr:uid="{00000000-0005-0000-0000-00003F1E0000}"/>
    <cellStyle name="Note 2 23 2 3 2 2" xfId="13385" xr:uid="{00000000-0005-0000-0000-0000401E0000}"/>
    <cellStyle name="Note 2 23 2 3 2 2 2" xfId="30820" xr:uid="{00000000-0005-0000-0000-0000411E0000}"/>
    <cellStyle name="Note 2 23 2 3 2 2 3" xfId="45273" xr:uid="{00000000-0005-0000-0000-0000421E0000}"/>
    <cellStyle name="Note 2 23 2 3 2 3" xfId="15846" xr:uid="{00000000-0005-0000-0000-0000431E0000}"/>
    <cellStyle name="Note 2 23 2 3 2 3 2" xfId="33281" xr:uid="{00000000-0005-0000-0000-0000441E0000}"/>
    <cellStyle name="Note 2 23 2 3 2 3 3" xfId="47734" xr:uid="{00000000-0005-0000-0000-0000451E0000}"/>
    <cellStyle name="Note 2 23 2 3 2 4" xfId="21115" xr:uid="{00000000-0005-0000-0000-0000461E0000}"/>
    <cellStyle name="Note 2 23 2 3 2 5" xfId="35568" xr:uid="{00000000-0005-0000-0000-0000471E0000}"/>
    <cellStyle name="Note 2 23 2 3 3" xfId="6141" xr:uid="{00000000-0005-0000-0000-0000481E0000}"/>
    <cellStyle name="Note 2 23 2 3 3 2" xfId="23576" xr:uid="{00000000-0005-0000-0000-0000491E0000}"/>
    <cellStyle name="Note 2 23 2 3 3 3" xfId="38029" xr:uid="{00000000-0005-0000-0000-00004A1E0000}"/>
    <cellStyle name="Note 2 23 2 3 4" xfId="8582" xr:uid="{00000000-0005-0000-0000-00004B1E0000}"/>
    <cellStyle name="Note 2 23 2 3 4 2" xfId="26017" xr:uid="{00000000-0005-0000-0000-00004C1E0000}"/>
    <cellStyle name="Note 2 23 2 3 4 3" xfId="40470" xr:uid="{00000000-0005-0000-0000-00004D1E0000}"/>
    <cellStyle name="Note 2 23 2 3 5" xfId="11002" xr:uid="{00000000-0005-0000-0000-00004E1E0000}"/>
    <cellStyle name="Note 2 23 2 3 5 2" xfId="28437" xr:uid="{00000000-0005-0000-0000-00004F1E0000}"/>
    <cellStyle name="Note 2 23 2 3 5 3" xfId="42890" xr:uid="{00000000-0005-0000-0000-0000501E0000}"/>
    <cellStyle name="Note 2 23 2 3 6" xfId="18009" xr:uid="{00000000-0005-0000-0000-0000511E0000}"/>
    <cellStyle name="Note 2 23 2 4" xfId="1169" xr:uid="{00000000-0005-0000-0000-0000521E0000}"/>
    <cellStyle name="Note 2 23 2 4 2" xfId="3680" xr:uid="{00000000-0005-0000-0000-0000531E0000}"/>
    <cellStyle name="Note 2 23 2 4 2 2" xfId="21116" xr:uid="{00000000-0005-0000-0000-0000541E0000}"/>
    <cellStyle name="Note 2 23 2 4 2 3" xfId="35569" xr:uid="{00000000-0005-0000-0000-0000551E0000}"/>
    <cellStyle name="Note 2 23 2 4 3" xfId="6142" xr:uid="{00000000-0005-0000-0000-0000561E0000}"/>
    <cellStyle name="Note 2 23 2 4 3 2" xfId="23577" xr:uid="{00000000-0005-0000-0000-0000571E0000}"/>
    <cellStyle name="Note 2 23 2 4 3 3" xfId="38030" xr:uid="{00000000-0005-0000-0000-0000581E0000}"/>
    <cellStyle name="Note 2 23 2 4 4" xfId="8583" xr:uid="{00000000-0005-0000-0000-0000591E0000}"/>
    <cellStyle name="Note 2 23 2 4 4 2" xfId="26018" xr:uid="{00000000-0005-0000-0000-00005A1E0000}"/>
    <cellStyle name="Note 2 23 2 4 4 3" xfId="40471" xr:uid="{00000000-0005-0000-0000-00005B1E0000}"/>
    <cellStyle name="Note 2 23 2 4 5" xfId="11003" xr:uid="{00000000-0005-0000-0000-00005C1E0000}"/>
    <cellStyle name="Note 2 23 2 4 5 2" xfId="28438" xr:uid="{00000000-0005-0000-0000-00005D1E0000}"/>
    <cellStyle name="Note 2 23 2 4 5 3" xfId="42891" xr:uid="{00000000-0005-0000-0000-00005E1E0000}"/>
    <cellStyle name="Note 2 23 2 4 6" xfId="15062" xr:uid="{00000000-0005-0000-0000-00005F1E0000}"/>
    <cellStyle name="Note 2 23 2 4 6 2" xfId="32497" xr:uid="{00000000-0005-0000-0000-0000601E0000}"/>
    <cellStyle name="Note 2 23 2 4 6 3" xfId="46950" xr:uid="{00000000-0005-0000-0000-0000611E0000}"/>
    <cellStyle name="Note 2 23 2 4 7" xfId="18010" xr:uid="{00000000-0005-0000-0000-0000621E0000}"/>
    <cellStyle name="Note 2 23 2 4 8" xfId="20224" xr:uid="{00000000-0005-0000-0000-0000631E0000}"/>
    <cellStyle name="Note 2 23 2 5" xfId="3677" xr:uid="{00000000-0005-0000-0000-0000641E0000}"/>
    <cellStyle name="Note 2 23 2 5 2" xfId="13383" xr:uid="{00000000-0005-0000-0000-0000651E0000}"/>
    <cellStyle name="Note 2 23 2 5 2 2" xfId="30818" xr:uid="{00000000-0005-0000-0000-0000661E0000}"/>
    <cellStyle name="Note 2 23 2 5 2 3" xfId="45271" xr:uid="{00000000-0005-0000-0000-0000671E0000}"/>
    <cellStyle name="Note 2 23 2 5 3" xfId="15844" xr:uid="{00000000-0005-0000-0000-0000681E0000}"/>
    <cellStyle name="Note 2 23 2 5 3 2" xfId="33279" xr:uid="{00000000-0005-0000-0000-0000691E0000}"/>
    <cellStyle name="Note 2 23 2 5 3 3" xfId="47732" xr:uid="{00000000-0005-0000-0000-00006A1E0000}"/>
    <cellStyle name="Note 2 23 2 5 4" xfId="21113" xr:uid="{00000000-0005-0000-0000-00006B1E0000}"/>
    <cellStyle name="Note 2 23 2 5 5" xfId="35566" xr:uid="{00000000-0005-0000-0000-00006C1E0000}"/>
    <cellStyle name="Note 2 23 2 6" xfId="6139" xr:uid="{00000000-0005-0000-0000-00006D1E0000}"/>
    <cellStyle name="Note 2 23 2 6 2" xfId="23574" xr:uid="{00000000-0005-0000-0000-00006E1E0000}"/>
    <cellStyle name="Note 2 23 2 6 3" xfId="38027" xr:uid="{00000000-0005-0000-0000-00006F1E0000}"/>
    <cellStyle name="Note 2 23 2 7" xfId="8580" xr:uid="{00000000-0005-0000-0000-0000701E0000}"/>
    <cellStyle name="Note 2 23 2 7 2" xfId="26015" xr:uid="{00000000-0005-0000-0000-0000711E0000}"/>
    <cellStyle name="Note 2 23 2 7 3" xfId="40468" xr:uid="{00000000-0005-0000-0000-0000721E0000}"/>
    <cellStyle name="Note 2 23 2 8" xfId="11000" xr:uid="{00000000-0005-0000-0000-0000731E0000}"/>
    <cellStyle name="Note 2 23 2 8 2" xfId="28435" xr:uid="{00000000-0005-0000-0000-0000741E0000}"/>
    <cellStyle name="Note 2 23 2 8 3" xfId="42888" xr:uid="{00000000-0005-0000-0000-0000751E0000}"/>
    <cellStyle name="Note 2 23 2 9" xfId="18007" xr:uid="{00000000-0005-0000-0000-0000761E0000}"/>
    <cellStyle name="Note 2 23 3" xfId="1170" xr:uid="{00000000-0005-0000-0000-0000771E0000}"/>
    <cellStyle name="Note 2 23 3 2" xfId="1171" xr:uid="{00000000-0005-0000-0000-0000781E0000}"/>
    <cellStyle name="Note 2 23 3 2 2" xfId="3682" xr:uid="{00000000-0005-0000-0000-0000791E0000}"/>
    <cellStyle name="Note 2 23 3 2 2 2" xfId="13387" xr:uid="{00000000-0005-0000-0000-00007A1E0000}"/>
    <cellStyle name="Note 2 23 3 2 2 2 2" xfId="30822" xr:uid="{00000000-0005-0000-0000-00007B1E0000}"/>
    <cellStyle name="Note 2 23 3 2 2 2 3" xfId="45275" xr:uid="{00000000-0005-0000-0000-00007C1E0000}"/>
    <cellStyle name="Note 2 23 3 2 2 3" xfId="15848" xr:uid="{00000000-0005-0000-0000-00007D1E0000}"/>
    <cellStyle name="Note 2 23 3 2 2 3 2" xfId="33283" xr:uid="{00000000-0005-0000-0000-00007E1E0000}"/>
    <cellStyle name="Note 2 23 3 2 2 3 3" xfId="47736" xr:uid="{00000000-0005-0000-0000-00007F1E0000}"/>
    <cellStyle name="Note 2 23 3 2 2 4" xfId="21118" xr:uid="{00000000-0005-0000-0000-0000801E0000}"/>
    <cellStyle name="Note 2 23 3 2 2 5" xfId="35571" xr:uid="{00000000-0005-0000-0000-0000811E0000}"/>
    <cellStyle name="Note 2 23 3 2 3" xfId="6144" xr:uid="{00000000-0005-0000-0000-0000821E0000}"/>
    <cellStyle name="Note 2 23 3 2 3 2" xfId="23579" xr:uid="{00000000-0005-0000-0000-0000831E0000}"/>
    <cellStyle name="Note 2 23 3 2 3 3" xfId="38032" xr:uid="{00000000-0005-0000-0000-0000841E0000}"/>
    <cellStyle name="Note 2 23 3 2 4" xfId="8585" xr:uid="{00000000-0005-0000-0000-0000851E0000}"/>
    <cellStyle name="Note 2 23 3 2 4 2" xfId="26020" xr:uid="{00000000-0005-0000-0000-0000861E0000}"/>
    <cellStyle name="Note 2 23 3 2 4 3" xfId="40473" xr:uid="{00000000-0005-0000-0000-0000871E0000}"/>
    <cellStyle name="Note 2 23 3 2 5" xfId="11005" xr:uid="{00000000-0005-0000-0000-0000881E0000}"/>
    <cellStyle name="Note 2 23 3 2 5 2" xfId="28440" xr:uid="{00000000-0005-0000-0000-0000891E0000}"/>
    <cellStyle name="Note 2 23 3 2 5 3" xfId="42893" xr:uid="{00000000-0005-0000-0000-00008A1E0000}"/>
    <cellStyle name="Note 2 23 3 2 6" xfId="18012" xr:uid="{00000000-0005-0000-0000-00008B1E0000}"/>
    <cellStyle name="Note 2 23 3 3" xfId="1172" xr:uid="{00000000-0005-0000-0000-00008C1E0000}"/>
    <cellStyle name="Note 2 23 3 3 2" xfId="3683" xr:uid="{00000000-0005-0000-0000-00008D1E0000}"/>
    <cellStyle name="Note 2 23 3 3 2 2" xfId="13388" xr:uid="{00000000-0005-0000-0000-00008E1E0000}"/>
    <cellStyle name="Note 2 23 3 3 2 2 2" xfId="30823" xr:uid="{00000000-0005-0000-0000-00008F1E0000}"/>
    <cellStyle name="Note 2 23 3 3 2 2 3" xfId="45276" xr:uid="{00000000-0005-0000-0000-0000901E0000}"/>
    <cellStyle name="Note 2 23 3 3 2 3" xfId="15849" xr:uid="{00000000-0005-0000-0000-0000911E0000}"/>
    <cellStyle name="Note 2 23 3 3 2 3 2" xfId="33284" xr:uid="{00000000-0005-0000-0000-0000921E0000}"/>
    <cellStyle name="Note 2 23 3 3 2 3 3" xfId="47737" xr:uid="{00000000-0005-0000-0000-0000931E0000}"/>
    <cellStyle name="Note 2 23 3 3 2 4" xfId="21119" xr:uid="{00000000-0005-0000-0000-0000941E0000}"/>
    <cellStyle name="Note 2 23 3 3 2 5" xfId="35572" xr:uid="{00000000-0005-0000-0000-0000951E0000}"/>
    <cellStyle name="Note 2 23 3 3 3" xfId="6145" xr:uid="{00000000-0005-0000-0000-0000961E0000}"/>
    <cellStyle name="Note 2 23 3 3 3 2" xfId="23580" xr:uid="{00000000-0005-0000-0000-0000971E0000}"/>
    <cellStyle name="Note 2 23 3 3 3 3" xfId="38033" xr:uid="{00000000-0005-0000-0000-0000981E0000}"/>
    <cellStyle name="Note 2 23 3 3 4" xfId="8586" xr:uid="{00000000-0005-0000-0000-0000991E0000}"/>
    <cellStyle name="Note 2 23 3 3 4 2" xfId="26021" xr:uid="{00000000-0005-0000-0000-00009A1E0000}"/>
    <cellStyle name="Note 2 23 3 3 4 3" xfId="40474" xr:uid="{00000000-0005-0000-0000-00009B1E0000}"/>
    <cellStyle name="Note 2 23 3 3 5" xfId="11006" xr:uid="{00000000-0005-0000-0000-00009C1E0000}"/>
    <cellStyle name="Note 2 23 3 3 5 2" xfId="28441" xr:uid="{00000000-0005-0000-0000-00009D1E0000}"/>
    <cellStyle name="Note 2 23 3 3 5 3" xfId="42894" xr:uid="{00000000-0005-0000-0000-00009E1E0000}"/>
    <cellStyle name="Note 2 23 3 3 6" xfId="18013" xr:uid="{00000000-0005-0000-0000-00009F1E0000}"/>
    <cellStyle name="Note 2 23 3 4" xfId="1173" xr:uid="{00000000-0005-0000-0000-0000A01E0000}"/>
    <cellStyle name="Note 2 23 3 4 2" xfId="3684" xr:uid="{00000000-0005-0000-0000-0000A11E0000}"/>
    <cellStyle name="Note 2 23 3 4 2 2" xfId="21120" xr:uid="{00000000-0005-0000-0000-0000A21E0000}"/>
    <cellStyle name="Note 2 23 3 4 2 3" xfId="35573" xr:uid="{00000000-0005-0000-0000-0000A31E0000}"/>
    <cellStyle name="Note 2 23 3 4 3" xfId="6146" xr:uid="{00000000-0005-0000-0000-0000A41E0000}"/>
    <cellStyle name="Note 2 23 3 4 3 2" xfId="23581" xr:uid="{00000000-0005-0000-0000-0000A51E0000}"/>
    <cellStyle name="Note 2 23 3 4 3 3" xfId="38034" xr:uid="{00000000-0005-0000-0000-0000A61E0000}"/>
    <cellStyle name="Note 2 23 3 4 4" xfId="8587" xr:uid="{00000000-0005-0000-0000-0000A71E0000}"/>
    <cellStyle name="Note 2 23 3 4 4 2" xfId="26022" xr:uid="{00000000-0005-0000-0000-0000A81E0000}"/>
    <cellStyle name="Note 2 23 3 4 4 3" xfId="40475" xr:uid="{00000000-0005-0000-0000-0000A91E0000}"/>
    <cellStyle name="Note 2 23 3 4 5" xfId="11007" xr:uid="{00000000-0005-0000-0000-0000AA1E0000}"/>
    <cellStyle name="Note 2 23 3 4 5 2" xfId="28442" xr:uid="{00000000-0005-0000-0000-0000AB1E0000}"/>
    <cellStyle name="Note 2 23 3 4 5 3" xfId="42895" xr:uid="{00000000-0005-0000-0000-0000AC1E0000}"/>
    <cellStyle name="Note 2 23 3 4 6" xfId="15063" xr:uid="{00000000-0005-0000-0000-0000AD1E0000}"/>
    <cellStyle name="Note 2 23 3 4 6 2" xfId="32498" xr:uid="{00000000-0005-0000-0000-0000AE1E0000}"/>
    <cellStyle name="Note 2 23 3 4 6 3" xfId="46951" xr:uid="{00000000-0005-0000-0000-0000AF1E0000}"/>
    <cellStyle name="Note 2 23 3 4 7" xfId="18014" xr:uid="{00000000-0005-0000-0000-0000B01E0000}"/>
    <cellStyle name="Note 2 23 3 4 8" xfId="20225" xr:uid="{00000000-0005-0000-0000-0000B11E0000}"/>
    <cellStyle name="Note 2 23 3 5" xfId="3681" xr:uid="{00000000-0005-0000-0000-0000B21E0000}"/>
    <cellStyle name="Note 2 23 3 5 2" xfId="13386" xr:uid="{00000000-0005-0000-0000-0000B31E0000}"/>
    <cellStyle name="Note 2 23 3 5 2 2" xfId="30821" xr:uid="{00000000-0005-0000-0000-0000B41E0000}"/>
    <cellStyle name="Note 2 23 3 5 2 3" xfId="45274" xr:uid="{00000000-0005-0000-0000-0000B51E0000}"/>
    <cellStyle name="Note 2 23 3 5 3" xfId="15847" xr:uid="{00000000-0005-0000-0000-0000B61E0000}"/>
    <cellStyle name="Note 2 23 3 5 3 2" xfId="33282" xr:uid="{00000000-0005-0000-0000-0000B71E0000}"/>
    <cellStyle name="Note 2 23 3 5 3 3" xfId="47735" xr:uid="{00000000-0005-0000-0000-0000B81E0000}"/>
    <cellStyle name="Note 2 23 3 5 4" xfId="21117" xr:uid="{00000000-0005-0000-0000-0000B91E0000}"/>
    <cellStyle name="Note 2 23 3 5 5" xfId="35570" xr:uid="{00000000-0005-0000-0000-0000BA1E0000}"/>
    <cellStyle name="Note 2 23 3 6" xfId="6143" xr:uid="{00000000-0005-0000-0000-0000BB1E0000}"/>
    <cellStyle name="Note 2 23 3 6 2" xfId="23578" xr:uid="{00000000-0005-0000-0000-0000BC1E0000}"/>
    <cellStyle name="Note 2 23 3 6 3" xfId="38031" xr:uid="{00000000-0005-0000-0000-0000BD1E0000}"/>
    <cellStyle name="Note 2 23 3 7" xfId="8584" xr:uid="{00000000-0005-0000-0000-0000BE1E0000}"/>
    <cellStyle name="Note 2 23 3 7 2" xfId="26019" xr:uid="{00000000-0005-0000-0000-0000BF1E0000}"/>
    <cellStyle name="Note 2 23 3 7 3" xfId="40472" xr:uid="{00000000-0005-0000-0000-0000C01E0000}"/>
    <cellStyle name="Note 2 23 3 8" xfId="11004" xr:uid="{00000000-0005-0000-0000-0000C11E0000}"/>
    <cellStyle name="Note 2 23 3 8 2" xfId="28439" xr:uid="{00000000-0005-0000-0000-0000C21E0000}"/>
    <cellStyle name="Note 2 23 3 8 3" xfId="42892" xr:uid="{00000000-0005-0000-0000-0000C31E0000}"/>
    <cellStyle name="Note 2 23 3 9" xfId="18011" xr:uid="{00000000-0005-0000-0000-0000C41E0000}"/>
    <cellStyle name="Note 2 23 4" xfId="1174" xr:uid="{00000000-0005-0000-0000-0000C51E0000}"/>
    <cellStyle name="Note 2 23 4 2" xfId="1175" xr:uid="{00000000-0005-0000-0000-0000C61E0000}"/>
    <cellStyle name="Note 2 23 4 2 2" xfId="3686" xr:uid="{00000000-0005-0000-0000-0000C71E0000}"/>
    <cellStyle name="Note 2 23 4 2 2 2" xfId="13390" xr:uid="{00000000-0005-0000-0000-0000C81E0000}"/>
    <cellStyle name="Note 2 23 4 2 2 2 2" xfId="30825" xr:uid="{00000000-0005-0000-0000-0000C91E0000}"/>
    <cellStyle name="Note 2 23 4 2 2 2 3" xfId="45278" xr:uid="{00000000-0005-0000-0000-0000CA1E0000}"/>
    <cellStyle name="Note 2 23 4 2 2 3" xfId="15851" xr:uid="{00000000-0005-0000-0000-0000CB1E0000}"/>
    <cellStyle name="Note 2 23 4 2 2 3 2" xfId="33286" xr:uid="{00000000-0005-0000-0000-0000CC1E0000}"/>
    <cellStyle name="Note 2 23 4 2 2 3 3" xfId="47739" xr:uid="{00000000-0005-0000-0000-0000CD1E0000}"/>
    <cellStyle name="Note 2 23 4 2 2 4" xfId="21122" xr:uid="{00000000-0005-0000-0000-0000CE1E0000}"/>
    <cellStyle name="Note 2 23 4 2 2 5" xfId="35575" xr:uid="{00000000-0005-0000-0000-0000CF1E0000}"/>
    <cellStyle name="Note 2 23 4 2 3" xfId="6148" xr:uid="{00000000-0005-0000-0000-0000D01E0000}"/>
    <cellStyle name="Note 2 23 4 2 3 2" xfId="23583" xr:uid="{00000000-0005-0000-0000-0000D11E0000}"/>
    <cellStyle name="Note 2 23 4 2 3 3" xfId="38036" xr:uid="{00000000-0005-0000-0000-0000D21E0000}"/>
    <cellStyle name="Note 2 23 4 2 4" xfId="8589" xr:uid="{00000000-0005-0000-0000-0000D31E0000}"/>
    <cellStyle name="Note 2 23 4 2 4 2" xfId="26024" xr:uid="{00000000-0005-0000-0000-0000D41E0000}"/>
    <cellStyle name="Note 2 23 4 2 4 3" xfId="40477" xr:uid="{00000000-0005-0000-0000-0000D51E0000}"/>
    <cellStyle name="Note 2 23 4 2 5" xfId="11009" xr:uid="{00000000-0005-0000-0000-0000D61E0000}"/>
    <cellStyle name="Note 2 23 4 2 5 2" xfId="28444" xr:uid="{00000000-0005-0000-0000-0000D71E0000}"/>
    <cellStyle name="Note 2 23 4 2 5 3" xfId="42897" xr:uid="{00000000-0005-0000-0000-0000D81E0000}"/>
    <cellStyle name="Note 2 23 4 2 6" xfId="18016" xr:uid="{00000000-0005-0000-0000-0000D91E0000}"/>
    <cellStyle name="Note 2 23 4 3" xfId="1176" xr:uid="{00000000-0005-0000-0000-0000DA1E0000}"/>
    <cellStyle name="Note 2 23 4 3 2" xfId="3687" xr:uid="{00000000-0005-0000-0000-0000DB1E0000}"/>
    <cellStyle name="Note 2 23 4 3 2 2" xfId="13391" xr:uid="{00000000-0005-0000-0000-0000DC1E0000}"/>
    <cellStyle name="Note 2 23 4 3 2 2 2" xfId="30826" xr:uid="{00000000-0005-0000-0000-0000DD1E0000}"/>
    <cellStyle name="Note 2 23 4 3 2 2 3" xfId="45279" xr:uid="{00000000-0005-0000-0000-0000DE1E0000}"/>
    <cellStyle name="Note 2 23 4 3 2 3" xfId="15852" xr:uid="{00000000-0005-0000-0000-0000DF1E0000}"/>
    <cellStyle name="Note 2 23 4 3 2 3 2" xfId="33287" xr:uid="{00000000-0005-0000-0000-0000E01E0000}"/>
    <cellStyle name="Note 2 23 4 3 2 3 3" xfId="47740" xr:uid="{00000000-0005-0000-0000-0000E11E0000}"/>
    <cellStyle name="Note 2 23 4 3 2 4" xfId="21123" xr:uid="{00000000-0005-0000-0000-0000E21E0000}"/>
    <cellStyle name="Note 2 23 4 3 2 5" xfId="35576" xr:uid="{00000000-0005-0000-0000-0000E31E0000}"/>
    <cellStyle name="Note 2 23 4 3 3" xfId="6149" xr:uid="{00000000-0005-0000-0000-0000E41E0000}"/>
    <cellStyle name="Note 2 23 4 3 3 2" xfId="23584" xr:uid="{00000000-0005-0000-0000-0000E51E0000}"/>
    <cellStyle name="Note 2 23 4 3 3 3" xfId="38037" xr:uid="{00000000-0005-0000-0000-0000E61E0000}"/>
    <cellStyle name="Note 2 23 4 3 4" xfId="8590" xr:uid="{00000000-0005-0000-0000-0000E71E0000}"/>
    <cellStyle name="Note 2 23 4 3 4 2" xfId="26025" xr:uid="{00000000-0005-0000-0000-0000E81E0000}"/>
    <cellStyle name="Note 2 23 4 3 4 3" xfId="40478" xr:uid="{00000000-0005-0000-0000-0000E91E0000}"/>
    <cellStyle name="Note 2 23 4 3 5" xfId="11010" xr:uid="{00000000-0005-0000-0000-0000EA1E0000}"/>
    <cellStyle name="Note 2 23 4 3 5 2" xfId="28445" xr:uid="{00000000-0005-0000-0000-0000EB1E0000}"/>
    <cellStyle name="Note 2 23 4 3 5 3" xfId="42898" xr:uid="{00000000-0005-0000-0000-0000EC1E0000}"/>
    <cellStyle name="Note 2 23 4 3 6" xfId="18017" xr:uid="{00000000-0005-0000-0000-0000ED1E0000}"/>
    <cellStyle name="Note 2 23 4 4" xfId="1177" xr:uid="{00000000-0005-0000-0000-0000EE1E0000}"/>
    <cellStyle name="Note 2 23 4 4 2" xfId="3688" xr:uid="{00000000-0005-0000-0000-0000EF1E0000}"/>
    <cellStyle name="Note 2 23 4 4 2 2" xfId="21124" xr:uid="{00000000-0005-0000-0000-0000F01E0000}"/>
    <cellStyle name="Note 2 23 4 4 2 3" xfId="35577" xr:uid="{00000000-0005-0000-0000-0000F11E0000}"/>
    <cellStyle name="Note 2 23 4 4 3" xfId="6150" xr:uid="{00000000-0005-0000-0000-0000F21E0000}"/>
    <cellStyle name="Note 2 23 4 4 3 2" xfId="23585" xr:uid="{00000000-0005-0000-0000-0000F31E0000}"/>
    <cellStyle name="Note 2 23 4 4 3 3" xfId="38038" xr:uid="{00000000-0005-0000-0000-0000F41E0000}"/>
    <cellStyle name="Note 2 23 4 4 4" xfId="8591" xr:uid="{00000000-0005-0000-0000-0000F51E0000}"/>
    <cellStyle name="Note 2 23 4 4 4 2" xfId="26026" xr:uid="{00000000-0005-0000-0000-0000F61E0000}"/>
    <cellStyle name="Note 2 23 4 4 4 3" xfId="40479" xr:uid="{00000000-0005-0000-0000-0000F71E0000}"/>
    <cellStyle name="Note 2 23 4 4 5" xfId="11011" xr:uid="{00000000-0005-0000-0000-0000F81E0000}"/>
    <cellStyle name="Note 2 23 4 4 5 2" xfId="28446" xr:uid="{00000000-0005-0000-0000-0000F91E0000}"/>
    <cellStyle name="Note 2 23 4 4 5 3" xfId="42899" xr:uid="{00000000-0005-0000-0000-0000FA1E0000}"/>
    <cellStyle name="Note 2 23 4 4 6" xfId="15064" xr:uid="{00000000-0005-0000-0000-0000FB1E0000}"/>
    <cellStyle name="Note 2 23 4 4 6 2" xfId="32499" xr:uid="{00000000-0005-0000-0000-0000FC1E0000}"/>
    <cellStyle name="Note 2 23 4 4 6 3" xfId="46952" xr:uid="{00000000-0005-0000-0000-0000FD1E0000}"/>
    <cellStyle name="Note 2 23 4 4 7" xfId="18018" xr:uid="{00000000-0005-0000-0000-0000FE1E0000}"/>
    <cellStyle name="Note 2 23 4 4 8" xfId="20226" xr:uid="{00000000-0005-0000-0000-0000FF1E0000}"/>
    <cellStyle name="Note 2 23 4 5" xfId="3685" xr:uid="{00000000-0005-0000-0000-0000001F0000}"/>
    <cellStyle name="Note 2 23 4 5 2" xfId="13389" xr:uid="{00000000-0005-0000-0000-0000011F0000}"/>
    <cellStyle name="Note 2 23 4 5 2 2" xfId="30824" xr:uid="{00000000-0005-0000-0000-0000021F0000}"/>
    <cellStyle name="Note 2 23 4 5 2 3" xfId="45277" xr:uid="{00000000-0005-0000-0000-0000031F0000}"/>
    <cellStyle name="Note 2 23 4 5 3" xfId="15850" xr:uid="{00000000-0005-0000-0000-0000041F0000}"/>
    <cellStyle name="Note 2 23 4 5 3 2" xfId="33285" xr:uid="{00000000-0005-0000-0000-0000051F0000}"/>
    <cellStyle name="Note 2 23 4 5 3 3" xfId="47738" xr:uid="{00000000-0005-0000-0000-0000061F0000}"/>
    <cellStyle name="Note 2 23 4 5 4" xfId="21121" xr:uid="{00000000-0005-0000-0000-0000071F0000}"/>
    <cellStyle name="Note 2 23 4 5 5" xfId="35574" xr:uid="{00000000-0005-0000-0000-0000081F0000}"/>
    <cellStyle name="Note 2 23 4 6" xfId="6147" xr:uid="{00000000-0005-0000-0000-0000091F0000}"/>
    <cellStyle name="Note 2 23 4 6 2" xfId="23582" xr:uid="{00000000-0005-0000-0000-00000A1F0000}"/>
    <cellStyle name="Note 2 23 4 6 3" xfId="38035" xr:uid="{00000000-0005-0000-0000-00000B1F0000}"/>
    <cellStyle name="Note 2 23 4 7" xfId="8588" xr:uid="{00000000-0005-0000-0000-00000C1F0000}"/>
    <cellStyle name="Note 2 23 4 7 2" xfId="26023" xr:uid="{00000000-0005-0000-0000-00000D1F0000}"/>
    <cellStyle name="Note 2 23 4 7 3" xfId="40476" xr:uid="{00000000-0005-0000-0000-00000E1F0000}"/>
    <cellStyle name="Note 2 23 4 8" xfId="11008" xr:uid="{00000000-0005-0000-0000-00000F1F0000}"/>
    <cellStyle name="Note 2 23 4 8 2" xfId="28443" xr:uid="{00000000-0005-0000-0000-0000101F0000}"/>
    <cellStyle name="Note 2 23 4 8 3" xfId="42896" xr:uid="{00000000-0005-0000-0000-0000111F0000}"/>
    <cellStyle name="Note 2 23 4 9" xfId="18015" xr:uid="{00000000-0005-0000-0000-0000121F0000}"/>
    <cellStyle name="Note 2 23 5" xfId="1178" xr:uid="{00000000-0005-0000-0000-0000131F0000}"/>
    <cellStyle name="Note 2 23 5 2" xfId="3689" xr:uid="{00000000-0005-0000-0000-0000141F0000}"/>
    <cellStyle name="Note 2 23 5 2 2" xfId="13392" xr:uid="{00000000-0005-0000-0000-0000151F0000}"/>
    <cellStyle name="Note 2 23 5 2 2 2" xfId="30827" xr:uid="{00000000-0005-0000-0000-0000161F0000}"/>
    <cellStyle name="Note 2 23 5 2 2 3" xfId="45280" xr:uid="{00000000-0005-0000-0000-0000171F0000}"/>
    <cellStyle name="Note 2 23 5 2 3" xfId="15853" xr:uid="{00000000-0005-0000-0000-0000181F0000}"/>
    <cellStyle name="Note 2 23 5 2 3 2" xfId="33288" xr:uid="{00000000-0005-0000-0000-0000191F0000}"/>
    <cellStyle name="Note 2 23 5 2 3 3" xfId="47741" xr:uid="{00000000-0005-0000-0000-00001A1F0000}"/>
    <cellStyle name="Note 2 23 5 2 4" xfId="21125" xr:uid="{00000000-0005-0000-0000-00001B1F0000}"/>
    <cellStyle name="Note 2 23 5 2 5" xfId="35578" xr:uid="{00000000-0005-0000-0000-00001C1F0000}"/>
    <cellStyle name="Note 2 23 5 3" xfId="6151" xr:uid="{00000000-0005-0000-0000-00001D1F0000}"/>
    <cellStyle name="Note 2 23 5 3 2" xfId="23586" xr:uid="{00000000-0005-0000-0000-00001E1F0000}"/>
    <cellStyle name="Note 2 23 5 3 3" xfId="38039" xr:uid="{00000000-0005-0000-0000-00001F1F0000}"/>
    <cellStyle name="Note 2 23 5 4" xfId="8592" xr:uid="{00000000-0005-0000-0000-0000201F0000}"/>
    <cellStyle name="Note 2 23 5 4 2" xfId="26027" xr:uid="{00000000-0005-0000-0000-0000211F0000}"/>
    <cellStyle name="Note 2 23 5 4 3" xfId="40480" xr:uid="{00000000-0005-0000-0000-0000221F0000}"/>
    <cellStyle name="Note 2 23 5 5" xfId="11012" xr:uid="{00000000-0005-0000-0000-0000231F0000}"/>
    <cellStyle name="Note 2 23 5 5 2" xfId="28447" xr:uid="{00000000-0005-0000-0000-0000241F0000}"/>
    <cellStyle name="Note 2 23 5 5 3" xfId="42900" xr:uid="{00000000-0005-0000-0000-0000251F0000}"/>
    <cellStyle name="Note 2 23 5 6" xfId="18019" xr:uid="{00000000-0005-0000-0000-0000261F0000}"/>
    <cellStyle name="Note 2 23 6" xfId="1179" xr:uid="{00000000-0005-0000-0000-0000271F0000}"/>
    <cellStyle name="Note 2 23 6 2" xfId="3690" xr:uid="{00000000-0005-0000-0000-0000281F0000}"/>
    <cellStyle name="Note 2 23 6 2 2" xfId="13393" xr:uid="{00000000-0005-0000-0000-0000291F0000}"/>
    <cellStyle name="Note 2 23 6 2 2 2" xfId="30828" xr:uid="{00000000-0005-0000-0000-00002A1F0000}"/>
    <cellStyle name="Note 2 23 6 2 2 3" xfId="45281" xr:uid="{00000000-0005-0000-0000-00002B1F0000}"/>
    <cellStyle name="Note 2 23 6 2 3" xfId="15854" xr:uid="{00000000-0005-0000-0000-00002C1F0000}"/>
    <cellStyle name="Note 2 23 6 2 3 2" xfId="33289" xr:uid="{00000000-0005-0000-0000-00002D1F0000}"/>
    <cellStyle name="Note 2 23 6 2 3 3" xfId="47742" xr:uid="{00000000-0005-0000-0000-00002E1F0000}"/>
    <cellStyle name="Note 2 23 6 2 4" xfId="21126" xr:uid="{00000000-0005-0000-0000-00002F1F0000}"/>
    <cellStyle name="Note 2 23 6 2 5" xfId="35579" xr:uid="{00000000-0005-0000-0000-0000301F0000}"/>
    <cellStyle name="Note 2 23 6 3" xfId="6152" xr:uid="{00000000-0005-0000-0000-0000311F0000}"/>
    <cellStyle name="Note 2 23 6 3 2" xfId="23587" xr:uid="{00000000-0005-0000-0000-0000321F0000}"/>
    <cellStyle name="Note 2 23 6 3 3" xfId="38040" xr:uid="{00000000-0005-0000-0000-0000331F0000}"/>
    <cellStyle name="Note 2 23 6 4" xfId="8593" xr:uid="{00000000-0005-0000-0000-0000341F0000}"/>
    <cellStyle name="Note 2 23 6 4 2" xfId="26028" xr:uid="{00000000-0005-0000-0000-0000351F0000}"/>
    <cellStyle name="Note 2 23 6 4 3" xfId="40481" xr:uid="{00000000-0005-0000-0000-0000361F0000}"/>
    <cellStyle name="Note 2 23 6 5" xfId="11013" xr:uid="{00000000-0005-0000-0000-0000371F0000}"/>
    <cellStyle name="Note 2 23 6 5 2" xfId="28448" xr:uid="{00000000-0005-0000-0000-0000381F0000}"/>
    <cellStyle name="Note 2 23 6 5 3" xfId="42901" xr:uid="{00000000-0005-0000-0000-0000391F0000}"/>
    <cellStyle name="Note 2 23 6 6" xfId="18020" xr:uid="{00000000-0005-0000-0000-00003A1F0000}"/>
    <cellStyle name="Note 2 23 7" xfId="1180" xr:uid="{00000000-0005-0000-0000-00003B1F0000}"/>
    <cellStyle name="Note 2 23 7 2" xfId="3691" xr:uid="{00000000-0005-0000-0000-00003C1F0000}"/>
    <cellStyle name="Note 2 23 7 2 2" xfId="21127" xr:uid="{00000000-0005-0000-0000-00003D1F0000}"/>
    <cellStyle name="Note 2 23 7 2 3" xfId="35580" xr:uid="{00000000-0005-0000-0000-00003E1F0000}"/>
    <cellStyle name="Note 2 23 7 3" xfId="6153" xr:uid="{00000000-0005-0000-0000-00003F1F0000}"/>
    <cellStyle name="Note 2 23 7 3 2" xfId="23588" xr:uid="{00000000-0005-0000-0000-0000401F0000}"/>
    <cellStyle name="Note 2 23 7 3 3" xfId="38041" xr:uid="{00000000-0005-0000-0000-0000411F0000}"/>
    <cellStyle name="Note 2 23 7 4" xfId="8594" xr:uid="{00000000-0005-0000-0000-0000421F0000}"/>
    <cellStyle name="Note 2 23 7 4 2" xfId="26029" xr:uid="{00000000-0005-0000-0000-0000431F0000}"/>
    <cellStyle name="Note 2 23 7 4 3" xfId="40482" xr:uid="{00000000-0005-0000-0000-0000441F0000}"/>
    <cellStyle name="Note 2 23 7 5" xfId="11014" xr:uid="{00000000-0005-0000-0000-0000451F0000}"/>
    <cellStyle name="Note 2 23 7 5 2" xfId="28449" xr:uid="{00000000-0005-0000-0000-0000461F0000}"/>
    <cellStyle name="Note 2 23 7 5 3" xfId="42902" xr:uid="{00000000-0005-0000-0000-0000471F0000}"/>
    <cellStyle name="Note 2 23 7 6" xfId="15065" xr:uid="{00000000-0005-0000-0000-0000481F0000}"/>
    <cellStyle name="Note 2 23 7 6 2" xfId="32500" xr:uid="{00000000-0005-0000-0000-0000491F0000}"/>
    <cellStyle name="Note 2 23 7 6 3" xfId="46953" xr:uid="{00000000-0005-0000-0000-00004A1F0000}"/>
    <cellStyle name="Note 2 23 7 7" xfId="18021" xr:uid="{00000000-0005-0000-0000-00004B1F0000}"/>
    <cellStyle name="Note 2 23 7 8" xfId="20227" xr:uid="{00000000-0005-0000-0000-00004C1F0000}"/>
    <cellStyle name="Note 2 23 8" xfId="3676" xr:uid="{00000000-0005-0000-0000-00004D1F0000}"/>
    <cellStyle name="Note 2 23 8 2" xfId="13382" xr:uid="{00000000-0005-0000-0000-00004E1F0000}"/>
    <cellStyle name="Note 2 23 8 2 2" xfId="30817" xr:uid="{00000000-0005-0000-0000-00004F1F0000}"/>
    <cellStyle name="Note 2 23 8 2 3" xfId="45270" xr:uid="{00000000-0005-0000-0000-0000501F0000}"/>
    <cellStyle name="Note 2 23 8 3" xfId="15843" xr:uid="{00000000-0005-0000-0000-0000511F0000}"/>
    <cellStyle name="Note 2 23 8 3 2" xfId="33278" xr:uid="{00000000-0005-0000-0000-0000521F0000}"/>
    <cellStyle name="Note 2 23 8 3 3" xfId="47731" xr:uid="{00000000-0005-0000-0000-0000531F0000}"/>
    <cellStyle name="Note 2 23 8 4" xfId="21112" xr:uid="{00000000-0005-0000-0000-0000541F0000}"/>
    <cellStyle name="Note 2 23 8 5" xfId="35565" xr:uid="{00000000-0005-0000-0000-0000551F0000}"/>
    <cellStyle name="Note 2 23 9" xfId="6138" xr:uid="{00000000-0005-0000-0000-0000561F0000}"/>
    <cellStyle name="Note 2 23 9 2" xfId="23573" xr:uid="{00000000-0005-0000-0000-0000571F0000}"/>
    <cellStyle name="Note 2 23 9 3" xfId="38026" xr:uid="{00000000-0005-0000-0000-0000581F0000}"/>
    <cellStyle name="Note 2 24" xfId="1181" xr:uid="{00000000-0005-0000-0000-0000591F0000}"/>
    <cellStyle name="Note 2 24 10" xfId="8595" xr:uid="{00000000-0005-0000-0000-00005A1F0000}"/>
    <cellStyle name="Note 2 24 10 2" xfId="26030" xr:uid="{00000000-0005-0000-0000-00005B1F0000}"/>
    <cellStyle name="Note 2 24 10 3" xfId="40483" xr:uid="{00000000-0005-0000-0000-00005C1F0000}"/>
    <cellStyle name="Note 2 24 11" xfId="11015" xr:uid="{00000000-0005-0000-0000-00005D1F0000}"/>
    <cellStyle name="Note 2 24 11 2" xfId="28450" xr:uid="{00000000-0005-0000-0000-00005E1F0000}"/>
    <cellStyle name="Note 2 24 11 3" xfId="42903" xr:uid="{00000000-0005-0000-0000-00005F1F0000}"/>
    <cellStyle name="Note 2 24 12" xfId="18022" xr:uid="{00000000-0005-0000-0000-0000601F0000}"/>
    <cellStyle name="Note 2 24 2" xfId="1182" xr:uid="{00000000-0005-0000-0000-0000611F0000}"/>
    <cellStyle name="Note 2 24 2 2" xfId="1183" xr:uid="{00000000-0005-0000-0000-0000621F0000}"/>
    <cellStyle name="Note 2 24 2 2 2" xfId="3694" xr:uid="{00000000-0005-0000-0000-0000631F0000}"/>
    <cellStyle name="Note 2 24 2 2 2 2" xfId="13396" xr:uid="{00000000-0005-0000-0000-0000641F0000}"/>
    <cellStyle name="Note 2 24 2 2 2 2 2" xfId="30831" xr:uid="{00000000-0005-0000-0000-0000651F0000}"/>
    <cellStyle name="Note 2 24 2 2 2 2 3" xfId="45284" xr:uid="{00000000-0005-0000-0000-0000661F0000}"/>
    <cellStyle name="Note 2 24 2 2 2 3" xfId="15857" xr:uid="{00000000-0005-0000-0000-0000671F0000}"/>
    <cellStyle name="Note 2 24 2 2 2 3 2" xfId="33292" xr:uid="{00000000-0005-0000-0000-0000681F0000}"/>
    <cellStyle name="Note 2 24 2 2 2 3 3" xfId="47745" xr:uid="{00000000-0005-0000-0000-0000691F0000}"/>
    <cellStyle name="Note 2 24 2 2 2 4" xfId="21130" xr:uid="{00000000-0005-0000-0000-00006A1F0000}"/>
    <cellStyle name="Note 2 24 2 2 2 5" xfId="35583" xr:uid="{00000000-0005-0000-0000-00006B1F0000}"/>
    <cellStyle name="Note 2 24 2 2 3" xfId="6156" xr:uid="{00000000-0005-0000-0000-00006C1F0000}"/>
    <cellStyle name="Note 2 24 2 2 3 2" xfId="23591" xr:uid="{00000000-0005-0000-0000-00006D1F0000}"/>
    <cellStyle name="Note 2 24 2 2 3 3" xfId="38044" xr:uid="{00000000-0005-0000-0000-00006E1F0000}"/>
    <cellStyle name="Note 2 24 2 2 4" xfId="8597" xr:uid="{00000000-0005-0000-0000-00006F1F0000}"/>
    <cellStyle name="Note 2 24 2 2 4 2" xfId="26032" xr:uid="{00000000-0005-0000-0000-0000701F0000}"/>
    <cellStyle name="Note 2 24 2 2 4 3" xfId="40485" xr:uid="{00000000-0005-0000-0000-0000711F0000}"/>
    <cellStyle name="Note 2 24 2 2 5" xfId="11017" xr:uid="{00000000-0005-0000-0000-0000721F0000}"/>
    <cellStyle name="Note 2 24 2 2 5 2" xfId="28452" xr:uid="{00000000-0005-0000-0000-0000731F0000}"/>
    <cellStyle name="Note 2 24 2 2 5 3" xfId="42905" xr:uid="{00000000-0005-0000-0000-0000741F0000}"/>
    <cellStyle name="Note 2 24 2 2 6" xfId="18024" xr:uid="{00000000-0005-0000-0000-0000751F0000}"/>
    <cellStyle name="Note 2 24 2 3" xfId="1184" xr:uid="{00000000-0005-0000-0000-0000761F0000}"/>
    <cellStyle name="Note 2 24 2 3 2" xfId="3695" xr:uid="{00000000-0005-0000-0000-0000771F0000}"/>
    <cellStyle name="Note 2 24 2 3 2 2" xfId="13397" xr:uid="{00000000-0005-0000-0000-0000781F0000}"/>
    <cellStyle name="Note 2 24 2 3 2 2 2" xfId="30832" xr:uid="{00000000-0005-0000-0000-0000791F0000}"/>
    <cellStyle name="Note 2 24 2 3 2 2 3" xfId="45285" xr:uid="{00000000-0005-0000-0000-00007A1F0000}"/>
    <cellStyle name="Note 2 24 2 3 2 3" xfId="15858" xr:uid="{00000000-0005-0000-0000-00007B1F0000}"/>
    <cellStyle name="Note 2 24 2 3 2 3 2" xfId="33293" xr:uid="{00000000-0005-0000-0000-00007C1F0000}"/>
    <cellStyle name="Note 2 24 2 3 2 3 3" xfId="47746" xr:uid="{00000000-0005-0000-0000-00007D1F0000}"/>
    <cellStyle name="Note 2 24 2 3 2 4" xfId="21131" xr:uid="{00000000-0005-0000-0000-00007E1F0000}"/>
    <cellStyle name="Note 2 24 2 3 2 5" xfId="35584" xr:uid="{00000000-0005-0000-0000-00007F1F0000}"/>
    <cellStyle name="Note 2 24 2 3 3" xfId="6157" xr:uid="{00000000-0005-0000-0000-0000801F0000}"/>
    <cellStyle name="Note 2 24 2 3 3 2" xfId="23592" xr:uid="{00000000-0005-0000-0000-0000811F0000}"/>
    <cellStyle name="Note 2 24 2 3 3 3" xfId="38045" xr:uid="{00000000-0005-0000-0000-0000821F0000}"/>
    <cellStyle name="Note 2 24 2 3 4" xfId="8598" xr:uid="{00000000-0005-0000-0000-0000831F0000}"/>
    <cellStyle name="Note 2 24 2 3 4 2" xfId="26033" xr:uid="{00000000-0005-0000-0000-0000841F0000}"/>
    <cellStyle name="Note 2 24 2 3 4 3" xfId="40486" xr:uid="{00000000-0005-0000-0000-0000851F0000}"/>
    <cellStyle name="Note 2 24 2 3 5" xfId="11018" xr:uid="{00000000-0005-0000-0000-0000861F0000}"/>
    <cellStyle name="Note 2 24 2 3 5 2" xfId="28453" xr:uid="{00000000-0005-0000-0000-0000871F0000}"/>
    <cellStyle name="Note 2 24 2 3 5 3" xfId="42906" xr:uid="{00000000-0005-0000-0000-0000881F0000}"/>
    <cellStyle name="Note 2 24 2 3 6" xfId="18025" xr:uid="{00000000-0005-0000-0000-0000891F0000}"/>
    <cellStyle name="Note 2 24 2 4" xfId="1185" xr:uid="{00000000-0005-0000-0000-00008A1F0000}"/>
    <cellStyle name="Note 2 24 2 4 2" xfId="3696" xr:uid="{00000000-0005-0000-0000-00008B1F0000}"/>
    <cellStyle name="Note 2 24 2 4 2 2" xfId="21132" xr:uid="{00000000-0005-0000-0000-00008C1F0000}"/>
    <cellStyle name="Note 2 24 2 4 2 3" xfId="35585" xr:uid="{00000000-0005-0000-0000-00008D1F0000}"/>
    <cellStyle name="Note 2 24 2 4 3" xfId="6158" xr:uid="{00000000-0005-0000-0000-00008E1F0000}"/>
    <cellStyle name="Note 2 24 2 4 3 2" xfId="23593" xr:uid="{00000000-0005-0000-0000-00008F1F0000}"/>
    <cellStyle name="Note 2 24 2 4 3 3" xfId="38046" xr:uid="{00000000-0005-0000-0000-0000901F0000}"/>
    <cellStyle name="Note 2 24 2 4 4" xfId="8599" xr:uid="{00000000-0005-0000-0000-0000911F0000}"/>
    <cellStyle name="Note 2 24 2 4 4 2" xfId="26034" xr:uid="{00000000-0005-0000-0000-0000921F0000}"/>
    <cellStyle name="Note 2 24 2 4 4 3" xfId="40487" xr:uid="{00000000-0005-0000-0000-0000931F0000}"/>
    <cellStyle name="Note 2 24 2 4 5" xfId="11019" xr:uid="{00000000-0005-0000-0000-0000941F0000}"/>
    <cellStyle name="Note 2 24 2 4 5 2" xfId="28454" xr:uid="{00000000-0005-0000-0000-0000951F0000}"/>
    <cellStyle name="Note 2 24 2 4 5 3" xfId="42907" xr:uid="{00000000-0005-0000-0000-0000961F0000}"/>
    <cellStyle name="Note 2 24 2 4 6" xfId="15066" xr:uid="{00000000-0005-0000-0000-0000971F0000}"/>
    <cellStyle name="Note 2 24 2 4 6 2" xfId="32501" xr:uid="{00000000-0005-0000-0000-0000981F0000}"/>
    <cellStyle name="Note 2 24 2 4 6 3" xfId="46954" xr:uid="{00000000-0005-0000-0000-0000991F0000}"/>
    <cellStyle name="Note 2 24 2 4 7" xfId="18026" xr:uid="{00000000-0005-0000-0000-00009A1F0000}"/>
    <cellStyle name="Note 2 24 2 4 8" xfId="20228" xr:uid="{00000000-0005-0000-0000-00009B1F0000}"/>
    <cellStyle name="Note 2 24 2 5" xfId="3693" xr:uid="{00000000-0005-0000-0000-00009C1F0000}"/>
    <cellStyle name="Note 2 24 2 5 2" xfId="13395" xr:uid="{00000000-0005-0000-0000-00009D1F0000}"/>
    <cellStyle name="Note 2 24 2 5 2 2" xfId="30830" xr:uid="{00000000-0005-0000-0000-00009E1F0000}"/>
    <cellStyle name="Note 2 24 2 5 2 3" xfId="45283" xr:uid="{00000000-0005-0000-0000-00009F1F0000}"/>
    <cellStyle name="Note 2 24 2 5 3" xfId="15856" xr:uid="{00000000-0005-0000-0000-0000A01F0000}"/>
    <cellStyle name="Note 2 24 2 5 3 2" xfId="33291" xr:uid="{00000000-0005-0000-0000-0000A11F0000}"/>
    <cellStyle name="Note 2 24 2 5 3 3" xfId="47744" xr:uid="{00000000-0005-0000-0000-0000A21F0000}"/>
    <cellStyle name="Note 2 24 2 5 4" xfId="21129" xr:uid="{00000000-0005-0000-0000-0000A31F0000}"/>
    <cellStyle name="Note 2 24 2 5 5" xfId="35582" xr:uid="{00000000-0005-0000-0000-0000A41F0000}"/>
    <cellStyle name="Note 2 24 2 6" xfId="6155" xr:uid="{00000000-0005-0000-0000-0000A51F0000}"/>
    <cellStyle name="Note 2 24 2 6 2" xfId="23590" xr:uid="{00000000-0005-0000-0000-0000A61F0000}"/>
    <cellStyle name="Note 2 24 2 6 3" xfId="38043" xr:uid="{00000000-0005-0000-0000-0000A71F0000}"/>
    <cellStyle name="Note 2 24 2 7" xfId="8596" xr:uid="{00000000-0005-0000-0000-0000A81F0000}"/>
    <cellStyle name="Note 2 24 2 7 2" xfId="26031" xr:uid="{00000000-0005-0000-0000-0000A91F0000}"/>
    <cellStyle name="Note 2 24 2 7 3" xfId="40484" xr:uid="{00000000-0005-0000-0000-0000AA1F0000}"/>
    <cellStyle name="Note 2 24 2 8" xfId="11016" xr:uid="{00000000-0005-0000-0000-0000AB1F0000}"/>
    <cellStyle name="Note 2 24 2 8 2" xfId="28451" xr:uid="{00000000-0005-0000-0000-0000AC1F0000}"/>
    <cellStyle name="Note 2 24 2 8 3" xfId="42904" xr:uid="{00000000-0005-0000-0000-0000AD1F0000}"/>
    <cellStyle name="Note 2 24 2 9" xfId="18023" xr:uid="{00000000-0005-0000-0000-0000AE1F0000}"/>
    <cellStyle name="Note 2 24 3" xfId="1186" xr:uid="{00000000-0005-0000-0000-0000AF1F0000}"/>
    <cellStyle name="Note 2 24 3 2" xfId="1187" xr:uid="{00000000-0005-0000-0000-0000B01F0000}"/>
    <cellStyle name="Note 2 24 3 2 2" xfId="3698" xr:uid="{00000000-0005-0000-0000-0000B11F0000}"/>
    <cellStyle name="Note 2 24 3 2 2 2" xfId="13399" xr:uid="{00000000-0005-0000-0000-0000B21F0000}"/>
    <cellStyle name="Note 2 24 3 2 2 2 2" xfId="30834" xr:uid="{00000000-0005-0000-0000-0000B31F0000}"/>
    <cellStyle name="Note 2 24 3 2 2 2 3" xfId="45287" xr:uid="{00000000-0005-0000-0000-0000B41F0000}"/>
    <cellStyle name="Note 2 24 3 2 2 3" xfId="15860" xr:uid="{00000000-0005-0000-0000-0000B51F0000}"/>
    <cellStyle name="Note 2 24 3 2 2 3 2" xfId="33295" xr:uid="{00000000-0005-0000-0000-0000B61F0000}"/>
    <cellStyle name="Note 2 24 3 2 2 3 3" xfId="47748" xr:uid="{00000000-0005-0000-0000-0000B71F0000}"/>
    <cellStyle name="Note 2 24 3 2 2 4" xfId="21134" xr:uid="{00000000-0005-0000-0000-0000B81F0000}"/>
    <cellStyle name="Note 2 24 3 2 2 5" xfId="35587" xr:uid="{00000000-0005-0000-0000-0000B91F0000}"/>
    <cellStyle name="Note 2 24 3 2 3" xfId="6160" xr:uid="{00000000-0005-0000-0000-0000BA1F0000}"/>
    <cellStyle name="Note 2 24 3 2 3 2" xfId="23595" xr:uid="{00000000-0005-0000-0000-0000BB1F0000}"/>
    <cellStyle name="Note 2 24 3 2 3 3" xfId="38048" xr:uid="{00000000-0005-0000-0000-0000BC1F0000}"/>
    <cellStyle name="Note 2 24 3 2 4" xfId="8601" xr:uid="{00000000-0005-0000-0000-0000BD1F0000}"/>
    <cellStyle name="Note 2 24 3 2 4 2" xfId="26036" xr:uid="{00000000-0005-0000-0000-0000BE1F0000}"/>
    <cellStyle name="Note 2 24 3 2 4 3" xfId="40489" xr:uid="{00000000-0005-0000-0000-0000BF1F0000}"/>
    <cellStyle name="Note 2 24 3 2 5" xfId="11021" xr:uid="{00000000-0005-0000-0000-0000C01F0000}"/>
    <cellStyle name="Note 2 24 3 2 5 2" xfId="28456" xr:uid="{00000000-0005-0000-0000-0000C11F0000}"/>
    <cellStyle name="Note 2 24 3 2 5 3" xfId="42909" xr:uid="{00000000-0005-0000-0000-0000C21F0000}"/>
    <cellStyle name="Note 2 24 3 2 6" xfId="18028" xr:uid="{00000000-0005-0000-0000-0000C31F0000}"/>
    <cellStyle name="Note 2 24 3 3" xfId="1188" xr:uid="{00000000-0005-0000-0000-0000C41F0000}"/>
    <cellStyle name="Note 2 24 3 3 2" xfId="3699" xr:uid="{00000000-0005-0000-0000-0000C51F0000}"/>
    <cellStyle name="Note 2 24 3 3 2 2" xfId="13400" xr:uid="{00000000-0005-0000-0000-0000C61F0000}"/>
    <cellStyle name="Note 2 24 3 3 2 2 2" xfId="30835" xr:uid="{00000000-0005-0000-0000-0000C71F0000}"/>
    <cellStyle name="Note 2 24 3 3 2 2 3" xfId="45288" xr:uid="{00000000-0005-0000-0000-0000C81F0000}"/>
    <cellStyle name="Note 2 24 3 3 2 3" xfId="15861" xr:uid="{00000000-0005-0000-0000-0000C91F0000}"/>
    <cellStyle name="Note 2 24 3 3 2 3 2" xfId="33296" xr:uid="{00000000-0005-0000-0000-0000CA1F0000}"/>
    <cellStyle name="Note 2 24 3 3 2 3 3" xfId="47749" xr:uid="{00000000-0005-0000-0000-0000CB1F0000}"/>
    <cellStyle name="Note 2 24 3 3 2 4" xfId="21135" xr:uid="{00000000-0005-0000-0000-0000CC1F0000}"/>
    <cellStyle name="Note 2 24 3 3 2 5" xfId="35588" xr:uid="{00000000-0005-0000-0000-0000CD1F0000}"/>
    <cellStyle name="Note 2 24 3 3 3" xfId="6161" xr:uid="{00000000-0005-0000-0000-0000CE1F0000}"/>
    <cellStyle name="Note 2 24 3 3 3 2" xfId="23596" xr:uid="{00000000-0005-0000-0000-0000CF1F0000}"/>
    <cellStyle name="Note 2 24 3 3 3 3" xfId="38049" xr:uid="{00000000-0005-0000-0000-0000D01F0000}"/>
    <cellStyle name="Note 2 24 3 3 4" xfId="8602" xr:uid="{00000000-0005-0000-0000-0000D11F0000}"/>
    <cellStyle name="Note 2 24 3 3 4 2" xfId="26037" xr:uid="{00000000-0005-0000-0000-0000D21F0000}"/>
    <cellStyle name="Note 2 24 3 3 4 3" xfId="40490" xr:uid="{00000000-0005-0000-0000-0000D31F0000}"/>
    <cellStyle name="Note 2 24 3 3 5" xfId="11022" xr:uid="{00000000-0005-0000-0000-0000D41F0000}"/>
    <cellStyle name="Note 2 24 3 3 5 2" xfId="28457" xr:uid="{00000000-0005-0000-0000-0000D51F0000}"/>
    <cellStyle name="Note 2 24 3 3 5 3" xfId="42910" xr:uid="{00000000-0005-0000-0000-0000D61F0000}"/>
    <cellStyle name="Note 2 24 3 3 6" xfId="18029" xr:uid="{00000000-0005-0000-0000-0000D71F0000}"/>
    <cellStyle name="Note 2 24 3 4" xfId="1189" xr:uid="{00000000-0005-0000-0000-0000D81F0000}"/>
    <cellStyle name="Note 2 24 3 4 2" xfId="3700" xr:uid="{00000000-0005-0000-0000-0000D91F0000}"/>
    <cellStyle name="Note 2 24 3 4 2 2" xfId="21136" xr:uid="{00000000-0005-0000-0000-0000DA1F0000}"/>
    <cellStyle name="Note 2 24 3 4 2 3" xfId="35589" xr:uid="{00000000-0005-0000-0000-0000DB1F0000}"/>
    <cellStyle name="Note 2 24 3 4 3" xfId="6162" xr:uid="{00000000-0005-0000-0000-0000DC1F0000}"/>
    <cellStyle name="Note 2 24 3 4 3 2" xfId="23597" xr:uid="{00000000-0005-0000-0000-0000DD1F0000}"/>
    <cellStyle name="Note 2 24 3 4 3 3" xfId="38050" xr:uid="{00000000-0005-0000-0000-0000DE1F0000}"/>
    <cellStyle name="Note 2 24 3 4 4" xfId="8603" xr:uid="{00000000-0005-0000-0000-0000DF1F0000}"/>
    <cellStyle name="Note 2 24 3 4 4 2" xfId="26038" xr:uid="{00000000-0005-0000-0000-0000E01F0000}"/>
    <cellStyle name="Note 2 24 3 4 4 3" xfId="40491" xr:uid="{00000000-0005-0000-0000-0000E11F0000}"/>
    <cellStyle name="Note 2 24 3 4 5" xfId="11023" xr:uid="{00000000-0005-0000-0000-0000E21F0000}"/>
    <cellStyle name="Note 2 24 3 4 5 2" xfId="28458" xr:uid="{00000000-0005-0000-0000-0000E31F0000}"/>
    <cellStyle name="Note 2 24 3 4 5 3" xfId="42911" xr:uid="{00000000-0005-0000-0000-0000E41F0000}"/>
    <cellStyle name="Note 2 24 3 4 6" xfId="15067" xr:uid="{00000000-0005-0000-0000-0000E51F0000}"/>
    <cellStyle name="Note 2 24 3 4 6 2" xfId="32502" xr:uid="{00000000-0005-0000-0000-0000E61F0000}"/>
    <cellStyle name="Note 2 24 3 4 6 3" xfId="46955" xr:uid="{00000000-0005-0000-0000-0000E71F0000}"/>
    <cellStyle name="Note 2 24 3 4 7" xfId="18030" xr:uid="{00000000-0005-0000-0000-0000E81F0000}"/>
    <cellStyle name="Note 2 24 3 4 8" xfId="20229" xr:uid="{00000000-0005-0000-0000-0000E91F0000}"/>
    <cellStyle name="Note 2 24 3 5" xfId="3697" xr:uid="{00000000-0005-0000-0000-0000EA1F0000}"/>
    <cellStyle name="Note 2 24 3 5 2" xfId="13398" xr:uid="{00000000-0005-0000-0000-0000EB1F0000}"/>
    <cellStyle name="Note 2 24 3 5 2 2" xfId="30833" xr:uid="{00000000-0005-0000-0000-0000EC1F0000}"/>
    <cellStyle name="Note 2 24 3 5 2 3" xfId="45286" xr:uid="{00000000-0005-0000-0000-0000ED1F0000}"/>
    <cellStyle name="Note 2 24 3 5 3" xfId="15859" xr:uid="{00000000-0005-0000-0000-0000EE1F0000}"/>
    <cellStyle name="Note 2 24 3 5 3 2" xfId="33294" xr:uid="{00000000-0005-0000-0000-0000EF1F0000}"/>
    <cellStyle name="Note 2 24 3 5 3 3" xfId="47747" xr:uid="{00000000-0005-0000-0000-0000F01F0000}"/>
    <cellStyle name="Note 2 24 3 5 4" xfId="21133" xr:uid="{00000000-0005-0000-0000-0000F11F0000}"/>
    <cellStyle name="Note 2 24 3 5 5" xfId="35586" xr:uid="{00000000-0005-0000-0000-0000F21F0000}"/>
    <cellStyle name="Note 2 24 3 6" xfId="6159" xr:uid="{00000000-0005-0000-0000-0000F31F0000}"/>
    <cellStyle name="Note 2 24 3 6 2" xfId="23594" xr:uid="{00000000-0005-0000-0000-0000F41F0000}"/>
    <cellStyle name="Note 2 24 3 6 3" xfId="38047" xr:uid="{00000000-0005-0000-0000-0000F51F0000}"/>
    <cellStyle name="Note 2 24 3 7" xfId="8600" xr:uid="{00000000-0005-0000-0000-0000F61F0000}"/>
    <cellStyle name="Note 2 24 3 7 2" xfId="26035" xr:uid="{00000000-0005-0000-0000-0000F71F0000}"/>
    <cellStyle name="Note 2 24 3 7 3" xfId="40488" xr:uid="{00000000-0005-0000-0000-0000F81F0000}"/>
    <cellStyle name="Note 2 24 3 8" xfId="11020" xr:uid="{00000000-0005-0000-0000-0000F91F0000}"/>
    <cellStyle name="Note 2 24 3 8 2" xfId="28455" xr:uid="{00000000-0005-0000-0000-0000FA1F0000}"/>
    <cellStyle name="Note 2 24 3 8 3" xfId="42908" xr:uid="{00000000-0005-0000-0000-0000FB1F0000}"/>
    <cellStyle name="Note 2 24 3 9" xfId="18027" xr:uid="{00000000-0005-0000-0000-0000FC1F0000}"/>
    <cellStyle name="Note 2 24 4" xfId="1190" xr:uid="{00000000-0005-0000-0000-0000FD1F0000}"/>
    <cellStyle name="Note 2 24 4 2" xfId="1191" xr:uid="{00000000-0005-0000-0000-0000FE1F0000}"/>
    <cellStyle name="Note 2 24 4 2 2" xfId="3702" xr:uid="{00000000-0005-0000-0000-0000FF1F0000}"/>
    <cellStyle name="Note 2 24 4 2 2 2" xfId="13402" xr:uid="{00000000-0005-0000-0000-000000200000}"/>
    <cellStyle name="Note 2 24 4 2 2 2 2" xfId="30837" xr:uid="{00000000-0005-0000-0000-000001200000}"/>
    <cellStyle name="Note 2 24 4 2 2 2 3" xfId="45290" xr:uid="{00000000-0005-0000-0000-000002200000}"/>
    <cellStyle name="Note 2 24 4 2 2 3" xfId="15863" xr:uid="{00000000-0005-0000-0000-000003200000}"/>
    <cellStyle name="Note 2 24 4 2 2 3 2" xfId="33298" xr:uid="{00000000-0005-0000-0000-000004200000}"/>
    <cellStyle name="Note 2 24 4 2 2 3 3" xfId="47751" xr:uid="{00000000-0005-0000-0000-000005200000}"/>
    <cellStyle name="Note 2 24 4 2 2 4" xfId="21138" xr:uid="{00000000-0005-0000-0000-000006200000}"/>
    <cellStyle name="Note 2 24 4 2 2 5" xfId="35591" xr:uid="{00000000-0005-0000-0000-000007200000}"/>
    <cellStyle name="Note 2 24 4 2 3" xfId="6164" xr:uid="{00000000-0005-0000-0000-000008200000}"/>
    <cellStyle name="Note 2 24 4 2 3 2" xfId="23599" xr:uid="{00000000-0005-0000-0000-000009200000}"/>
    <cellStyle name="Note 2 24 4 2 3 3" xfId="38052" xr:uid="{00000000-0005-0000-0000-00000A200000}"/>
    <cellStyle name="Note 2 24 4 2 4" xfId="8605" xr:uid="{00000000-0005-0000-0000-00000B200000}"/>
    <cellStyle name="Note 2 24 4 2 4 2" xfId="26040" xr:uid="{00000000-0005-0000-0000-00000C200000}"/>
    <cellStyle name="Note 2 24 4 2 4 3" xfId="40493" xr:uid="{00000000-0005-0000-0000-00000D200000}"/>
    <cellStyle name="Note 2 24 4 2 5" xfId="11025" xr:uid="{00000000-0005-0000-0000-00000E200000}"/>
    <cellStyle name="Note 2 24 4 2 5 2" xfId="28460" xr:uid="{00000000-0005-0000-0000-00000F200000}"/>
    <cellStyle name="Note 2 24 4 2 5 3" xfId="42913" xr:uid="{00000000-0005-0000-0000-000010200000}"/>
    <cellStyle name="Note 2 24 4 2 6" xfId="18032" xr:uid="{00000000-0005-0000-0000-000011200000}"/>
    <cellStyle name="Note 2 24 4 3" xfId="1192" xr:uid="{00000000-0005-0000-0000-000012200000}"/>
    <cellStyle name="Note 2 24 4 3 2" xfId="3703" xr:uid="{00000000-0005-0000-0000-000013200000}"/>
    <cellStyle name="Note 2 24 4 3 2 2" xfId="13403" xr:uid="{00000000-0005-0000-0000-000014200000}"/>
    <cellStyle name="Note 2 24 4 3 2 2 2" xfId="30838" xr:uid="{00000000-0005-0000-0000-000015200000}"/>
    <cellStyle name="Note 2 24 4 3 2 2 3" xfId="45291" xr:uid="{00000000-0005-0000-0000-000016200000}"/>
    <cellStyle name="Note 2 24 4 3 2 3" xfId="15864" xr:uid="{00000000-0005-0000-0000-000017200000}"/>
    <cellStyle name="Note 2 24 4 3 2 3 2" xfId="33299" xr:uid="{00000000-0005-0000-0000-000018200000}"/>
    <cellStyle name="Note 2 24 4 3 2 3 3" xfId="47752" xr:uid="{00000000-0005-0000-0000-000019200000}"/>
    <cellStyle name="Note 2 24 4 3 2 4" xfId="21139" xr:uid="{00000000-0005-0000-0000-00001A200000}"/>
    <cellStyle name="Note 2 24 4 3 2 5" xfId="35592" xr:uid="{00000000-0005-0000-0000-00001B200000}"/>
    <cellStyle name="Note 2 24 4 3 3" xfId="6165" xr:uid="{00000000-0005-0000-0000-00001C200000}"/>
    <cellStyle name="Note 2 24 4 3 3 2" xfId="23600" xr:uid="{00000000-0005-0000-0000-00001D200000}"/>
    <cellStyle name="Note 2 24 4 3 3 3" xfId="38053" xr:uid="{00000000-0005-0000-0000-00001E200000}"/>
    <cellStyle name="Note 2 24 4 3 4" xfId="8606" xr:uid="{00000000-0005-0000-0000-00001F200000}"/>
    <cellStyle name="Note 2 24 4 3 4 2" xfId="26041" xr:uid="{00000000-0005-0000-0000-000020200000}"/>
    <cellStyle name="Note 2 24 4 3 4 3" xfId="40494" xr:uid="{00000000-0005-0000-0000-000021200000}"/>
    <cellStyle name="Note 2 24 4 3 5" xfId="11026" xr:uid="{00000000-0005-0000-0000-000022200000}"/>
    <cellStyle name="Note 2 24 4 3 5 2" xfId="28461" xr:uid="{00000000-0005-0000-0000-000023200000}"/>
    <cellStyle name="Note 2 24 4 3 5 3" xfId="42914" xr:uid="{00000000-0005-0000-0000-000024200000}"/>
    <cellStyle name="Note 2 24 4 3 6" xfId="18033" xr:uid="{00000000-0005-0000-0000-000025200000}"/>
    <cellStyle name="Note 2 24 4 4" xfId="1193" xr:uid="{00000000-0005-0000-0000-000026200000}"/>
    <cellStyle name="Note 2 24 4 4 2" xfId="3704" xr:uid="{00000000-0005-0000-0000-000027200000}"/>
    <cellStyle name="Note 2 24 4 4 2 2" xfId="21140" xr:uid="{00000000-0005-0000-0000-000028200000}"/>
    <cellStyle name="Note 2 24 4 4 2 3" xfId="35593" xr:uid="{00000000-0005-0000-0000-000029200000}"/>
    <cellStyle name="Note 2 24 4 4 3" xfId="6166" xr:uid="{00000000-0005-0000-0000-00002A200000}"/>
    <cellStyle name="Note 2 24 4 4 3 2" xfId="23601" xr:uid="{00000000-0005-0000-0000-00002B200000}"/>
    <cellStyle name="Note 2 24 4 4 3 3" xfId="38054" xr:uid="{00000000-0005-0000-0000-00002C200000}"/>
    <cellStyle name="Note 2 24 4 4 4" xfId="8607" xr:uid="{00000000-0005-0000-0000-00002D200000}"/>
    <cellStyle name="Note 2 24 4 4 4 2" xfId="26042" xr:uid="{00000000-0005-0000-0000-00002E200000}"/>
    <cellStyle name="Note 2 24 4 4 4 3" xfId="40495" xr:uid="{00000000-0005-0000-0000-00002F200000}"/>
    <cellStyle name="Note 2 24 4 4 5" xfId="11027" xr:uid="{00000000-0005-0000-0000-000030200000}"/>
    <cellStyle name="Note 2 24 4 4 5 2" xfId="28462" xr:uid="{00000000-0005-0000-0000-000031200000}"/>
    <cellStyle name="Note 2 24 4 4 5 3" xfId="42915" xr:uid="{00000000-0005-0000-0000-000032200000}"/>
    <cellStyle name="Note 2 24 4 4 6" xfId="15068" xr:uid="{00000000-0005-0000-0000-000033200000}"/>
    <cellStyle name="Note 2 24 4 4 6 2" xfId="32503" xr:uid="{00000000-0005-0000-0000-000034200000}"/>
    <cellStyle name="Note 2 24 4 4 6 3" xfId="46956" xr:uid="{00000000-0005-0000-0000-000035200000}"/>
    <cellStyle name="Note 2 24 4 4 7" xfId="18034" xr:uid="{00000000-0005-0000-0000-000036200000}"/>
    <cellStyle name="Note 2 24 4 4 8" xfId="20230" xr:uid="{00000000-0005-0000-0000-000037200000}"/>
    <cellStyle name="Note 2 24 4 5" xfId="3701" xr:uid="{00000000-0005-0000-0000-000038200000}"/>
    <cellStyle name="Note 2 24 4 5 2" xfId="13401" xr:uid="{00000000-0005-0000-0000-000039200000}"/>
    <cellStyle name="Note 2 24 4 5 2 2" xfId="30836" xr:uid="{00000000-0005-0000-0000-00003A200000}"/>
    <cellStyle name="Note 2 24 4 5 2 3" xfId="45289" xr:uid="{00000000-0005-0000-0000-00003B200000}"/>
    <cellStyle name="Note 2 24 4 5 3" xfId="15862" xr:uid="{00000000-0005-0000-0000-00003C200000}"/>
    <cellStyle name="Note 2 24 4 5 3 2" xfId="33297" xr:uid="{00000000-0005-0000-0000-00003D200000}"/>
    <cellStyle name="Note 2 24 4 5 3 3" xfId="47750" xr:uid="{00000000-0005-0000-0000-00003E200000}"/>
    <cellStyle name="Note 2 24 4 5 4" xfId="21137" xr:uid="{00000000-0005-0000-0000-00003F200000}"/>
    <cellStyle name="Note 2 24 4 5 5" xfId="35590" xr:uid="{00000000-0005-0000-0000-000040200000}"/>
    <cellStyle name="Note 2 24 4 6" xfId="6163" xr:uid="{00000000-0005-0000-0000-000041200000}"/>
    <cellStyle name="Note 2 24 4 6 2" xfId="23598" xr:uid="{00000000-0005-0000-0000-000042200000}"/>
    <cellStyle name="Note 2 24 4 6 3" xfId="38051" xr:uid="{00000000-0005-0000-0000-000043200000}"/>
    <cellStyle name="Note 2 24 4 7" xfId="8604" xr:uid="{00000000-0005-0000-0000-000044200000}"/>
    <cellStyle name="Note 2 24 4 7 2" xfId="26039" xr:uid="{00000000-0005-0000-0000-000045200000}"/>
    <cellStyle name="Note 2 24 4 7 3" xfId="40492" xr:uid="{00000000-0005-0000-0000-000046200000}"/>
    <cellStyle name="Note 2 24 4 8" xfId="11024" xr:uid="{00000000-0005-0000-0000-000047200000}"/>
    <cellStyle name="Note 2 24 4 8 2" xfId="28459" xr:uid="{00000000-0005-0000-0000-000048200000}"/>
    <cellStyle name="Note 2 24 4 8 3" xfId="42912" xr:uid="{00000000-0005-0000-0000-000049200000}"/>
    <cellStyle name="Note 2 24 4 9" xfId="18031" xr:uid="{00000000-0005-0000-0000-00004A200000}"/>
    <cellStyle name="Note 2 24 5" xfId="1194" xr:uid="{00000000-0005-0000-0000-00004B200000}"/>
    <cellStyle name="Note 2 24 5 2" xfId="3705" xr:uid="{00000000-0005-0000-0000-00004C200000}"/>
    <cellStyle name="Note 2 24 5 2 2" xfId="13404" xr:uid="{00000000-0005-0000-0000-00004D200000}"/>
    <cellStyle name="Note 2 24 5 2 2 2" xfId="30839" xr:uid="{00000000-0005-0000-0000-00004E200000}"/>
    <cellStyle name="Note 2 24 5 2 2 3" xfId="45292" xr:uid="{00000000-0005-0000-0000-00004F200000}"/>
    <cellStyle name="Note 2 24 5 2 3" xfId="15865" xr:uid="{00000000-0005-0000-0000-000050200000}"/>
    <cellStyle name="Note 2 24 5 2 3 2" xfId="33300" xr:uid="{00000000-0005-0000-0000-000051200000}"/>
    <cellStyle name="Note 2 24 5 2 3 3" xfId="47753" xr:uid="{00000000-0005-0000-0000-000052200000}"/>
    <cellStyle name="Note 2 24 5 2 4" xfId="21141" xr:uid="{00000000-0005-0000-0000-000053200000}"/>
    <cellStyle name="Note 2 24 5 2 5" xfId="35594" xr:uid="{00000000-0005-0000-0000-000054200000}"/>
    <cellStyle name="Note 2 24 5 3" xfId="6167" xr:uid="{00000000-0005-0000-0000-000055200000}"/>
    <cellStyle name="Note 2 24 5 3 2" xfId="23602" xr:uid="{00000000-0005-0000-0000-000056200000}"/>
    <cellStyle name="Note 2 24 5 3 3" xfId="38055" xr:uid="{00000000-0005-0000-0000-000057200000}"/>
    <cellStyle name="Note 2 24 5 4" xfId="8608" xr:uid="{00000000-0005-0000-0000-000058200000}"/>
    <cellStyle name="Note 2 24 5 4 2" xfId="26043" xr:uid="{00000000-0005-0000-0000-000059200000}"/>
    <cellStyle name="Note 2 24 5 4 3" xfId="40496" xr:uid="{00000000-0005-0000-0000-00005A200000}"/>
    <cellStyle name="Note 2 24 5 5" xfId="11028" xr:uid="{00000000-0005-0000-0000-00005B200000}"/>
    <cellStyle name="Note 2 24 5 5 2" xfId="28463" xr:uid="{00000000-0005-0000-0000-00005C200000}"/>
    <cellStyle name="Note 2 24 5 5 3" xfId="42916" xr:uid="{00000000-0005-0000-0000-00005D200000}"/>
    <cellStyle name="Note 2 24 5 6" xfId="18035" xr:uid="{00000000-0005-0000-0000-00005E200000}"/>
    <cellStyle name="Note 2 24 6" xfId="1195" xr:uid="{00000000-0005-0000-0000-00005F200000}"/>
    <cellStyle name="Note 2 24 6 2" xfId="3706" xr:uid="{00000000-0005-0000-0000-000060200000}"/>
    <cellStyle name="Note 2 24 6 2 2" xfId="13405" xr:uid="{00000000-0005-0000-0000-000061200000}"/>
    <cellStyle name="Note 2 24 6 2 2 2" xfId="30840" xr:uid="{00000000-0005-0000-0000-000062200000}"/>
    <cellStyle name="Note 2 24 6 2 2 3" xfId="45293" xr:uid="{00000000-0005-0000-0000-000063200000}"/>
    <cellStyle name="Note 2 24 6 2 3" xfId="15866" xr:uid="{00000000-0005-0000-0000-000064200000}"/>
    <cellStyle name="Note 2 24 6 2 3 2" xfId="33301" xr:uid="{00000000-0005-0000-0000-000065200000}"/>
    <cellStyle name="Note 2 24 6 2 3 3" xfId="47754" xr:uid="{00000000-0005-0000-0000-000066200000}"/>
    <cellStyle name="Note 2 24 6 2 4" xfId="21142" xr:uid="{00000000-0005-0000-0000-000067200000}"/>
    <cellStyle name="Note 2 24 6 2 5" xfId="35595" xr:uid="{00000000-0005-0000-0000-000068200000}"/>
    <cellStyle name="Note 2 24 6 3" xfId="6168" xr:uid="{00000000-0005-0000-0000-000069200000}"/>
    <cellStyle name="Note 2 24 6 3 2" xfId="23603" xr:uid="{00000000-0005-0000-0000-00006A200000}"/>
    <cellStyle name="Note 2 24 6 3 3" xfId="38056" xr:uid="{00000000-0005-0000-0000-00006B200000}"/>
    <cellStyle name="Note 2 24 6 4" xfId="8609" xr:uid="{00000000-0005-0000-0000-00006C200000}"/>
    <cellStyle name="Note 2 24 6 4 2" xfId="26044" xr:uid="{00000000-0005-0000-0000-00006D200000}"/>
    <cellStyle name="Note 2 24 6 4 3" xfId="40497" xr:uid="{00000000-0005-0000-0000-00006E200000}"/>
    <cellStyle name="Note 2 24 6 5" xfId="11029" xr:uid="{00000000-0005-0000-0000-00006F200000}"/>
    <cellStyle name="Note 2 24 6 5 2" xfId="28464" xr:uid="{00000000-0005-0000-0000-000070200000}"/>
    <cellStyle name="Note 2 24 6 5 3" xfId="42917" xr:uid="{00000000-0005-0000-0000-000071200000}"/>
    <cellStyle name="Note 2 24 6 6" xfId="18036" xr:uid="{00000000-0005-0000-0000-000072200000}"/>
    <cellStyle name="Note 2 24 7" xfId="1196" xr:uid="{00000000-0005-0000-0000-000073200000}"/>
    <cellStyle name="Note 2 24 7 2" xfId="3707" xr:uid="{00000000-0005-0000-0000-000074200000}"/>
    <cellStyle name="Note 2 24 7 2 2" xfId="21143" xr:uid="{00000000-0005-0000-0000-000075200000}"/>
    <cellStyle name="Note 2 24 7 2 3" xfId="35596" xr:uid="{00000000-0005-0000-0000-000076200000}"/>
    <cellStyle name="Note 2 24 7 3" xfId="6169" xr:uid="{00000000-0005-0000-0000-000077200000}"/>
    <cellStyle name="Note 2 24 7 3 2" xfId="23604" xr:uid="{00000000-0005-0000-0000-000078200000}"/>
    <cellStyle name="Note 2 24 7 3 3" xfId="38057" xr:uid="{00000000-0005-0000-0000-000079200000}"/>
    <cellStyle name="Note 2 24 7 4" xfId="8610" xr:uid="{00000000-0005-0000-0000-00007A200000}"/>
    <cellStyle name="Note 2 24 7 4 2" xfId="26045" xr:uid="{00000000-0005-0000-0000-00007B200000}"/>
    <cellStyle name="Note 2 24 7 4 3" xfId="40498" xr:uid="{00000000-0005-0000-0000-00007C200000}"/>
    <cellStyle name="Note 2 24 7 5" xfId="11030" xr:uid="{00000000-0005-0000-0000-00007D200000}"/>
    <cellStyle name="Note 2 24 7 5 2" xfId="28465" xr:uid="{00000000-0005-0000-0000-00007E200000}"/>
    <cellStyle name="Note 2 24 7 5 3" xfId="42918" xr:uid="{00000000-0005-0000-0000-00007F200000}"/>
    <cellStyle name="Note 2 24 7 6" xfId="15069" xr:uid="{00000000-0005-0000-0000-000080200000}"/>
    <cellStyle name="Note 2 24 7 6 2" xfId="32504" xr:uid="{00000000-0005-0000-0000-000081200000}"/>
    <cellStyle name="Note 2 24 7 6 3" xfId="46957" xr:uid="{00000000-0005-0000-0000-000082200000}"/>
    <cellStyle name="Note 2 24 7 7" xfId="18037" xr:uid="{00000000-0005-0000-0000-000083200000}"/>
    <cellStyle name="Note 2 24 7 8" xfId="20231" xr:uid="{00000000-0005-0000-0000-000084200000}"/>
    <cellStyle name="Note 2 24 8" xfId="3692" xr:uid="{00000000-0005-0000-0000-000085200000}"/>
    <cellStyle name="Note 2 24 8 2" xfId="13394" xr:uid="{00000000-0005-0000-0000-000086200000}"/>
    <cellStyle name="Note 2 24 8 2 2" xfId="30829" xr:uid="{00000000-0005-0000-0000-000087200000}"/>
    <cellStyle name="Note 2 24 8 2 3" xfId="45282" xr:uid="{00000000-0005-0000-0000-000088200000}"/>
    <cellStyle name="Note 2 24 8 3" xfId="15855" xr:uid="{00000000-0005-0000-0000-000089200000}"/>
    <cellStyle name="Note 2 24 8 3 2" xfId="33290" xr:uid="{00000000-0005-0000-0000-00008A200000}"/>
    <cellStyle name="Note 2 24 8 3 3" xfId="47743" xr:uid="{00000000-0005-0000-0000-00008B200000}"/>
    <cellStyle name="Note 2 24 8 4" xfId="21128" xr:uid="{00000000-0005-0000-0000-00008C200000}"/>
    <cellStyle name="Note 2 24 8 5" xfId="35581" xr:uid="{00000000-0005-0000-0000-00008D200000}"/>
    <cellStyle name="Note 2 24 9" xfId="6154" xr:uid="{00000000-0005-0000-0000-00008E200000}"/>
    <cellStyle name="Note 2 24 9 2" xfId="23589" xr:uid="{00000000-0005-0000-0000-00008F200000}"/>
    <cellStyle name="Note 2 24 9 3" xfId="38042" xr:uid="{00000000-0005-0000-0000-000090200000}"/>
    <cellStyle name="Note 2 25" xfId="1197" xr:uid="{00000000-0005-0000-0000-000091200000}"/>
    <cellStyle name="Note 2 25 2" xfId="1198" xr:uid="{00000000-0005-0000-0000-000092200000}"/>
    <cellStyle name="Note 2 25 2 2" xfId="3709" xr:uid="{00000000-0005-0000-0000-000093200000}"/>
    <cellStyle name="Note 2 25 2 2 2" xfId="13407" xr:uid="{00000000-0005-0000-0000-000094200000}"/>
    <cellStyle name="Note 2 25 2 2 2 2" xfId="30842" xr:uid="{00000000-0005-0000-0000-000095200000}"/>
    <cellStyle name="Note 2 25 2 2 2 3" xfId="45295" xr:uid="{00000000-0005-0000-0000-000096200000}"/>
    <cellStyle name="Note 2 25 2 2 3" xfId="15868" xr:uid="{00000000-0005-0000-0000-000097200000}"/>
    <cellStyle name="Note 2 25 2 2 3 2" xfId="33303" xr:uid="{00000000-0005-0000-0000-000098200000}"/>
    <cellStyle name="Note 2 25 2 2 3 3" xfId="47756" xr:uid="{00000000-0005-0000-0000-000099200000}"/>
    <cellStyle name="Note 2 25 2 2 4" xfId="21145" xr:uid="{00000000-0005-0000-0000-00009A200000}"/>
    <cellStyle name="Note 2 25 2 2 5" xfId="35598" xr:uid="{00000000-0005-0000-0000-00009B200000}"/>
    <cellStyle name="Note 2 25 2 3" xfId="6171" xr:uid="{00000000-0005-0000-0000-00009C200000}"/>
    <cellStyle name="Note 2 25 2 3 2" xfId="23606" xr:uid="{00000000-0005-0000-0000-00009D200000}"/>
    <cellStyle name="Note 2 25 2 3 3" xfId="38059" xr:uid="{00000000-0005-0000-0000-00009E200000}"/>
    <cellStyle name="Note 2 25 2 4" xfId="8612" xr:uid="{00000000-0005-0000-0000-00009F200000}"/>
    <cellStyle name="Note 2 25 2 4 2" xfId="26047" xr:uid="{00000000-0005-0000-0000-0000A0200000}"/>
    <cellStyle name="Note 2 25 2 4 3" xfId="40500" xr:uid="{00000000-0005-0000-0000-0000A1200000}"/>
    <cellStyle name="Note 2 25 2 5" xfId="11032" xr:uid="{00000000-0005-0000-0000-0000A2200000}"/>
    <cellStyle name="Note 2 25 2 5 2" xfId="28467" xr:uid="{00000000-0005-0000-0000-0000A3200000}"/>
    <cellStyle name="Note 2 25 2 5 3" xfId="42920" xr:uid="{00000000-0005-0000-0000-0000A4200000}"/>
    <cellStyle name="Note 2 25 2 6" xfId="18039" xr:uid="{00000000-0005-0000-0000-0000A5200000}"/>
    <cellStyle name="Note 2 25 3" xfId="1199" xr:uid="{00000000-0005-0000-0000-0000A6200000}"/>
    <cellStyle name="Note 2 25 3 2" xfId="3710" xr:uid="{00000000-0005-0000-0000-0000A7200000}"/>
    <cellStyle name="Note 2 25 3 2 2" xfId="13408" xr:uid="{00000000-0005-0000-0000-0000A8200000}"/>
    <cellStyle name="Note 2 25 3 2 2 2" xfId="30843" xr:uid="{00000000-0005-0000-0000-0000A9200000}"/>
    <cellStyle name="Note 2 25 3 2 2 3" xfId="45296" xr:uid="{00000000-0005-0000-0000-0000AA200000}"/>
    <cellStyle name="Note 2 25 3 2 3" xfId="15869" xr:uid="{00000000-0005-0000-0000-0000AB200000}"/>
    <cellStyle name="Note 2 25 3 2 3 2" xfId="33304" xr:uid="{00000000-0005-0000-0000-0000AC200000}"/>
    <cellStyle name="Note 2 25 3 2 3 3" xfId="47757" xr:uid="{00000000-0005-0000-0000-0000AD200000}"/>
    <cellStyle name="Note 2 25 3 2 4" xfId="21146" xr:uid="{00000000-0005-0000-0000-0000AE200000}"/>
    <cellStyle name="Note 2 25 3 2 5" xfId="35599" xr:uid="{00000000-0005-0000-0000-0000AF200000}"/>
    <cellStyle name="Note 2 25 3 3" xfId="6172" xr:uid="{00000000-0005-0000-0000-0000B0200000}"/>
    <cellStyle name="Note 2 25 3 3 2" xfId="23607" xr:uid="{00000000-0005-0000-0000-0000B1200000}"/>
    <cellStyle name="Note 2 25 3 3 3" xfId="38060" xr:uid="{00000000-0005-0000-0000-0000B2200000}"/>
    <cellStyle name="Note 2 25 3 4" xfId="8613" xr:uid="{00000000-0005-0000-0000-0000B3200000}"/>
    <cellStyle name="Note 2 25 3 4 2" xfId="26048" xr:uid="{00000000-0005-0000-0000-0000B4200000}"/>
    <cellStyle name="Note 2 25 3 4 3" xfId="40501" xr:uid="{00000000-0005-0000-0000-0000B5200000}"/>
    <cellStyle name="Note 2 25 3 5" xfId="11033" xr:uid="{00000000-0005-0000-0000-0000B6200000}"/>
    <cellStyle name="Note 2 25 3 5 2" xfId="28468" xr:uid="{00000000-0005-0000-0000-0000B7200000}"/>
    <cellStyle name="Note 2 25 3 5 3" xfId="42921" xr:uid="{00000000-0005-0000-0000-0000B8200000}"/>
    <cellStyle name="Note 2 25 3 6" xfId="18040" xr:uid="{00000000-0005-0000-0000-0000B9200000}"/>
    <cellStyle name="Note 2 25 4" xfId="1200" xr:uid="{00000000-0005-0000-0000-0000BA200000}"/>
    <cellStyle name="Note 2 25 4 2" xfId="3711" xr:uid="{00000000-0005-0000-0000-0000BB200000}"/>
    <cellStyle name="Note 2 25 4 2 2" xfId="21147" xr:uid="{00000000-0005-0000-0000-0000BC200000}"/>
    <cellStyle name="Note 2 25 4 2 3" xfId="35600" xr:uid="{00000000-0005-0000-0000-0000BD200000}"/>
    <cellStyle name="Note 2 25 4 3" xfId="6173" xr:uid="{00000000-0005-0000-0000-0000BE200000}"/>
    <cellStyle name="Note 2 25 4 3 2" xfId="23608" xr:uid="{00000000-0005-0000-0000-0000BF200000}"/>
    <cellStyle name="Note 2 25 4 3 3" xfId="38061" xr:uid="{00000000-0005-0000-0000-0000C0200000}"/>
    <cellStyle name="Note 2 25 4 4" xfId="8614" xr:uid="{00000000-0005-0000-0000-0000C1200000}"/>
    <cellStyle name="Note 2 25 4 4 2" xfId="26049" xr:uid="{00000000-0005-0000-0000-0000C2200000}"/>
    <cellStyle name="Note 2 25 4 4 3" xfId="40502" xr:uid="{00000000-0005-0000-0000-0000C3200000}"/>
    <cellStyle name="Note 2 25 4 5" xfId="11034" xr:uid="{00000000-0005-0000-0000-0000C4200000}"/>
    <cellStyle name="Note 2 25 4 5 2" xfId="28469" xr:uid="{00000000-0005-0000-0000-0000C5200000}"/>
    <cellStyle name="Note 2 25 4 5 3" xfId="42922" xr:uid="{00000000-0005-0000-0000-0000C6200000}"/>
    <cellStyle name="Note 2 25 4 6" xfId="15070" xr:uid="{00000000-0005-0000-0000-0000C7200000}"/>
    <cellStyle name="Note 2 25 4 6 2" xfId="32505" xr:uid="{00000000-0005-0000-0000-0000C8200000}"/>
    <cellStyle name="Note 2 25 4 6 3" xfId="46958" xr:uid="{00000000-0005-0000-0000-0000C9200000}"/>
    <cellStyle name="Note 2 25 4 7" xfId="18041" xr:uid="{00000000-0005-0000-0000-0000CA200000}"/>
    <cellStyle name="Note 2 25 4 8" xfId="20232" xr:uid="{00000000-0005-0000-0000-0000CB200000}"/>
    <cellStyle name="Note 2 25 5" xfId="3708" xr:uid="{00000000-0005-0000-0000-0000CC200000}"/>
    <cellStyle name="Note 2 25 5 2" xfId="13406" xr:uid="{00000000-0005-0000-0000-0000CD200000}"/>
    <cellStyle name="Note 2 25 5 2 2" xfId="30841" xr:uid="{00000000-0005-0000-0000-0000CE200000}"/>
    <cellStyle name="Note 2 25 5 2 3" xfId="45294" xr:uid="{00000000-0005-0000-0000-0000CF200000}"/>
    <cellStyle name="Note 2 25 5 3" xfId="15867" xr:uid="{00000000-0005-0000-0000-0000D0200000}"/>
    <cellStyle name="Note 2 25 5 3 2" xfId="33302" xr:uid="{00000000-0005-0000-0000-0000D1200000}"/>
    <cellStyle name="Note 2 25 5 3 3" xfId="47755" xr:uid="{00000000-0005-0000-0000-0000D2200000}"/>
    <cellStyle name="Note 2 25 5 4" xfId="21144" xr:uid="{00000000-0005-0000-0000-0000D3200000}"/>
    <cellStyle name="Note 2 25 5 5" xfId="35597" xr:uid="{00000000-0005-0000-0000-0000D4200000}"/>
    <cellStyle name="Note 2 25 6" xfId="6170" xr:uid="{00000000-0005-0000-0000-0000D5200000}"/>
    <cellStyle name="Note 2 25 6 2" xfId="23605" xr:uid="{00000000-0005-0000-0000-0000D6200000}"/>
    <cellStyle name="Note 2 25 6 3" xfId="38058" xr:uid="{00000000-0005-0000-0000-0000D7200000}"/>
    <cellStyle name="Note 2 25 7" xfId="8611" xr:uid="{00000000-0005-0000-0000-0000D8200000}"/>
    <cellStyle name="Note 2 25 7 2" xfId="26046" xr:uid="{00000000-0005-0000-0000-0000D9200000}"/>
    <cellStyle name="Note 2 25 7 3" xfId="40499" xr:uid="{00000000-0005-0000-0000-0000DA200000}"/>
    <cellStyle name="Note 2 25 8" xfId="11031" xr:uid="{00000000-0005-0000-0000-0000DB200000}"/>
    <cellStyle name="Note 2 25 8 2" xfId="28466" xr:uid="{00000000-0005-0000-0000-0000DC200000}"/>
    <cellStyle name="Note 2 25 8 3" xfId="42919" xr:uid="{00000000-0005-0000-0000-0000DD200000}"/>
    <cellStyle name="Note 2 25 9" xfId="18038" xr:uid="{00000000-0005-0000-0000-0000DE200000}"/>
    <cellStyle name="Note 2 26" xfId="1201" xr:uid="{00000000-0005-0000-0000-0000DF200000}"/>
    <cellStyle name="Note 2 26 2" xfId="1202" xr:uid="{00000000-0005-0000-0000-0000E0200000}"/>
    <cellStyle name="Note 2 26 2 2" xfId="3713" xr:uid="{00000000-0005-0000-0000-0000E1200000}"/>
    <cellStyle name="Note 2 26 2 2 2" xfId="13410" xr:uid="{00000000-0005-0000-0000-0000E2200000}"/>
    <cellStyle name="Note 2 26 2 2 2 2" xfId="30845" xr:uid="{00000000-0005-0000-0000-0000E3200000}"/>
    <cellStyle name="Note 2 26 2 2 2 3" xfId="45298" xr:uid="{00000000-0005-0000-0000-0000E4200000}"/>
    <cellStyle name="Note 2 26 2 2 3" xfId="15871" xr:uid="{00000000-0005-0000-0000-0000E5200000}"/>
    <cellStyle name="Note 2 26 2 2 3 2" xfId="33306" xr:uid="{00000000-0005-0000-0000-0000E6200000}"/>
    <cellStyle name="Note 2 26 2 2 3 3" xfId="47759" xr:uid="{00000000-0005-0000-0000-0000E7200000}"/>
    <cellStyle name="Note 2 26 2 2 4" xfId="21149" xr:uid="{00000000-0005-0000-0000-0000E8200000}"/>
    <cellStyle name="Note 2 26 2 2 5" xfId="35602" xr:uid="{00000000-0005-0000-0000-0000E9200000}"/>
    <cellStyle name="Note 2 26 2 3" xfId="6175" xr:uid="{00000000-0005-0000-0000-0000EA200000}"/>
    <cellStyle name="Note 2 26 2 3 2" xfId="23610" xr:uid="{00000000-0005-0000-0000-0000EB200000}"/>
    <cellStyle name="Note 2 26 2 3 3" xfId="38063" xr:uid="{00000000-0005-0000-0000-0000EC200000}"/>
    <cellStyle name="Note 2 26 2 4" xfId="8616" xr:uid="{00000000-0005-0000-0000-0000ED200000}"/>
    <cellStyle name="Note 2 26 2 4 2" xfId="26051" xr:uid="{00000000-0005-0000-0000-0000EE200000}"/>
    <cellStyle name="Note 2 26 2 4 3" xfId="40504" xr:uid="{00000000-0005-0000-0000-0000EF200000}"/>
    <cellStyle name="Note 2 26 2 5" xfId="11036" xr:uid="{00000000-0005-0000-0000-0000F0200000}"/>
    <cellStyle name="Note 2 26 2 5 2" xfId="28471" xr:uid="{00000000-0005-0000-0000-0000F1200000}"/>
    <cellStyle name="Note 2 26 2 5 3" xfId="42924" xr:uid="{00000000-0005-0000-0000-0000F2200000}"/>
    <cellStyle name="Note 2 26 2 6" xfId="18043" xr:uid="{00000000-0005-0000-0000-0000F3200000}"/>
    <cellStyle name="Note 2 26 3" xfId="1203" xr:uid="{00000000-0005-0000-0000-0000F4200000}"/>
    <cellStyle name="Note 2 26 3 2" xfId="3714" xr:uid="{00000000-0005-0000-0000-0000F5200000}"/>
    <cellStyle name="Note 2 26 3 2 2" xfId="13411" xr:uid="{00000000-0005-0000-0000-0000F6200000}"/>
    <cellStyle name="Note 2 26 3 2 2 2" xfId="30846" xr:uid="{00000000-0005-0000-0000-0000F7200000}"/>
    <cellStyle name="Note 2 26 3 2 2 3" xfId="45299" xr:uid="{00000000-0005-0000-0000-0000F8200000}"/>
    <cellStyle name="Note 2 26 3 2 3" xfId="15872" xr:uid="{00000000-0005-0000-0000-0000F9200000}"/>
    <cellStyle name="Note 2 26 3 2 3 2" xfId="33307" xr:uid="{00000000-0005-0000-0000-0000FA200000}"/>
    <cellStyle name="Note 2 26 3 2 3 3" xfId="47760" xr:uid="{00000000-0005-0000-0000-0000FB200000}"/>
    <cellStyle name="Note 2 26 3 2 4" xfId="21150" xr:uid="{00000000-0005-0000-0000-0000FC200000}"/>
    <cellStyle name="Note 2 26 3 2 5" xfId="35603" xr:uid="{00000000-0005-0000-0000-0000FD200000}"/>
    <cellStyle name="Note 2 26 3 3" xfId="6176" xr:uid="{00000000-0005-0000-0000-0000FE200000}"/>
    <cellStyle name="Note 2 26 3 3 2" xfId="23611" xr:uid="{00000000-0005-0000-0000-0000FF200000}"/>
    <cellStyle name="Note 2 26 3 3 3" xfId="38064" xr:uid="{00000000-0005-0000-0000-000000210000}"/>
    <cellStyle name="Note 2 26 3 4" xfId="8617" xr:uid="{00000000-0005-0000-0000-000001210000}"/>
    <cellStyle name="Note 2 26 3 4 2" xfId="26052" xr:uid="{00000000-0005-0000-0000-000002210000}"/>
    <cellStyle name="Note 2 26 3 4 3" xfId="40505" xr:uid="{00000000-0005-0000-0000-000003210000}"/>
    <cellStyle name="Note 2 26 3 5" xfId="11037" xr:uid="{00000000-0005-0000-0000-000004210000}"/>
    <cellStyle name="Note 2 26 3 5 2" xfId="28472" xr:uid="{00000000-0005-0000-0000-000005210000}"/>
    <cellStyle name="Note 2 26 3 5 3" xfId="42925" xr:uid="{00000000-0005-0000-0000-000006210000}"/>
    <cellStyle name="Note 2 26 3 6" xfId="18044" xr:uid="{00000000-0005-0000-0000-000007210000}"/>
    <cellStyle name="Note 2 26 4" xfId="1204" xr:uid="{00000000-0005-0000-0000-000008210000}"/>
    <cellStyle name="Note 2 26 4 2" xfId="3715" xr:uid="{00000000-0005-0000-0000-000009210000}"/>
    <cellStyle name="Note 2 26 4 2 2" xfId="21151" xr:uid="{00000000-0005-0000-0000-00000A210000}"/>
    <cellStyle name="Note 2 26 4 2 3" xfId="35604" xr:uid="{00000000-0005-0000-0000-00000B210000}"/>
    <cellStyle name="Note 2 26 4 3" xfId="6177" xr:uid="{00000000-0005-0000-0000-00000C210000}"/>
    <cellStyle name="Note 2 26 4 3 2" xfId="23612" xr:uid="{00000000-0005-0000-0000-00000D210000}"/>
    <cellStyle name="Note 2 26 4 3 3" xfId="38065" xr:uid="{00000000-0005-0000-0000-00000E210000}"/>
    <cellStyle name="Note 2 26 4 4" xfId="8618" xr:uid="{00000000-0005-0000-0000-00000F210000}"/>
    <cellStyle name="Note 2 26 4 4 2" xfId="26053" xr:uid="{00000000-0005-0000-0000-000010210000}"/>
    <cellStyle name="Note 2 26 4 4 3" xfId="40506" xr:uid="{00000000-0005-0000-0000-000011210000}"/>
    <cellStyle name="Note 2 26 4 5" xfId="11038" xr:uid="{00000000-0005-0000-0000-000012210000}"/>
    <cellStyle name="Note 2 26 4 5 2" xfId="28473" xr:uid="{00000000-0005-0000-0000-000013210000}"/>
    <cellStyle name="Note 2 26 4 5 3" xfId="42926" xr:uid="{00000000-0005-0000-0000-000014210000}"/>
    <cellStyle name="Note 2 26 4 6" xfId="15071" xr:uid="{00000000-0005-0000-0000-000015210000}"/>
    <cellStyle name="Note 2 26 4 6 2" xfId="32506" xr:uid="{00000000-0005-0000-0000-000016210000}"/>
    <cellStyle name="Note 2 26 4 6 3" xfId="46959" xr:uid="{00000000-0005-0000-0000-000017210000}"/>
    <cellStyle name="Note 2 26 4 7" xfId="18045" xr:uid="{00000000-0005-0000-0000-000018210000}"/>
    <cellStyle name="Note 2 26 4 8" xfId="20233" xr:uid="{00000000-0005-0000-0000-000019210000}"/>
    <cellStyle name="Note 2 26 5" xfId="3712" xr:uid="{00000000-0005-0000-0000-00001A210000}"/>
    <cellStyle name="Note 2 26 5 2" xfId="13409" xr:uid="{00000000-0005-0000-0000-00001B210000}"/>
    <cellStyle name="Note 2 26 5 2 2" xfId="30844" xr:uid="{00000000-0005-0000-0000-00001C210000}"/>
    <cellStyle name="Note 2 26 5 2 3" xfId="45297" xr:uid="{00000000-0005-0000-0000-00001D210000}"/>
    <cellStyle name="Note 2 26 5 3" xfId="15870" xr:uid="{00000000-0005-0000-0000-00001E210000}"/>
    <cellStyle name="Note 2 26 5 3 2" xfId="33305" xr:uid="{00000000-0005-0000-0000-00001F210000}"/>
    <cellStyle name="Note 2 26 5 3 3" xfId="47758" xr:uid="{00000000-0005-0000-0000-000020210000}"/>
    <cellStyle name="Note 2 26 5 4" xfId="21148" xr:uid="{00000000-0005-0000-0000-000021210000}"/>
    <cellStyle name="Note 2 26 5 5" xfId="35601" xr:uid="{00000000-0005-0000-0000-000022210000}"/>
    <cellStyle name="Note 2 26 6" xfId="6174" xr:uid="{00000000-0005-0000-0000-000023210000}"/>
    <cellStyle name="Note 2 26 6 2" xfId="23609" xr:uid="{00000000-0005-0000-0000-000024210000}"/>
    <cellStyle name="Note 2 26 6 3" xfId="38062" xr:uid="{00000000-0005-0000-0000-000025210000}"/>
    <cellStyle name="Note 2 26 7" xfId="8615" xr:uid="{00000000-0005-0000-0000-000026210000}"/>
    <cellStyle name="Note 2 26 7 2" xfId="26050" xr:uid="{00000000-0005-0000-0000-000027210000}"/>
    <cellStyle name="Note 2 26 7 3" xfId="40503" xr:uid="{00000000-0005-0000-0000-000028210000}"/>
    <cellStyle name="Note 2 26 8" xfId="11035" xr:uid="{00000000-0005-0000-0000-000029210000}"/>
    <cellStyle name="Note 2 26 8 2" xfId="28470" xr:uid="{00000000-0005-0000-0000-00002A210000}"/>
    <cellStyle name="Note 2 26 8 3" xfId="42923" xr:uid="{00000000-0005-0000-0000-00002B210000}"/>
    <cellStyle name="Note 2 26 9" xfId="18042" xr:uid="{00000000-0005-0000-0000-00002C210000}"/>
    <cellStyle name="Note 2 27" xfId="1205" xr:uid="{00000000-0005-0000-0000-00002D210000}"/>
    <cellStyle name="Note 2 27 2" xfId="1206" xr:uid="{00000000-0005-0000-0000-00002E210000}"/>
    <cellStyle name="Note 2 27 2 2" xfId="3717" xr:uid="{00000000-0005-0000-0000-00002F210000}"/>
    <cellStyle name="Note 2 27 2 2 2" xfId="13413" xr:uid="{00000000-0005-0000-0000-000030210000}"/>
    <cellStyle name="Note 2 27 2 2 2 2" xfId="30848" xr:uid="{00000000-0005-0000-0000-000031210000}"/>
    <cellStyle name="Note 2 27 2 2 2 3" xfId="45301" xr:uid="{00000000-0005-0000-0000-000032210000}"/>
    <cellStyle name="Note 2 27 2 2 3" xfId="15874" xr:uid="{00000000-0005-0000-0000-000033210000}"/>
    <cellStyle name="Note 2 27 2 2 3 2" xfId="33309" xr:uid="{00000000-0005-0000-0000-000034210000}"/>
    <cellStyle name="Note 2 27 2 2 3 3" xfId="47762" xr:uid="{00000000-0005-0000-0000-000035210000}"/>
    <cellStyle name="Note 2 27 2 2 4" xfId="21153" xr:uid="{00000000-0005-0000-0000-000036210000}"/>
    <cellStyle name="Note 2 27 2 2 5" xfId="35606" xr:uid="{00000000-0005-0000-0000-000037210000}"/>
    <cellStyle name="Note 2 27 2 3" xfId="6179" xr:uid="{00000000-0005-0000-0000-000038210000}"/>
    <cellStyle name="Note 2 27 2 3 2" xfId="23614" xr:uid="{00000000-0005-0000-0000-000039210000}"/>
    <cellStyle name="Note 2 27 2 3 3" xfId="38067" xr:uid="{00000000-0005-0000-0000-00003A210000}"/>
    <cellStyle name="Note 2 27 2 4" xfId="8620" xr:uid="{00000000-0005-0000-0000-00003B210000}"/>
    <cellStyle name="Note 2 27 2 4 2" xfId="26055" xr:uid="{00000000-0005-0000-0000-00003C210000}"/>
    <cellStyle name="Note 2 27 2 4 3" xfId="40508" xr:uid="{00000000-0005-0000-0000-00003D210000}"/>
    <cellStyle name="Note 2 27 2 5" xfId="11040" xr:uid="{00000000-0005-0000-0000-00003E210000}"/>
    <cellStyle name="Note 2 27 2 5 2" xfId="28475" xr:uid="{00000000-0005-0000-0000-00003F210000}"/>
    <cellStyle name="Note 2 27 2 5 3" xfId="42928" xr:uid="{00000000-0005-0000-0000-000040210000}"/>
    <cellStyle name="Note 2 27 2 6" xfId="18047" xr:uid="{00000000-0005-0000-0000-000041210000}"/>
    <cellStyle name="Note 2 27 3" xfId="1207" xr:uid="{00000000-0005-0000-0000-000042210000}"/>
    <cellStyle name="Note 2 27 3 2" xfId="3718" xr:uid="{00000000-0005-0000-0000-000043210000}"/>
    <cellStyle name="Note 2 27 3 2 2" xfId="13414" xr:uid="{00000000-0005-0000-0000-000044210000}"/>
    <cellStyle name="Note 2 27 3 2 2 2" xfId="30849" xr:uid="{00000000-0005-0000-0000-000045210000}"/>
    <cellStyle name="Note 2 27 3 2 2 3" xfId="45302" xr:uid="{00000000-0005-0000-0000-000046210000}"/>
    <cellStyle name="Note 2 27 3 2 3" xfId="15875" xr:uid="{00000000-0005-0000-0000-000047210000}"/>
    <cellStyle name="Note 2 27 3 2 3 2" xfId="33310" xr:uid="{00000000-0005-0000-0000-000048210000}"/>
    <cellStyle name="Note 2 27 3 2 3 3" xfId="47763" xr:uid="{00000000-0005-0000-0000-000049210000}"/>
    <cellStyle name="Note 2 27 3 2 4" xfId="21154" xr:uid="{00000000-0005-0000-0000-00004A210000}"/>
    <cellStyle name="Note 2 27 3 2 5" xfId="35607" xr:uid="{00000000-0005-0000-0000-00004B210000}"/>
    <cellStyle name="Note 2 27 3 3" xfId="6180" xr:uid="{00000000-0005-0000-0000-00004C210000}"/>
    <cellStyle name="Note 2 27 3 3 2" xfId="23615" xr:uid="{00000000-0005-0000-0000-00004D210000}"/>
    <cellStyle name="Note 2 27 3 3 3" xfId="38068" xr:uid="{00000000-0005-0000-0000-00004E210000}"/>
    <cellStyle name="Note 2 27 3 4" xfId="8621" xr:uid="{00000000-0005-0000-0000-00004F210000}"/>
    <cellStyle name="Note 2 27 3 4 2" xfId="26056" xr:uid="{00000000-0005-0000-0000-000050210000}"/>
    <cellStyle name="Note 2 27 3 4 3" xfId="40509" xr:uid="{00000000-0005-0000-0000-000051210000}"/>
    <cellStyle name="Note 2 27 3 5" xfId="11041" xr:uid="{00000000-0005-0000-0000-000052210000}"/>
    <cellStyle name="Note 2 27 3 5 2" xfId="28476" xr:uid="{00000000-0005-0000-0000-000053210000}"/>
    <cellStyle name="Note 2 27 3 5 3" xfId="42929" xr:uid="{00000000-0005-0000-0000-000054210000}"/>
    <cellStyle name="Note 2 27 3 6" xfId="18048" xr:uid="{00000000-0005-0000-0000-000055210000}"/>
    <cellStyle name="Note 2 27 4" xfId="1208" xr:uid="{00000000-0005-0000-0000-000056210000}"/>
    <cellStyle name="Note 2 27 4 2" xfId="3719" xr:uid="{00000000-0005-0000-0000-000057210000}"/>
    <cellStyle name="Note 2 27 4 2 2" xfId="21155" xr:uid="{00000000-0005-0000-0000-000058210000}"/>
    <cellStyle name="Note 2 27 4 2 3" xfId="35608" xr:uid="{00000000-0005-0000-0000-000059210000}"/>
    <cellStyle name="Note 2 27 4 3" xfId="6181" xr:uid="{00000000-0005-0000-0000-00005A210000}"/>
    <cellStyle name="Note 2 27 4 3 2" xfId="23616" xr:uid="{00000000-0005-0000-0000-00005B210000}"/>
    <cellStyle name="Note 2 27 4 3 3" xfId="38069" xr:uid="{00000000-0005-0000-0000-00005C210000}"/>
    <cellStyle name="Note 2 27 4 4" xfId="8622" xr:uid="{00000000-0005-0000-0000-00005D210000}"/>
    <cellStyle name="Note 2 27 4 4 2" xfId="26057" xr:uid="{00000000-0005-0000-0000-00005E210000}"/>
    <cellStyle name="Note 2 27 4 4 3" xfId="40510" xr:uid="{00000000-0005-0000-0000-00005F210000}"/>
    <cellStyle name="Note 2 27 4 5" xfId="11042" xr:uid="{00000000-0005-0000-0000-000060210000}"/>
    <cellStyle name="Note 2 27 4 5 2" xfId="28477" xr:uid="{00000000-0005-0000-0000-000061210000}"/>
    <cellStyle name="Note 2 27 4 5 3" xfId="42930" xr:uid="{00000000-0005-0000-0000-000062210000}"/>
    <cellStyle name="Note 2 27 4 6" xfId="15072" xr:uid="{00000000-0005-0000-0000-000063210000}"/>
    <cellStyle name="Note 2 27 4 6 2" xfId="32507" xr:uid="{00000000-0005-0000-0000-000064210000}"/>
    <cellStyle name="Note 2 27 4 6 3" xfId="46960" xr:uid="{00000000-0005-0000-0000-000065210000}"/>
    <cellStyle name="Note 2 27 4 7" xfId="18049" xr:uid="{00000000-0005-0000-0000-000066210000}"/>
    <cellStyle name="Note 2 27 4 8" xfId="20234" xr:uid="{00000000-0005-0000-0000-000067210000}"/>
    <cellStyle name="Note 2 27 5" xfId="3716" xr:uid="{00000000-0005-0000-0000-000068210000}"/>
    <cellStyle name="Note 2 27 5 2" xfId="13412" xr:uid="{00000000-0005-0000-0000-000069210000}"/>
    <cellStyle name="Note 2 27 5 2 2" xfId="30847" xr:uid="{00000000-0005-0000-0000-00006A210000}"/>
    <cellStyle name="Note 2 27 5 2 3" xfId="45300" xr:uid="{00000000-0005-0000-0000-00006B210000}"/>
    <cellStyle name="Note 2 27 5 3" xfId="15873" xr:uid="{00000000-0005-0000-0000-00006C210000}"/>
    <cellStyle name="Note 2 27 5 3 2" xfId="33308" xr:uid="{00000000-0005-0000-0000-00006D210000}"/>
    <cellStyle name="Note 2 27 5 3 3" xfId="47761" xr:uid="{00000000-0005-0000-0000-00006E210000}"/>
    <cellStyle name="Note 2 27 5 4" xfId="21152" xr:uid="{00000000-0005-0000-0000-00006F210000}"/>
    <cellStyle name="Note 2 27 5 5" xfId="35605" xr:uid="{00000000-0005-0000-0000-000070210000}"/>
    <cellStyle name="Note 2 27 6" xfId="6178" xr:uid="{00000000-0005-0000-0000-000071210000}"/>
    <cellStyle name="Note 2 27 6 2" xfId="23613" xr:uid="{00000000-0005-0000-0000-000072210000}"/>
    <cellStyle name="Note 2 27 6 3" xfId="38066" xr:uid="{00000000-0005-0000-0000-000073210000}"/>
    <cellStyle name="Note 2 27 7" xfId="8619" xr:uid="{00000000-0005-0000-0000-000074210000}"/>
    <cellStyle name="Note 2 27 7 2" xfId="26054" xr:uid="{00000000-0005-0000-0000-000075210000}"/>
    <cellStyle name="Note 2 27 7 3" xfId="40507" xr:uid="{00000000-0005-0000-0000-000076210000}"/>
    <cellStyle name="Note 2 27 8" xfId="11039" xr:uid="{00000000-0005-0000-0000-000077210000}"/>
    <cellStyle name="Note 2 27 8 2" xfId="28474" xr:uid="{00000000-0005-0000-0000-000078210000}"/>
    <cellStyle name="Note 2 27 8 3" xfId="42927" xr:uid="{00000000-0005-0000-0000-000079210000}"/>
    <cellStyle name="Note 2 27 9" xfId="18046" xr:uid="{00000000-0005-0000-0000-00007A210000}"/>
    <cellStyle name="Note 2 28" xfId="1209" xr:uid="{00000000-0005-0000-0000-00007B210000}"/>
    <cellStyle name="Note 2 28 2" xfId="1210" xr:uid="{00000000-0005-0000-0000-00007C210000}"/>
    <cellStyle name="Note 2 28 2 2" xfId="3721" xr:uid="{00000000-0005-0000-0000-00007D210000}"/>
    <cellStyle name="Note 2 28 2 2 2" xfId="13416" xr:uid="{00000000-0005-0000-0000-00007E210000}"/>
    <cellStyle name="Note 2 28 2 2 2 2" xfId="30851" xr:uid="{00000000-0005-0000-0000-00007F210000}"/>
    <cellStyle name="Note 2 28 2 2 2 3" xfId="45304" xr:uid="{00000000-0005-0000-0000-000080210000}"/>
    <cellStyle name="Note 2 28 2 2 3" xfId="15877" xr:uid="{00000000-0005-0000-0000-000081210000}"/>
    <cellStyle name="Note 2 28 2 2 3 2" xfId="33312" xr:uid="{00000000-0005-0000-0000-000082210000}"/>
    <cellStyle name="Note 2 28 2 2 3 3" xfId="47765" xr:uid="{00000000-0005-0000-0000-000083210000}"/>
    <cellStyle name="Note 2 28 2 2 4" xfId="21157" xr:uid="{00000000-0005-0000-0000-000084210000}"/>
    <cellStyle name="Note 2 28 2 2 5" xfId="35610" xr:uid="{00000000-0005-0000-0000-000085210000}"/>
    <cellStyle name="Note 2 28 2 3" xfId="6183" xr:uid="{00000000-0005-0000-0000-000086210000}"/>
    <cellStyle name="Note 2 28 2 3 2" xfId="23618" xr:uid="{00000000-0005-0000-0000-000087210000}"/>
    <cellStyle name="Note 2 28 2 3 3" xfId="38071" xr:uid="{00000000-0005-0000-0000-000088210000}"/>
    <cellStyle name="Note 2 28 2 4" xfId="8624" xr:uid="{00000000-0005-0000-0000-000089210000}"/>
    <cellStyle name="Note 2 28 2 4 2" xfId="26059" xr:uid="{00000000-0005-0000-0000-00008A210000}"/>
    <cellStyle name="Note 2 28 2 4 3" xfId="40512" xr:uid="{00000000-0005-0000-0000-00008B210000}"/>
    <cellStyle name="Note 2 28 2 5" xfId="11044" xr:uid="{00000000-0005-0000-0000-00008C210000}"/>
    <cellStyle name="Note 2 28 2 5 2" xfId="28479" xr:uid="{00000000-0005-0000-0000-00008D210000}"/>
    <cellStyle name="Note 2 28 2 5 3" xfId="42932" xr:uid="{00000000-0005-0000-0000-00008E210000}"/>
    <cellStyle name="Note 2 28 2 6" xfId="18051" xr:uid="{00000000-0005-0000-0000-00008F210000}"/>
    <cellStyle name="Note 2 28 3" xfId="1211" xr:uid="{00000000-0005-0000-0000-000090210000}"/>
    <cellStyle name="Note 2 28 3 2" xfId="3722" xr:uid="{00000000-0005-0000-0000-000091210000}"/>
    <cellStyle name="Note 2 28 3 2 2" xfId="13417" xr:uid="{00000000-0005-0000-0000-000092210000}"/>
    <cellStyle name="Note 2 28 3 2 2 2" xfId="30852" xr:uid="{00000000-0005-0000-0000-000093210000}"/>
    <cellStyle name="Note 2 28 3 2 2 3" xfId="45305" xr:uid="{00000000-0005-0000-0000-000094210000}"/>
    <cellStyle name="Note 2 28 3 2 3" xfId="15878" xr:uid="{00000000-0005-0000-0000-000095210000}"/>
    <cellStyle name="Note 2 28 3 2 3 2" xfId="33313" xr:uid="{00000000-0005-0000-0000-000096210000}"/>
    <cellStyle name="Note 2 28 3 2 3 3" xfId="47766" xr:uid="{00000000-0005-0000-0000-000097210000}"/>
    <cellStyle name="Note 2 28 3 2 4" xfId="21158" xr:uid="{00000000-0005-0000-0000-000098210000}"/>
    <cellStyle name="Note 2 28 3 2 5" xfId="35611" xr:uid="{00000000-0005-0000-0000-000099210000}"/>
    <cellStyle name="Note 2 28 3 3" xfId="6184" xr:uid="{00000000-0005-0000-0000-00009A210000}"/>
    <cellStyle name="Note 2 28 3 3 2" xfId="23619" xr:uid="{00000000-0005-0000-0000-00009B210000}"/>
    <cellStyle name="Note 2 28 3 3 3" xfId="38072" xr:uid="{00000000-0005-0000-0000-00009C210000}"/>
    <cellStyle name="Note 2 28 3 4" xfId="8625" xr:uid="{00000000-0005-0000-0000-00009D210000}"/>
    <cellStyle name="Note 2 28 3 4 2" xfId="26060" xr:uid="{00000000-0005-0000-0000-00009E210000}"/>
    <cellStyle name="Note 2 28 3 4 3" xfId="40513" xr:uid="{00000000-0005-0000-0000-00009F210000}"/>
    <cellStyle name="Note 2 28 3 5" xfId="11045" xr:uid="{00000000-0005-0000-0000-0000A0210000}"/>
    <cellStyle name="Note 2 28 3 5 2" xfId="28480" xr:uid="{00000000-0005-0000-0000-0000A1210000}"/>
    <cellStyle name="Note 2 28 3 5 3" xfId="42933" xr:uid="{00000000-0005-0000-0000-0000A2210000}"/>
    <cellStyle name="Note 2 28 3 6" xfId="18052" xr:uid="{00000000-0005-0000-0000-0000A3210000}"/>
    <cellStyle name="Note 2 28 4" xfId="1212" xr:uid="{00000000-0005-0000-0000-0000A4210000}"/>
    <cellStyle name="Note 2 28 4 2" xfId="3723" xr:uid="{00000000-0005-0000-0000-0000A5210000}"/>
    <cellStyle name="Note 2 28 4 2 2" xfId="21159" xr:uid="{00000000-0005-0000-0000-0000A6210000}"/>
    <cellStyle name="Note 2 28 4 2 3" xfId="35612" xr:uid="{00000000-0005-0000-0000-0000A7210000}"/>
    <cellStyle name="Note 2 28 4 3" xfId="6185" xr:uid="{00000000-0005-0000-0000-0000A8210000}"/>
    <cellStyle name="Note 2 28 4 3 2" xfId="23620" xr:uid="{00000000-0005-0000-0000-0000A9210000}"/>
    <cellStyle name="Note 2 28 4 3 3" xfId="38073" xr:uid="{00000000-0005-0000-0000-0000AA210000}"/>
    <cellStyle name="Note 2 28 4 4" xfId="8626" xr:uid="{00000000-0005-0000-0000-0000AB210000}"/>
    <cellStyle name="Note 2 28 4 4 2" xfId="26061" xr:uid="{00000000-0005-0000-0000-0000AC210000}"/>
    <cellStyle name="Note 2 28 4 4 3" xfId="40514" xr:uid="{00000000-0005-0000-0000-0000AD210000}"/>
    <cellStyle name="Note 2 28 4 5" xfId="11046" xr:uid="{00000000-0005-0000-0000-0000AE210000}"/>
    <cellStyle name="Note 2 28 4 5 2" xfId="28481" xr:uid="{00000000-0005-0000-0000-0000AF210000}"/>
    <cellStyle name="Note 2 28 4 5 3" xfId="42934" xr:uid="{00000000-0005-0000-0000-0000B0210000}"/>
    <cellStyle name="Note 2 28 4 6" xfId="15073" xr:uid="{00000000-0005-0000-0000-0000B1210000}"/>
    <cellStyle name="Note 2 28 4 6 2" xfId="32508" xr:uid="{00000000-0005-0000-0000-0000B2210000}"/>
    <cellStyle name="Note 2 28 4 6 3" xfId="46961" xr:uid="{00000000-0005-0000-0000-0000B3210000}"/>
    <cellStyle name="Note 2 28 4 7" xfId="18053" xr:uid="{00000000-0005-0000-0000-0000B4210000}"/>
    <cellStyle name="Note 2 28 4 8" xfId="20235" xr:uid="{00000000-0005-0000-0000-0000B5210000}"/>
    <cellStyle name="Note 2 28 5" xfId="3720" xr:uid="{00000000-0005-0000-0000-0000B6210000}"/>
    <cellStyle name="Note 2 28 5 2" xfId="13415" xr:uid="{00000000-0005-0000-0000-0000B7210000}"/>
    <cellStyle name="Note 2 28 5 2 2" xfId="30850" xr:uid="{00000000-0005-0000-0000-0000B8210000}"/>
    <cellStyle name="Note 2 28 5 2 3" xfId="45303" xr:uid="{00000000-0005-0000-0000-0000B9210000}"/>
    <cellStyle name="Note 2 28 5 3" xfId="15876" xr:uid="{00000000-0005-0000-0000-0000BA210000}"/>
    <cellStyle name="Note 2 28 5 3 2" xfId="33311" xr:uid="{00000000-0005-0000-0000-0000BB210000}"/>
    <cellStyle name="Note 2 28 5 3 3" xfId="47764" xr:uid="{00000000-0005-0000-0000-0000BC210000}"/>
    <cellStyle name="Note 2 28 5 4" xfId="21156" xr:uid="{00000000-0005-0000-0000-0000BD210000}"/>
    <cellStyle name="Note 2 28 5 5" xfId="35609" xr:uid="{00000000-0005-0000-0000-0000BE210000}"/>
    <cellStyle name="Note 2 28 6" xfId="6182" xr:uid="{00000000-0005-0000-0000-0000BF210000}"/>
    <cellStyle name="Note 2 28 6 2" xfId="23617" xr:uid="{00000000-0005-0000-0000-0000C0210000}"/>
    <cellStyle name="Note 2 28 6 3" xfId="38070" xr:uid="{00000000-0005-0000-0000-0000C1210000}"/>
    <cellStyle name="Note 2 28 7" xfId="8623" xr:uid="{00000000-0005-0000-0000-0000C2210000}"/>
    <cellStyle name="Note 2 28 7 2" xfId="26058" xr:uid="{00000000-0005-0000-0000-0000C3210000}"/>
    <cellStyle name="Note 2 28 7 3" xfId="40511" xr:uid="{00000000-0005-0000-0000-0000C4210000}"/>
    <cellStyle name="Note 2 28 8" xfId="11043" xr:uid="{00000000-0005-0000-0000-0000C5210000}"/>
    <cellStyle name="Note 2 28 8 2" xfId="28478" xr:uid="{00000000-0005-0000-0000-0000C6210000}"/>
    <cellStyle name="Note 2 28 8 3" xfId="42931" xr:uid="{00000000-0005-0000-0000-0000C7210000}"/>
    <cellStyle name="Note 2 28 9" xfId="18050" xr:uid="{00000000-0005-0000-0000-0000C8210000}"/>
    <cellStyle name="Note 2 29" xfId="3403" xr:uid="{00000000-0005-0000-0000-0000C9210000}"/>
    <cellStyle name="Note 2 29 2" xfId="13177" xr:uid="{00000000-0005-0000-0000-0000CA210000}"/>
    <cellStyle name="Note 2 29 2 2" xfId="30612" xr:uid="{00000000-0005-0000-0000-0000CB210000}"/>
    <cellStyle name="Note 2 29 2 3" xfId="45065" xr:uid="{00000000-0005-0000-0000-0000CC210000}"/>
    <cellStyle name="Note 2 29 3" xfId="15638" xr:uid="{00000000-0005-0000-0000-0000CD210000}"/>
    <cellStyle name="Note 2 29 3 2" xfId="33073" xr:uid="{00000000-0005-0000-0000-0000CE210000}"/>
    <cellStyle name="Note 2 29 3 3" xfId="47526" xr:uid="{00000000-0005-0000-0000-0000CF210000}"/>
    <cellStyle name="Note 2 29 4" xfId="20839" xr:uid="{00000000-0005-0000-0000-0000D0210000}"/>
    <cellStyle name="Note 2 29 5" xfId="35292" xr:uid="{00000000-0005-0000-0000-0000D1210000}"/>
    <cellStyle name="Note 2 3" xfId="1213" xr:uid="{00000000-0005-0000-0000-0000D2210000}"/>
    <cellStyle name="Note 2 3 10" xfId="6186" xr:uid="{00000000-0005-0000-0000-0000D3210000}"/>
    <cellStyle name="Note 2 3 10 2" xfId="23621" xr:uid="{00000000-0005-0000-0000-0000D4210000}"/>
    <cellStyle name="Note 2 3 10 3" xfId="38074" xr:uid="{00000000-0005-0000-0000-0000D5210000}"/>
    <cellStyle name="Note 2 3 11" xfId="8627" xr:uid="{00000000-0005-0000-0000-0000D6210000}"/>
    <cellStyle name="Note 2 3 11 2" xfId="26062" xr:uid="{00000000-0005-0000-0000-0000D7210000}"/>
    <cellStyle name="Note 2 3 11 3" xfId="40515" xr:uid="{00000000-0005-0000-0000-0000D8210000}"/>
    <cellStyle name="Note 2 3 12" xfId="11047" xr:uid="{00000000-0005-0000-0000-0000D9210000}"/>
    <cellStyle name="Note 2 3 12 2" xfId="28482" xr:uid="{00000000-0005-0000-0000-0000DA210000}"/>
    <cellStyle name="Note 2 3 12 3" xfId="42935" xr:uid="{00000000-0005-0000-0000-0000DB210000}"/>
    <cellStyle name="Note 2 3 13" xfId="18054" xr:uid="{00000000-0005-0000-0000-0000DC210000}"/>
    <cellStyle name="Note 2 3 2" xfId="1214" xr:uid="{00000000-0005-0000-0000-0000DD210000}"/>
    <cellStyle name="Note 2 3 2 2" xfId="1215" xr:uid="{00000000-0005-0000-0000-0000DE210000}"/>
    <cellStyle name="Note 2 3 2 2 2" xfId="3726" xr:uid="{00000000-0005-0000-0000-0000DF210000}"/>
    <cellStyle name="Note 2 3 2 2 2 2" xfId="13420" xr:uid="{00000000-0005-0000-0000-0000E0210000}"/>
    <cellStyle name="Note 2 3 2 2 2 2 2" xfId="30855" xr:uid="{00000000-0005-0000-0000-0000E1210000}"/>
    <cellStyle name="Note 2 3 2 2 2 2 3" xfId="45308" xr:uid="{00000000-0005-0000-0000-0000E2210000}"/>
    <cellStyle name="Note 2 3 2 2 2 3" xfId="15881" xr:uid="{00000000-0005-0000-0000-0000E3210000}"/>
    <cellStyle name="Note 2 3 2 2 2 3 2" xfId="33316" xr:uid="{00000000-0005-0000-0000-0000E4210000}"/>
    <cellStyle name="Note 2 3 2 2 2 3 3" xfId="47769" xr:uid="{00000000-0005-0000-0000-0000E5210000}"/>
    <cellStyle name="Note 2 3 2 2 2 4" xfId="21162" xr:uid="{00000000-0005-0000-0000-0000E6210000}"/>
    <cellStyle name="Note 2 3 2 2 2 5" xfId="35615" xr:uid="{00000000-0005-0000-0000-0000E7210000}"/>
    <cellStyle name="Note 2 3 2 2 3" xfId="6188" xr:uid="{00000000-0005-0000-0000-0000E8210000}"/>
    <cellStyle name="Note 2 3 2 2 3 2" xfId="23623" xr:uid="{00000000-0005-0000-0000-0000E9210000}"/>
    <cellStyle name="Note 2 3 2 2 3 3" xfId="38076" xr:uid="{00000000-0005-0000-0000-0000EA210000}"/>
    <cellStyle name="Note 2 3 2 2 4" xfId="8629" xr:uid="{00000000-0005-0000-0000-0000EB210000}"/>
    <cellStyle name="Note 2 3 2 2 4 2" xfId="26064" xr:uid="{00000000-0005-0000-0000-0000EC210000}"/>
    <cellStyle name="Note 2 3 2 2 4 3" xfId="40517" xr:uid="{00000000-0005-0000-0000-0000ED210000}"/>
    <cellStyle name="Note 2 3 2 2 5" xfId="11049" xr:uid="{00000000-0005-0000-0000-0000EE210000}"/>
    <cellStyle name="Note 2 3 2 2 5 2" xfId="28484" xr:uid="{00000000-0005-0000-0000-0000EF210000}"/>
    <cellStyle name="Note 2 3 2 2 5 3" xfId="42937" xr:uid="{00000000-0005-0000-0000-0000F0210000}"/>
    <cellStyle name="Note 2 3 2 2 6" xfId="18056" xr:uid="{00000000-0005-0000-0000-0000F1210000}"/>
    <cellStyle name="Note 2 3 2 3" xfId="1216" xr:uid="{00000000-0005-0000-0000-0000F2210000}"/>
    <cellStyle name="Note 2 3 2 3 2" xfId="3727" xr:uid="{00000000-0005-0000-0000-0000F3210000}"/>
    <cellStyle name="Note 2 3 2 3 2 2" xfId="13421" xr:uid="{00000000-0005-0000-0000-0000F4210000}"/>
    <cellStyle name="Note 2 3 2 3 2 2 2" xfId="30856" xr:uid="{00000000-0005-0000-0000-0000F5210000}"/>
    <cellStyle name="Note 2 3 2 3 2 2 3" xfId="45309" xr:uid="{00000000-0005-0000-0000-0000F6210000}"/>
    <cellStyle name="Note 2 3 2 3 2 3" xfId="15882" xr:uid="{00000000-0005-0000-0000-0000F7210000}"/>
    <cellStyle name="Note 2 3 2 3 2 3 2" xfId="33317" xr:uid="{00000000-0005-0000-0000-0000F8210000}"/>
    <cellStyle name="Note 2 3 2 3 2 3 3" xfId="47770" xr:uid="{00000000-0005-0000-0000-0000F9210000}"/>
    <cellStyle name="Note 2 3 2 3 2 4" xfId="21163" xr:uid="{00000000-0005-0000-0000-0000FA210000}"/>
    <cellStyle name="Note 2 3 2 3 2 5" xfId="35616" xr:uid="{00000000-0005-0000-0000-0000FB210000}"/>
    <cellStyle name="Note 2 3 2 3 3" xfId="6189" xr:uid="{00000000-0005-0000-0000-0000FC210000}"/>
    <cellStyle name="Note 2 3 2 3 3 2" xfId="23624" xr:uid="{00000000-0005-0000-0000-0000FD210000}"/>
    <cellStyle name="Note 2 3 2 3 3 3" xfId="38077" xr:uid="{00000000-0005-0000-0000-0000FE210000}"/>
    <cellStyle name="Note 2 3 2 3 4" xfId="8630" xr:uid="{00000000-0005-0000-0000-0000FF210000}"/>
    <cellStyle name="Note 2 3 2 3 4 2" xfId="26065" xr:uid="{00000000-0005-0000-0000-000000220000}"/>
    <cellStyle name="Note 2 3 2 3 4 3" xfId="40518" xr:uid="{00000000-0005-0000-0000-000001220000}"/>
    <cellStyle name="Note 2 3 2 3 5" xfId="11050" xr:uid="{00000000-0005-0000-0000-000002220000}"/>
    <cellStyle name="Note 2 3 2 3 5 2" xfId="28485" xr:uid="{00000000-0005-0000-0000-000003220000}"/>
    <cellStyle name="Note 2 3 2 3 5 3" xfId="42938" xr:uid="{00000000-0005-0000-0000-000004220000}"/>
    <cellStyle name="Note 2 3 2 3 6" xfId="18057" xr:uid="{00000000-0005-0000-0000-000005220000}"/>
    <cellStyle name="Note 2 3 2 4" xfId="1217" xr:uid="{00000000-0005-0000-0000-000006220000}"/>
    <cellStyle name="Note 2 3 2 4 2" xfId="3728" xr:uid="{00000000-0005-0000-0000-000007220000}"/>
    <cellStyle name="Note 2 3 2 4 2 2" xfId="21164" xr:uid="{00000000-0005-0000-0000-000008220000}"/>
    <cellStyle name="Note 2 3 2 4 2 3" xfId="35617" xr:uid="{00000000-0005-0000-0000-000009220000}"/>
    <cellStyle name="Note 2 3 2 4 3" xfId="6190" xr:uid="{00000000-0005-0000-0000-00000A220000}"/>
    <cellStyle name="Note 2 3 2 4 3 2" xfId="23625" xr:uid="{00000000-0005-0000-0000-00000B220000}"/>
    <cellStyle name="Note 2 3 2 4 3 3" xfId="38078" xr:uid="{00000000-0005-0000-0000-00000C220000}"/>
    <cellStyle name="Note 2 3 2 4 4" xfId="8631" xr:uid="{00000000-0005-0000-0000-00000D220000}"/>
    <cellStyle name="Note 2 3 2 4 4 2" xfId="26066" xr:uid="{00000000-0005-0000-0000-00000E220000}"/>
    <cellStyle name="Note 2 3 2 4 4 3" xfId="40519" xr:uid="{00000000-0005-0000-0000-00000F220000}"/>
    <cellStyle name="Note 2 3 2 4 5" xfId="11051" xr:uid="{00000000-0005-0000-0000-000010220000}"/>
    <cellStyle name="Note 2 3 2 4 5 2" xfId="28486" xr:uid="{00000000-0005-0000-0000-000011220000}"/>
    <cellStyle name="Note 2 3 2 4 5 3" xfId="42939" xr:uid="{00000000-0005-0000-0000-000012220000}"/>
    <cellStyle name="Note 2 3 2 4 6" xfId="15074" xr:uid="{00000000-0005-0000-0000-000013220000}"/>
    <cellStyle name="Note 2 3 2 4 6 2" xfId="32509" xr:uid="{00000000-0005-0000-0000-000014220000}"/>
    <cellStyle name="Note 2 3 2 4 6 3" xfId="46962" xr:uid="{00000000-0005-0000-0000-000015220000}"/>
    <cellStyle name="Note 2 3 2 4 7" xfId="18058" xr:uid="{00000000-0005-0000-0000-000016220000}"/>
    <cellStyle name="Note 2 3 2 4 8" xfId="20236" xr:uid="{00000000-0005-0000-0000-000017220000}"/>
    <cellStyle name="Note 2 3 2 5" xfId="3725" xr:uid="{00000000-0005-0000-0000-000018220000}"/>
    <cellStyle name="Note 2 3 2 5 2" xfId="13419" xr:uid="{00000000-0005-0000-0000-000019220000}"/>
    <cellStyle name="Note 2 3 2 5 2 2" xfId="30854" xr:uid="{00000000-0005-0000-0000-00001A220000}"/>
    <cellStyle name="Note 2 3 2 5 2 3" xfId="45307" xr:uid="{00000000-0005-0000-0000-00001B220000}"/>
    <cellStyle name="Note 2 3 2 5 3" xfId="15880" xr:uid="{00000000-0005-0000-0000-00001C220000}"/>
    <cellStyle name="Note 2 3 2 5 3 2" xfId="33315" xr:uid="{00000000-0005-0000-0000-00001D220000}"/>
    <cellStyle name="Note 2 3 2 5 3 3" xfId="47768" xr:uid="{00000000-0005-0000-0000-00001E220000}"/>
    <cellStyle name="Note 2 3 2 5 4" xfId="21161" xr:uid="{00000000-0005-0000-0000-00001F220000}"/>
    <cellStyle name="Note 2 3 2 5 5" xfId="35614" xr:uid="{00000000-0005-0000-0000-000020220000}"/>
    <cellStyle name="Note 2 3 2 6" xfId="6187" xr:uid="{00000000-0005-0000-0000-000021220000}"/>
    <cellStyle name="Note 2 3 2 6 2" xfId="23622" xr:uid="{00000000-0005-0000-0000-000022220000}"/>
    <cellStyle name="Note 2 3 2 6 3" xfId="38075" xr:uid="{00000000-0005-0000-0000-000023220000}"/>
    <cellStyle name="Note 2 3 2 7" xfId="8628" xr:uid="{00000000-0005-0000-0000-000024220000}"/>
    <cellStyle name="Note 2 3 2 7 2" xfId="26063" xr:uid="{00000000-0005-0000-0000-000025220000}"/>
    <cellStyle name="Note 2 3 2 7 3" xfId="40516" xr:uid="{00000000-0005-0000-0000-000026220000}"/>
    <cellStyle name="Note 2 3 2 8" xfId="11048" xr:uid="{00000000-0005-0000-0000-000027220000}"/>
    <cellStyle name="Note 2 3 2 8 2" xfId="28483" xr:uid="{00000000-0005-0000-0000-000028220000}"/>
    <cellStyle name="Note 2 3 2 8 3" xfId="42936" xr:uid="{00000000-0005-0000-0000-000029220000}"/>
    <cellStyle name="Note 2 3 2 9" xfId="18055" xr:uid="{00000000-0005-0000-0000-00002A220000}"/>
    <cellStyle name="Note 2 3 3" xfId="1218" xr:uid="{00000000-0005-0000-0000-00002B220000}"/>
    <cellStyle name="Note 2 3 3 2" xfId="1219" xr:uid="{00000000-0005-0000-0000-00002C220000}"/>
    <cellStyle name="Note 2 3 3 2 2" xfId="3730" xr:uid="{00000000-0005-0000-0000-00002D220000}"/>
    <cellStyle name="Note 2 3 3 2 2 2" xfId="13423" xr:uid="{00000000-0005-0000-0000-00002E220000}"/>
    <cellStyle name="Note 2 3 3 2 2 2 2" xfId="30858" xr:uid="{00000000-0005-0000-0000-00002F220000}"/>
    <cellStyle name="Note 2 3 3 2 2 2 3" xfId="45311" xr:uid="{00000000-0005-0000-0000-000030220000}"/>
    <cellStyle name="Note 2 3 3 2 2 3" xfId="15884" xr:uid="{00000000-0005-0000-0000-000031220000}"/>
    <cellStyle name="Note 2 3 3 2 2 3 2" xfId="33319" xr:uid="{00000000-0005-0000-0000-000032220000}"/>
    <cellStyle name="Note 2 3 3 2 2 3 3" xfId="47772" xr:uid="{00000000-0005-0000-0000-000033220000}"/>
    <cellStyle name="Note 2 3 3 2 2 4" xfId="21166" xr:uid="{00000000-0005-0000-0000-000034220000}"/>
    <cellStyle name="Note 2 3 3 2 2 5" xfId="35619" xr:uid="{00000000-0005-0000-0000-000035220000}"/>
    <cellStyle name="Note 2 3 3 2 3" xfId="6192" xr:uid="{00000000-0005-0000-0000-000036220000}"/>
    <cellStyle name="Note 2 3 3 2 3 2" xfId="23627" xr:uid="{00000000-0005-0000-0000-000037220000}"/>
    <cellStyle name="Note 2 3 3 2 3 3" xfId="38080" xr:uid="{00000000-0005-0000-0000-000038220000}"/>
    <cellStyle name="Note 2 3 3 2 4" xfId="8633" xr:uid="{00000000-0005-0000-0000-000039220000}"/>
    <cellStyle name="Note 2 3 3 2 4 2" xfId="26068" xr:uid="{00000000-0005-0000-0000-00003A220000}"/>
    <cellStyle name="Note 2 3 3 2 4 3" xfId="40521" xr:uid="{00000000-0005-0000-0000-00003B220000}"/>
    <cellStyle name="Note 2 3 3 2 5" xfId="11053" xr:uid="{00000000-0005-0000-0000-00003C220000}"/>
    <cellStyle name="Note 2 3 3 2 5 2" xfId="28488" xr:uid="{00000000-0005-0000-0000-00003D220000}"/>
    <cellStyle name="Note 2 3 3 2 5 3" xfId="42941" xr:uid="{00000000-0005-0000-0000-00003E220000}"/>
    <cellStyle name="Note 2 3 3 2 6" xfId="18060" xr:uid="{00000000-0005-0000-0000-00003F220000}"/>
    <cellStyle name="Note 2 3 3 3" xfId="1220" xr:uid="{00000000-0005-0000-0000-000040220000}"/>
    <cellStyle name="Note 2 3 3 3 2" xfId="3731" xr:uid="{00000000-0005-0000-0000-000041220000}"/>
    <cellStyle name="Note 2 3 3 3 2 2" xfId="13424" xr:uid="{00000000-0005-0000-0000-000042220000}"/>
    <cellStyle name="Note 2 3 3 3 2 2 2" xfId="30859" xr:uid="{00000000-0005-0000-0000-000043220000}"/>
    <cellStyle name="Note 2 3 3 3 2 2 3" xfId="45312" xr:uid="{00000000-0005-0000-0000-000044220000}"/>
    <cellStyle name="Note 2 3 3 3 2 3" xfId="15885" xr:uid="{00000000-0005-0000-0000-000045220000}"/>
    <cellStyle name="Note 2 3 3 3 2 3 2" xfId="33320" xr:uid="{00000000-0005-0000-0000-000046220000}"/>
    <cellStyle name="Note 2 3 3 3 2 3 3" xfId="47773" xr:uid="{00000000-0005-0000-0000-000047220000}"/>
    <cellStyle name="Note 2 3 3 3 2 4" xfId="21167" xr:uid="{00000000-0005-0000-0000-000048220000}"/>
    <cellStyle name="Note 2 3 3 3 2 5" xfId="35620" xr:uid="{00000000-0005-0000-0000-000049220000}"/>
    <cellStyle name="Note 2 3 3 3 3" xfId="6193" xr:uid="{00000000-0005-0000-0000-00004A220000}"/>
    <cellStyle name="Note 2 3 3 3 3 2" xfId="23628" xr:uid="{00000000-0005-0000-0000-00004B220000}"/>
    <cellStyle name="Note 2 3 3 3 3 3" xfId="38081" xr:uid="{00000000-0005-0000-0000-00004C220000}"/>
    <cellStyle name="Note 2 3 3 3 4" xfId="8634" xr:uid="{00000000-0005-0000-0000-00004D220000}"/>
    <cellStyle name="Note 2 3 3 3 4 2" xfId="26069" xr:uid="{00000000-0005-0000-0000-00004E220000}"/>
    <cellStyle name="Note 2 3 3 3 4 3" xfId="40522" xr:uid="{00000000-0005-0000-0000-00004F220000}"/>
    <cellStyle name="Note 2 3 3 3 5" xfId="11054" xr:uid="{00000000-0005-0000-0000-000050220000}"/>
    <cellStyle name="Note 2 3 3 3 5 2" xfId="28489" xr:uid="{00000000-0005-0000-0000-000051220000}"/>
    <cellStyle name="Note 2 3 3 3 5 3" xfId="42942" xr:uid="{00000000-0005-0000-0000-000052220000}"/>
    <cellStyle name="Note 2 3 3 3 6" xfId="18061" xr:uid="{00000000-0005-0000-0000-000053220000}"/>
    <cellStyle name="Note 2 3 3 4" xfId="1221" xr:uid="{00000000-0005-0000-0000-000054220000}"/>
    <cellStyle name="Note 2 3 3 4 2" xfId="3732" xr:uid="{00000000-0005-0000-0000-000055220000}"/>
    <cellStyle name="Note 2 3 3 4 2 2" xfId="21168" xr:uid="{00000000-0005-0000-0000-000056220000}"/>
    <cellStyle name="Note 2 3 3 4 2 3" xfId="35621" xr:uid="{00000000-0005-0000-0000-000057220000}"/>
    <cellStyle name="Note 2 3 3 4 3" xfId="6194" xr:uid="{00000000-0005-0000-0000-000058220000}"/>
    <cellStyle name="Note 2 3 3 4 3 2" xfId="23629" xr:uid="{00000000-0005-0000-0000-000059220000}"/>
    <cellStyle name="Note 2 3 3 4 3 3" xfId="38082" xr:uid="{00000000-0005-0000-0000-00005A220000}"/>
    <cellStyle name="Note 2 3 3 4 4" xfId="8635" xr:uid="{00000000-0005-0000-0000-00005B220000}"/>
    <cellStyle name="Note 2 3 3 4 4 2" xfId="26070" xr:uid="{00000000-0005-0000-0000-00005C220000}"/>
    <cellStyle name="Note 2 3 3 4 4 3" xfId="40523" xr:uid="{00000000-0005-0000-0000-00005D220000}"/>
    <cellStyle name="Note 2 3 3 4 5" xfId="11055" xr:uid="{00000000-0005-0000-0000-00005E220000}"/>
    <cellStyle name="Note 2 3 3 4 5 2" xfId="28490" xr:uid="{00000000-0005-0000-0000-00005F220000}"/>
    <cellStyle name="Note 2 3 3 4 5 3" xfId="42943" xr:uid="{00000000-0005-0000-0000-000060220000}"/>
    <cellStyle name="Note 2 3 3 4 6" xfId="15075" xr:uid="{00000000-0005-0000-0000-000061220000}"/>
    <cellStyle name="Note 2 3 3 4 6 2" xfId="32510" xr:uid="{00000000-0005-0000-0000-000062220000}"/>
    <cellStyle name="Note 2 3 3 4 6 3" xfId="46963" xr:uid="{00000000-0005-0000-0000-000063220000}"/>
    <cellStyle name="Note 2 3 3 4 7" xfId="18062" xr:uid="{00000000-0005-0000-0000-000064220000}"/>
    <cellStyle name="Note 2 3 3 4 8" xfId="20237" xr:uid="{00000000-0005-0000-0000-000065220000}"/>
    <cellStyle name="Note 2 3 3 5" xfId="3729" xr:uid="{00000000-0005-0000-0000-000066220000}"/>
    <cellStyle name="Note 2 3 3 5 2" xfId="13422" xr:uid="{00000000-0005-0000-0000-000067220000}"/>
    <cellStyle name="Note 2 3 3 5 2 2" xfId="30857" xr:uid="{00000000-0005-0000-0000-000068220000}"/>
    <cellStyle name="Note 2 3 3 5 2 3" xfId="45310" xr:uid="{00000000-0005-0000-0000-000069220000}"/>
    <cellStyle name="Note 2 3 3 5 3" xfId="15883" xr:uid="{00000000-0005-0000-0000-00006A220000}"/>
    <cellStyle name="Note 2 3 3 5 3 2" xfId="33318" xr:uid="{00000000-0005-0000-0000-00006B220000}"/>
    <cellStyle name="Note 2 3 3 5 3 3" xfId="47771" xr:uid="{00000000-0005-0000-0000-00006C220000}"/>
    <cellStyle name="Note 2 3 3 5 4" xfId="21165" xr:uid="{00000000-0005-0000-0000-00006D220000}"/>
    <cellStyle name="Note 2 3 3 5 5" xfId="35618" xr:uid="{00000000-0005-0000-0000-00006E220000}"/>
    <cellStyle name="Note 2 3 3 6" xfId="6191" xr:uid="{00000000-0005-0000-0000-00006F220000}"/>
    <cellStyle name="Note 2 3 3 6 2" xfId="23626" xr:uid="{00000000-0005-0000-0000-000070220000}"/>
    <cellStyle name="Note 2 3 3 6 3" xfId="38079" xr:uid="{00000000-0005-0000-0000-000071220000}"/>
    <cellStyle name="Note 2 3 3 7" xfId="8632" xr:uid="{00000000-0005-0000-0000-000072220000}"/>
    <cellStyle name="Note 2 3 3 7 2" xfId="26067" xr:uid="{00000000-0005-0000-0000-000073220000}"/>
    <cellStyle name="Note 2 3 3 7 3" xfId="40520" xr:uid="{00000000-0005-0000-0000-000074220000}"/>
    <cellStyle name="Note 2 3 3 8" xfId="11052" xr:uid="{00000000-0005-0000-0000-000075220000}"/>
    <cellStyle name="Note 2 3 3 8 2" xfId="28487" xr:uid="{00000000-0005-0000-0000-000076220000}"/>
    <cellStyle name="Note 2 3 3 8 3" xfId="42940" xr:uid="{00000000-0005-0000-0000-000077220000}"/>
    <cellStyle name="Note 2 3 3 9" xfId="18059" xr:uid="{00000000-0005-0000-0000-000078220000}"/>
    <cellStyle name="Note 2 3 4" xfId="1222" xr:uid="{00000000-0005-0000-0000-000079220000}"/>
    <cellStyle name="Note 2 3 4 2" xfId="1223" xr:uid="{00000000-0005-0000-0000-00007A220000}"/>
    <cellStyle name="Note 2 3 4 2 2" xfId="3734" xr:uid="{00000000-0005-0000-0000-00007B220000}"/>
    <cellStyle name="Note 2 3 4 2 2 2" xfId="13426" xr:uid="{00000000-0005-0000-0000-00007C220000}"/>
    <cellStyle name="Note 2 3 4 2 2 2 2" xfId="30861" xr:uid="{00000000-0005-0000-0000-00007D220000}"/>
    <cellStyle name="Note 2 3 4 2 2 2 3" xfId="45314" xr:uid="{00000000-0005-0000-0000-00007E220000}"/>
    <cellStyle name="Note 2 3 4 2 2 3" xfId="15887" xr:uid="{00000000-0005-0000-0000-00007F220000}"/>
    <cellStyle name="Note 2 3 4 2 2 3 2" xfId="33322" xr:uid="{00000000-0005-0000-0000-000080220000}"/>
    <cellStyle name="Note 2 3 4 2 2 3 3" xfId="47775" xr:uid="{00000000-0005-0000-0000-000081220000}"/>
    <cellStyle name="Note 2 3 4 2 2 4" xfId="21170" xr:uid="{00000000-0005-0000-0000-000082220000}"/>
    <cellStyle name="Note 2 3 4 2 2 5" xfId="35623" xr:uid="{00000000-0005-0000-0000-000083220000}"/>
    <cellStyle name="Note 2 3 4 2 3" xfId="6196" xr:uid="{00000000-0005-0000-0000-000084220000}"/>
    <cellStyle name="Note 2 3 4 2 3 2" xfId="23631" xr:uid="{00000000-0005-0000-0000-000085220000}"/>
    <cellStyle name="Note 2 3 4 2 3 3" xfId="38084" xr:uid="{00000000-0005-0000-0000-000086220000}"/>
    <cellStyle name="Note 2 3 4 2 4" xfId="8637" xr:uid="{00000000-0005-0000-0000-000087220000}"/>
    <cellStyle name="Note 2 3 4 2 4 2" xfId="26072" xr:uid="{00000000-0005-0000-0000-000088220000}"/>
    <cellStyle name="Note 2 3 4 2 4 3" xfId="40525" xr:uid="{00000000-0005-0000-0000-000089220000}"/>
    <cellStyle name="Note 2 3 4 2 5" xfId="11057" xr:uid="{00000000-0005-0000-0000-00008A220000}"/>
    <cellStyle name="Note 2 3 4 2 5 2" xfId="28492" xr:uid="{00000000-0005-0000-0000-00008B220000}"/>
    <cellStyle name="Note 2 3 4 2 5 3" xfId="42945" xr:uid="{00000000-0005-0000-0000-00008C220000}"/>
    <cellStyle name="Note 2 3 4 2 6" xfId="18064" xr:uid="{00000000-0005-0000-0000-00008D220000}"/>
    <cellStyle name="Note 2 3 4 3" xfId="1224" xr:uid="{00000000-0005-0000-0000-00008E220000}"/>
    <cellStyle name="Note 2 3 4 3 2" xfId="3735" xr:uid="{00000000-0005-0000-0000-00008F220000}"/>
    <cellStyle name="Note 2 3 4 3 2 2" xfId="13427" xr:uid="{00000000-0005-0000-0000-000090220000}"/>
    <cellStyle name="Note 2 3 4 3 2 2 2" xfId="30862" xr:uid="{00000000-0005-0000-0000-000091220000}"/>
    <cellStyle name="Note 2 3 4 3 2 2 3" xfId="45315" xr:uid="{00000000-0005-0000-0000-000092220000}"/>
    <cellStyle name="Note 2 3 4 3 2 3" xfId="15888" xr:uid="{00000000-0005-0000-0000-000093220000}"/>
    <cellStyle name="Note 2 3 4 3 2 3 2" xfId="33323" xr:uid="{00000000-0005-0000-0000-000094220000}"/>
    <cellStyle name="Note 2 3 4 3 2 3 3" xfId="47776" xr:uid="{00000000-0005-0000-0000-000095220000}"/>
    <cellStyle name="Note 2 3 4 3 2 4" xfId="21171" xr:uid="{00000000-0005-0000-0000-000096220000}"/>
    <cellStyle name="Note 2 3 4 3 2 5" xfId="35624" xr:uid="{00000000-0005-0000-0000-000097220000}"/>
    <cellStyle name="Note 2 3 4 3 3" xfId="6197" xr:uid="{00000000-0005-0000-0000-000098220000}"/>
    <cellStyle name="Note 2 3 4 3 3 2" xfId="23632" xr:uid="{00000000-0005-0000-0000-000099220000}"/>
    <cellStyle name="Note 2 3 4 3 3 3" xfId="38085" xr:uid="{00000000-0005-0000-0000-00009A220000}"/>
    <cellStyle name="Note 2 3 4 3 4" xfId="8638" xr:uid="{00000000-0005-0000-0000-00009B220000}"/>
    <cellStyle name="Note 2 3 4 3 4 2" xfId="26073" xr:uid="{00000000-0005-0000-0000-00009C220000}"/>
    <cellStyle name="Note 2 3 4 3 4 3" xfId="40526" xr:uid="{00000000-0005-0000-0000-00009D220000}"/>
    <cellStyle name="Note 2 3 4 3 5" xfId="11058" xr:uid="{00000000-0005-0000-0000-00009E220000}"/>
    <cellStyle name="Note 2 3 4 3 5 2" xfId="28493" xr:uid="{00000000-0005-0000-0000-00009F220000}"/>
    <cellStyle name="Note 2 3 4 3 5 3" xfId="42946" xr:uid="{00000000-0005-0000-0000-0000A0220000}"/>
    <cellStyle name="Note 2 3 4 3 6" xfId="18065" xr:uid="{00000000-0005-0000-0000-0000A1220000}"/>
    <cellStyle name="Note 2 3 4 4" xfId="1225" xr:uid="{00000000-0005-0000-0000-0000A2220000}"/>
    <cellStyle name="Note 2 3 4 4 2" xfId="3736" xr:uid="{00000000-0005-0000-0000-0000A3220000}"/>
    <cellStyle name="Note 2 3 4 4 2 2" xfId="21172" xr:uid="{00000000-0005-0000-0000-0000A4220000}"/>
    <cellStyle name="Note 2 3 4 4 2 3" xfId="35625" xr:uid="{00000000-0005-0000-0000-0000A5220000}"/>
    <cellStyle name="Note 2 3 4 4 3" xfId="6198" xr:uid="{00000000-0005-0000-0000-0000A6220000}"/>
    <cellStyle name="Note 2 3 4 4 3 2" xfId="23633" xr:uid="{00000000-0005-0000-0000-0000A7220000}"/>
    <cellStyle name="Note 2 3 4 4 3 3" xfId="38086" xr:uid="{00000000-0005-0000-0000-0000A8220000}"/>
    <cellStyle name="Note 2 3 4 4 4" xfId="8639" xr:uid="{00000000-0005-0000-0000-0000A9220000}"/>
    <cellStyle name="Note 2 3 4 4 4 2" xfId="26074" xr:uid="{00000000-0005-0000-0000-0000AA220000}"/>
    <cellStyle name="Note 2 3 4 4 4 3" xfId="40527" xr:uid="{00000000-0005-0000-0000-0000AB220000}"/>
    <cellStyle name="Note 2 3 4 4 5" xfId="11059" xr:uid="{00000000-0005-0000-0000-0000AC220000}"/>
    <cellStyle name="Note 2 3 4 4 5 2" xfId="28494" xr:uid="{00000000-0005-0000-0000-0000AD220000}"/>
    <cellStyle name="Note 2 3 4 4 5 3" xfId="42947" xr:uid="{00000000-0005-0000-0000-0000AE220000}"/>
    <cellStyle name="Note 2 3 4 4 6" xfId="15076" xr:uid="{00000000-0005-0000-0000-0000AF220000}"/>
    <cellStyle name="Note 2 3 4 4 6 2" xfId="32511" xr:uid="{00000000-0005-0000-0000-0000B0220000}"/>
    <cellStyle name="Note 2 3 4 4 6 3" xfId="46964" xr:uid="{00000000-0005-0000-0000-0000B1220000}"/>
    <cellStyle name="Note 2 3 4 4 7" xfId="18066" xr:uid="{00000000-0005-0000-0000-0000B2220000}"/>
    <cellStyle name="Note 2 3 4 4 8" xfId="20238" xr:uid="{00000000-0005-0000-0000-0000B3220000}"/>
    <cellStyle name="Note 2 3 4 5" xfId="3733" xr:uid="{00000000-0005-0000-0000-0000B4220000}"/>
    <cellStyle name="Note 2 3 4 5 2" xfId="13425" xr:uid="{00000000-0005-0000-0000-0000B5220000}"/>
    <cellStyle name="Note 2 3 4 5 2 2" xfId="30860" xr:uid="{00000000-0005-0000-0000-0000B6220000}"/>
    <cellStyle name="Note 2 3 4 5 2 3" xfId="45313" xr:uid="{00000000-0005-0000-0000-0000B7220000}"/>
    <cellStyle name="Note 2 3 4 5 3" xfId="15886" xr:uid="{00000000-0005-0000-0000-0000B8220000}"/>
    <cellStyle name="Note 2 3 4 5 3 2" xfId="33321" xr:uid="{00000000-0005-0000-0000-0000B9220000}"/>
    <cellStyle name="Note 2 3 4 5 3 3" xfId="47774" xr:uid="{00000000-0005-0000-0000-0000BA220000}"/>
    <cellStyle name="Note 2 3 4 5 4" xfId="21169" xr:uid="{00000000-0005-0000-0000-0000BB220000}"/>
    <cellStyle name="Note 2 3 4 5 5" xfId="35622" xr:uid="{00000000-0005-0000-0000-0000BC220000}"/>
    <cellStyle name="Note 2 3 4 6" xfId="6195" xr:uid="{00000000-0005-0000-0000-0000BD220000}"/>
    <cellStyle name="Note 2 3 4 6 2" xfId="23630" xr:uid="{00000000-0005-0000-0000-0000BE220000}"/>
    <cellStyle name="Note 2 3 4 6 3" xfId="38083" xr:uid="{00000000-0005-0000-0000-0000BF220000}"/>
    <cellStyle name="Note 2 3 4 7" xfId="8636" xr:uid="{00000000-0005-0000-0000-0000C0220000}"/>
    <cellStyle name="Note 2 3 4 7 2" xfId="26071" xr:uid="{00000000-0005-0000-0000-0000C1220000}"/>
    <cellStyle name="Note 2 3 4 7 3" xfId="40524" xr:uid="{00000000-0005-0000-0000-0000C2220000}"/>
    <cellStyle name="Note 2 3 4 8" xfId="11056" xr:uid="{00000000-0005-0000-0000-0000C3220000}"/>
    <cellStyle name="Note 2 3 4 8 2" xfId="28491" xr:uid="{00000000-0005-0000-0000-0000C4220000}"/>
    <cellStyle name="Note 2 3 4 8 3" xfId="42944" xr:uid="{00000000-0005-0000-0000-0000C5220000}"/>
    <cellStyle name="Note 2 3 4 9" xfId="18063" xr:uid="{00000000-0005-0000-0000-0000C6220000}"/>
    <cellStyle name="Note 2 3 5" xfId="1226" xr:uid="{00000000-0005-0000-0000-0000C7220000}"/>
    <cellStyle name="Note 2 3 5 2" xfId="1227" xr:uid="{00000000-0005-0000-0000-0000C8220000}"/>
    <cellStyle name="Note 2 3 5 2 2" xfId="3738" xr:uid="{00000000-0005-0000-0000-0000C9220000}"/>
    <cellStyle name="Note 2 3 5 2 2 2" xfId="13429" xr:uid="{00000000-0005-0000-0000-0000CA220000}"/>
    <cellStyle name="Note 2 3 5 2 2 2 2" xfId="30864" xr:uid="{00000000-0005-0000-0000-0000CB220000}"/>
    <cellStyle name="Note 2 3 5 2 2 2 3" xfId="45317" xr:uid="{00000000-0005-0000-0000-0000CC220000}"/>
    <cellStyle name="Note 2 3 5 2 2 3" xfId="15890" xr:uid="{00000000-0005-0000-0000-0000CD220000}"/>
    <cellStyle name="Note 2 3 5 2 2 3 2" xfId="33325" xr:uid="{00000000-0005-0000-0000-0000CE220000}"/>
    <cellStyle name="Note 2 3 5 2 2 3 3" xfId="47778" xr:uid="{00000000-0005-0000-0000-0000CF220000}"/>
    <cellStyle name="Note 2 3 5 2 2 4" xfId="21174" xr:uid="{00000000-0005-0000-0000-0000D0220000}"/>
    <cellStyle name="Note 2 3 5 2 2 5" xfId="35627" xr:uid="{00000000-0005-0000-0000-0000D1220000}"/>
    <cellStyle name="Note 2 3 5 2 3" xfId="6200" xr:uid="{00000000-0005-0000-0000-0000D2220000}"/>
    <cellStyle name="Note 2 3 5 2 3 2" xfId="23635" xr:uid="{00000000-0005-0000-0000-0000D3220000}"/>
    <cellStyle name="Note 2 3 5 2 3 3" xfId="38088" xr:uid="{00000000-0005-0000-0000-0000D4220000}"/>
    <cellStyle name="Note 2 3 5 2 4" xfId="8641" xr:uid="{00000000-0005-0000-0000-0000D5220000}"/>
    <cellStyle name="Note 2 3 5 2 4 2" xfId="26076" xr:uid="{00000000-0005-0000-0000-0000D6220000}"/>
    <cellStyle name="Note 2 3 5 2 4 3" xfId="40529" xr:uid="{00000000-0005-0000-0000-0000D7220000}"/>
    <cellStyle name="Note 2 3 5 2 5" xfId="11061" xr:uid="{00000000-0005-0000-0000-0000D8220000}"/>
    <cellStyle name="Note 2 3 5 2 5 2" xfId="28496" xr:uid="{00000000-0005-0000-0000-0000D9220000}"/>
    <cellStyle name="Note 2 3 5 2 5 3" xfId="42949" xr:uid="{00000000-0005-0000-0000-0000DA220000}"/>
    <cellStyle name="Note 2 3 5 2 6" xfId="18068" xr:uid="{00000000-0005-0000-0000-0000DB220000}"/>
    <cellStyle name="Note 2 3 5 3" xfId="1228" xr:uid="{00000000-0005-0000-0000-0000DC220000}"/>
    <cellStyle name="Note 2 3 5 3 2" xfId="3739" xr:uid="{00000000-0005-0000-0000-0000DD220000}"/>
    <cellStyle name="Note 2 3 5 3 2 2" xfId="13430" xr:uid="{00000000-0005-0000-0000-0000DE220000}"/>
    <cellStyle name="Note 2 3 5 3 2 2 2" xfId="30865" xr:uid="{00000000-0005-0000-0000-0000DF220000}"/>
    <cellStyle name="Note 2 3 5 3 2 2 3" xfId="45318" xr:uid="{00000000-0005-0000-0000-0000E0220000}"/>
    <cellStyle name="Note 2 3 5 3 2 3" xfId="15891" xr:uid="{00000000-0005-0000-0000-0000E1220000}"/>
    <cellStyle name="Note 2 3 5 3 2 3 2" xfId="33326" xr:uid="{00000000-0005-0000-0000-0000E2220000}"/>
    <cellStyle name="Note 2 3 5 3 2 3 3" xfId="47779" xr:uid="{00000000-0005-0000-0000-0000E3220000}"/>
    <cellStyle name="Note 2 3 5 3 2 4" xfId="21175" xr:uid="{00000000-0005-0000-0000-0000E4220000}"/>
    <cellStyle name="Note 2 3 5 3 2 5" xfId="35628" xr:uid="{00000000-0005-0000-0000-0000E5220000}"/>
    <cellStyle name="Note 2 3 5 3 3" xfId="6201" xr:uid="{00000000-0005-0000-0000-0000E6220000}"/>
    <cellStyle name="Note 2 3 5 3 3 2" xfId="23636" xr:uid="{00000000-0005-0000-0000-0000E7220000}"/>
    <cellStyle name="Note 2 3 5 3 3 3" xfId="38089" xr:uid="{00000000-0005-0000-0000-0000E8220000}"/>
    <cellStyle name="Note 2 3 5 3 4" xfId="8642" xr:uid="{00000000-0005-0000-0000-0000E9220000}"/>
    <cellStyle name="Note 2 3 5 3 4 2" xfId="26077" xr:uid="{00000000-0005-0000-0000-0000EA220000}"/>
    <cellStyle name="Note 2 3 5 3 4 3" xfId="40530" xr:uid="{00000000-0005-0000-0000-0000EB220000}"/>
    <cellStyle name="Note 2 3 5 3 5" xfId="11062" xr:uid="{00000000-0005-0000-0000-0000EC220000}"/>
    <cellStyle name="Note 2 3 5 3 5 2" xfId="28497" xr:uid="{00000000-0005-0000-0000-0000ED220000}"/>
    <cellStyle name="Note 2 3 5 3 5 3" xfId="42950" xr:uid="{00000000-0005-0000-0000-0000EE220000}"/>
    <cellStyle name="Note 2 3 5 3 6" xfId="18069" xr:uid="{00000000-0005-0000-0000-0000EF220000}"/>
    <cellStyle name="Note 2 3 5 4" xfId="1229" xr:uid="{00000000-0005-0000-0000-0000F0220000}"/>
    <cellStyle name="Note 2 3 5 4 2" xfId="3740" xr:uid="{00000000-0005-0000-0000-0000F1220000}"/>
    <cellStyle name="Note 2 3 5 4 2 2" xfId="21176" xr:uid="{00000000-0005-0000-0000-0000F2220000}"/>
    <cellStyle name="Note 2 3 5 4 2 3" xfId="35629" xr:uid="{00000000-0005-0000-0000-0000F3220000}"/>
    <cellStyle name="Note 2 3 5 4 3" xfId="6202" xr:uid="{00000000-0005-0000-0000-0000F4220000}"/>
    <cellStyle name="Note 2 3 5 4 3 2" xfId="23637" xr:uid="{00000000-0005-0000-0000-0000F5220000}"/>
    <cellStyle name="Note 2 3 5 4 3 3" xfId="38090" xr:uid="{00000000-0005-0000-0000-0000F6220000}"/>
    <cellStyle name="Note 2 3 5 4 4" xfId="8643" xr:uid="{00000000-0005-0000-0000-0000F7220000}"/>
    <cellStyle name="Note 2 3 5 4 4 2" xfId="26078" xr:uid="{00000000-0005-0000-0000-0000F8220000}"/>
    <cellStyle name="Note 2 3 5 4 4 3" xfId="40531" xr:uid="{00000000-0005-0000-0000-0000F9220000}"/>
    <cellStyle name="Note 2 3 5 4 5" xfId="11063" xr:uid="{00000000-0005-0000-0000-0000FA220000}"/>
    <cellStyle name="Note 2 3 5 4 5 2" xfId="28498" xr:uid="{00000000-0005-0000-0000-0000FB220000}"/>
    <cellStyle name="Note 2 3 5 4 5 3" xfId="42951" xr:uid="{00000000-0005-0000-0000-0000FC220000}"/>
    <cellStyle name="Note 2 3 5 4 6" xfId="15077" xr:uid="{00000000-0005-0000-0000-0000FD220000}"/>
    <cellStyle name="Note 2 3 5 4 6 2" xfId="32512" xr:uid="{00000000-0005-0000-0000-0000FE220000}"/>
    <cellStyle name="Note 2 3 5 4 6 3" xfId="46965" xr:uid="{00000000-0005-0000-0000-0000FF220000}"/>
    <cellStyle name="Note 2 3 5 4 7" xfId="18070" xr:uid="{00000000-0005-0000-0000-000000230000}"/>
    <cellStyle name="Note 2 3 5 4 8" xfId="20239" xr:uid="{00000000-0005-0000-0000-000001230000}"/>
    <cellStyle name="Note 2 3 5 5" xfId="3737" xr:uid="{00000000-0005-0000-0000-000002230000}"/>
    <cellStyle name="Note 2 3 5 5 2" xfId="13428" xr:uid="{00000000-0005-0000-0000-000003230000}"/>
    <cellStyle name="Note 2 3 5 5 2 2" xfId="30863" xr:uid="{00000000-0005-0000-0000-000004230000}"/>
    <cellStyle name="Note 2 3 5 5 2 3" xfId="45316" xr:uid="{00000000-0005-0000-0000-000005230000}"/>
    <cellStyle name="Note 2 3 5 5 3" xfId="15889" xr:uid="{00000000-0005-0000-0000-000006230000}"/>
    <cellStyle name="Note 2 3 5 5 3 2" xfId="33324" xr:uid="{00000000-0005-0000-0000-000007230000}"/>
    <cellStyle name="Note 2 3 5 5 3 3" xfId="47777" xr:uid="{00000000-0005-0000-0000-000008230000}"/>
    <cellStyle name="Note 2 3 5 5 4" xfId="21173" xr:uid="{00000000-0005-0000-0000-000009230000}"/>
    <cellStyle name="Note 2 3 5 5 5" xfId="35626" xr:uid="{00000000-0005-0000-0000-00000A230000}"/>
    <cellStyle name="Note 2 3 5 6" xfId="6199" xr:uid="{00000000-0005-0000-0000-00000B230000}"/>
    <cellStyle name="Note 2 3 5 6 2" xfId="23634" xr:uid="{00000000-0005-0000-0000-00000C230000}"/>
    <cellStyle name="Note 2 3 5 6 3" xfId="38087" xr:uid="{00000000-0005-0000-0000-00000D230000}"/>
    <cellStyle name="Note 2 3 5 7" xfId="8640" xr:uid="{00000000-0005-0000-0000-00000E230000}"/>
    <cellStyle name="Note 2 3 5 7 2" xfId="26075" xr:uid="{00000000-0005-0000-0000-00000F230000}"/>
    <cellStyle name="Note 2 3 5 7 3" xfId="40528" xr:uid="{00000000-0005-0000-0000-000010230000}"/>
    <cellStyle name="Note 2 3 5 8" xfId="11060" xr:uid="{00000000-0005-0000-0000-000011230000}"/>
    <cellStyle name="Note 2 3 5 8 2" xfId="28495" xr:uid="{00000000-0005-0000-0000-000012230000}"/>
    <cellStyle name="Note 2 3 5 8 3" xfId="42948" xr:uid="{00000000-0005-0000-0000-000013230000}"/>
    <cellStyle name="Note 2 3 5 9" xfId="18067" xr:uid="{00000000-0005-0000-0000-000014230000}"/>
    <cellStyle name="Note 2 3 6" xfId="1230" xr:uid="{00000000-0005-0000-0000-000015230000}"/>
    <cellStyle name="Note 2 3 6 2" xfId="3741" xr:uid="{00000000-0005-0000-0000-000016230000}"/>
    <cellStyle name="Note 2 3 6 2 2" xfId="13431" xr:uid="{00000000-0005-0000-0000-000017230000}"/>
    <cellStyle name="Note 2 3 6 2 2 2" xfId="30866" xr:uid="{00000000-0005-0000-0000-000018230000}"/>
    <cellStyle name="Note 2 3 6 2 2 3" xfId="45319" xr:uid="{00000000-0005-0000-0000-000019230000}"/>
    <cellStyle name="Note 2 3 6 2 3" xfId="15892" xr:uid="{00000000-0005-0000-0000-00001A230000}"/>
    <cellStyle name="Note 2 3 6 2 3 2" xfId="33327" xr:uid="{00000000-0005-0000-0000-00001B230000}"/>
    <cellStyle name="Note 2 3 6 2 3 3" xfId="47780" xr:uid="{00000000-0005-0000-0000-00001C230000}"/>
    <cellStyle name="Note 2 3 6 2 4" xfId="21177" xr:uid="{00000000-0005-0000-0000-00001D230000}"/>
    <cellStyle name="Note 2 3 6 2 5" xfId="35630" xr:uid="{00000000-0005-0000-0000-00001E230000}"/>
    <cellStyle name="Note 2 3 6 3" xfId="6203" xr:uid="{00000000-0005-0000-0000-00001F230000}"/>
    <cellStyle name="Note 2 3 6 3 2" xfId="23638" xr:uid="{00000000-0005-0000-0000-000020230000}"/>
    <cellStyle name="Note 2 3 6 3 3" xfId="38091" xr:uid="{00000000-0005-0000-0000-000021230000}"/>
    <cellStyle name="Note 2 3 6 4" xfId="8644" xr:uid="{00000000-0005-0000-0000-000022230000}"/>
    <cellStyle name="Note 2 3 6 4 2" xfId="26079" xr:uid="{00000000-0005-0000-0000-000023230000}"/>
    <cellStyle name="Note 2 3 6 4 3" xfId="40532" xr:uid="{00000000-0005-0000-0000-000024230000}"/>
    <cellStyle name="Note 2 3 6 5" xfId="11064" xr:uid="{00000000-0005-0000-0000-000025230000}"/>
    <cellStyle name="Note 2 3 6 5 2" xfId="28499" xr:uid="{00000000-0005-0000-0000-000026230000}"/>
    <cellStyle name="Note 2 3 6 5 3" xfId="42952" xr:uid="{00000000-0005-0000-0000-000027230000}"/>
    <cellStyle name="Note 2 3 6 6" xfId="18071" xr:uid="{00000000-0005-0000-0000-000028230000}"/>
    <cellStyle name="Note 2 3 7" xfId="1231" xr:uid="{00000000-0005-0000-0000-000029230000}"/>
    <cellStyle name="Note 2 3 7 2" xfId="3742" xr:uid="{00000000-0005-0000-0000-00002A230000}"/>
    <cellStyle name="Note 2 3 7 2 2" xfId="13432" xr:uid="{00000000-0005-0000-0000-00002B230000}"/>
    <cellStyle name="Note 2 3 7 2 2 2" xfId="30867" xr:uid="{00000000-0005-0000-0000-00002C230000}"/>
    <cellStyle name="Note 2 3 7 2 2 3" xfId="45320" xr:uid="{00000000-0005-0000-0000-00002D230000}"/>
    <cellStyle name="Note 2 3 7 2 3" xfId="15893" xr:uid="{00000000-0005-0000-0000-00002E230000}"/>
    <cellStyle name="Note 2 3 7 2 3 2" xfId="33328" xr:uid="{00000000-0005-0000-0000-00002F230000}"/>
    <cellStyle name="Note 2 3 7 2 3 3" xfId="47781" xr:uid="{00000000-0005-0000-0000-000030230000}"/>
    <cellStyle name="Note 2 3 7 2 4" xfId="21178" xr:uid="{00000000-0005-0000-0000-000031230000}"/>
    <cellStyle name="Note 2 3 7 2 5" xfId="35631" xr:uid="{00000000-0005-0000-0000-000032230000}"/>
    <cellStyle name="Note 2 3 7 3" xfId="6204" xr:uid="{00000000-0005-0000-0000-000033230000}"/>
    <cellStyle name="Note 2 3 7 3 2" xfId="23639" xr:uid="{00000000-0005-0000-0000-000034230000}"/>
    <cellStyle name="Note 2 3 7 3 3" xfId="38092" xr:uid="{00000000-0005-0000-0000-000035230000}"/>
    <cellStyle name="Note 2 3 7 4" xfId="8645" xr:uid="{00000000-0005-0000-0000-000036230000}"/>
    <cellStyle name="Note 2 3 7 4 2" xfId="26080" xr:uid="{00000000-0005-0000-0000-000037230000}"/>
    <cellStyle name="Note 2 3 7 4 3" xfId="40533" xr:uid="{00000000-0005-0000-0000-000038230000}"/>
    <cellStyle name="Note 2 3 7 5" xfId="11065" xr:uid="{00000000-0005-0000-0000-000039230000}"/>
    <cellStyle name="Note 2 3 7 5 2" xfId="28500" xr:uid="{00000000-0005-0000-0000-00003A230000}"/>
    <cellStyle name="Note 2 3 7 5 3" xfId="42953" xr:uid="{00000000-0005-0000-0000-00003B230000}"/>
    <cellStyle name="Note 2 3 7 6" xfId="18072" xr:uid="{00000000-0005-0000-0000-00003C230000}"/>
    <cellStyle name="Note 2 3 8" xfId="1232" xr:uid="{00000000-0005-0000-0000-00003D230000}"/>
    <cellStyle name="Note 2 3 8 2" xfId="3743" xr:uid="{00000000-0005-0000-0000-00003E230000}"/>
    <cellStyle name="Note 2 3 8 2 2" xfId="21179" xr:uid="{00000000-0005-0000-0000-00003F230000}"/>
    <cellStyle name="Note 2 3 8 2 3" xfId="35632" xr:uid="{00000000-0005-0000-0000-000040230000}"/>
    <cellStyle name="Note 2 3 8 3" xfId="6205" xr:uid="{00000000-0005-0000-0000-000041230000}"/>
    <cellStyle name="Note 2 3 8 3 2" xfId="23640" xr:uid="{00000000-0005-0000-0000-000042230000}"/>
    <cellStyle name="Note 2 3 8 3 3" xfId="38093" xr:uid="{00000000-0005-0000-0000-000043230000}"/>
    <cellStyle name="Note 2 3 8 4" xfId="8646" xr:uid="{00000000-0005-0000-0000-000044230000}"/>
    <cellStyle name="Note 2 3 8 4 2" xfId="26081" xr:uid="{00000000-0005-0000-0000-000045230000}"/>
    <cellStyle name="Note 2 3 8 4 3" xfId="40534" xr:uid="{00000000-0005-0000-0000-000046230000}"/>
    <cellStyle name="Note 2 3 8 5" xfId="11066" xr:uid="{00000000-0005-0000-0000-000047230000}"/>
    <cellStyle name="Note 2 3 8 5 2" xfId="28501" xr:uid="{00000000-0005-0000-0000-000048230000}"/>
    <cellStyle name="Note 2 3 8 5 3" xfId="42954" xr:uid="{00000000-0005-0000-0000-000049230000}"/>
    <cellStyle name="Note 2 3 8 6" xfId="15078" xr:uid="{00000000-0005-0000-0000-00004A230000}"/>
    <cellStyle name="Note 2 3 8 6 2" xfId="32513" xr:uid="{00000000-0005-0000-0000-00004B230000}"/>
    <cellStyle name="Note 2 3 8 6 3" xfId="46966" xr:uid="{00000000-0005-0000-0000-00004C230000}"/>
    <cellStyle name="Note 2 3 8 7" xfId="18073" xr:uid="{00000000-0005-0000-0000-00004D230000}"/>
    <cellStyle name="Note 2 3 8 8" xfId="20240" xr:uid="{00000000-0005-0000-0000-00004E230000}"/>
    <cellStyle name="Note 2 3 9" xfId="3724" xr:uid="{00000000-0005-0000-0000-00004F230000}"/>
    <cellStyle name="Note 2 3 9 2" xfId="13418" xr:uid="{00000000-0005-0000-0000-000050230000}"/>
    <cellStyle name="Note 2 3 9 2 2" xfId="30853" xr:uid="{00000000-0005-0000-0000-000051230000}"/>
    <cellStyle name="Note 2 3 9 2 3" xfId="45306" xr:uid="{00000000-0005-0000-0000-000052230000}"/>
    <cellStyle name="Note 2 3 9 3" xfId="15879" xr:uid="{00000000-0005-0000-0000-000053230000}"/>
    <cellStyle name="Note 2 3 9 3 2" xfId="33314" xr:uid="{00000000-0005-0000-0000-000054230000}"/>
    <cellStyle name="Note 2 3 9 3 3" xfId="47767" xr:uid="{00000000-0005-0000-0000-000055230000}"/>
    <cellStyle name="Note 2 3 9 4" xfId="21160" xr:uid="{00000000-0005-0000-0000-000056230000}"/>
    <cellStyle name="Note 2 3 9 5" xfId="35613" xr:uid="{00000000-0005-0000-0000-000057230000}"/>
    <cellStyle name="Note 2 30" xfId="5865" xr:uid="{00000000-0005-0000-0000-000058230000}"/>
    <cellStyle name="Note 2 30 2" xfId="23300" xr:uid="{00000000-0005-0000-0000-000059230000}"/>
    <cellStyle name="Note 2 30 3" xfId="35192" xr:uid="{00000000-0005-0000-0000-00005A230000}"/>
    <cellStyle name="Note 2 30 4" xfId="37753" xr:uid="{00000000-0005-0000-0000-00005B230000}"/>
    <cellStyle name="Note 2 31" xfId="8306" xr:uid="{00000000-0005-0000-0000-00005C230000}"/>
    <cellStyle name="Note 2 31 2" xfId="25741" xr:uid="{00000000-0005-0000-0000-00005D230000}"/>
    <cellStyle name="Note 2 31 3" xfId="40194" xr:uid="{00000000-0005-0000-0000-00005E230000}"/>
    <cellStyle name="Note 2 32" xfId="10726" xr:uid="{00000000-0005-0000-0000-00005F230000}"/>
    <cellStyle name="Note 2 32 2" xfId="28161" xr:uid="{00000000-0005-0000-0000-000060230000}"/>
    <cellStyle name="Note 2 32 3" xfId="42614" xr:uid="{00000000-0005-0000-0000-000061230000}"/>
    <cellStyle name="Note 2 33" xfId="17733" xr:uid="{00000000-0005-0000-0000-000062230000}"/>
    <cellStyle name="Note 2 4" xfId="1233" xr:uid="{00000000-0005-0000-0000-000063230000}"/>
    <cellStyle name="Note 2 4 10" xfId="6206" xr:uid="{00000000-0005-0000-0000-000064230000}"/>
    <cellStyle name="Note 2 4 10 2" xfId="23641" xr:uid="{00000000-0005-0000-0000-000065230000}"/>
    <cellStyle name="Note 2 4 10 3" xfId="38094" xr:uid="{00000000-0005-0000-0000-000066230000}"/>
    <cellStyle name="Note 2 4 11" xfId="8647" xr:uid="{00000000-0005-0000-0000-000067230000}"/>
    <cellStyle name="Note 2 4 11 2" xfId="26082" xr:uid="{00000000-0005-0000-0000-000068230000}"/>
    <cellStyle name="Note 2 4 11 3" xfId="40535" xr:uid="{00000000-0005-0000-0000-000069230000}"/>
    <cellStyle name="Note 2 4 12" xfId="11067" xr:uid="{00000000-0005-0000-0000-00006A230000}"/>
    <cellStyle name="Note 2 4 12 2" xfId="28502" xr:uid="{00000000-0005-0000-0000-00006B230000}"/>
    <cellStyle name="Note 2 4 12 3" xfId="42955" xr:uid="{00000000-0005-0000-0000-00006C230000}"/>
    <cellStyle name="Note 2 4 13" xfId="18074" xr:uid="{00000000-0005-0000-0000-00006D230000}"/>
    <cellStyle name="Note 2 4 2" xfId="1234" xr:uid="{00000000-0005-0000-0000-00006E230000}"/>
    <cellStyle name="Note 2 4 2 2" xfId="1235" xr:uid="{00000000-0005-0000-0000-00006F230000}"/>
    <cellStyle name="Note 2 4 2 2 2" xfId="3746" xr:uid="{00000000-0005-0000-0000-000070230000}"/>
    <cellStyle name="Note 2 4 2 2 2 2" xfId="13435" xr:uid="{00000000-0005-0000-0000-000071230000}"/>
    <cellStyle name="Note 2 4 2 2 2 2 2" xfId="30870" xr:uid="{00000000-0005-0000-0000-000072230000}"/>
    <cellStyle name="Note 2 4 2 2 2 2 3" xfId="45323" xr:uid="{00000000-0005-0000-0000-000073230000}"/>
    <cellStyle name="Note 2 4 2 2 2 3" xfId="15896" xr:uid="{00000000-0005-0000-0000-000074230000}"/>
    <cellStyle name="Note 2 4 2 2 2 3 2" xfId="33331" xr:uid="{00000000-0005-0000-0000-000075230000}"/>
    <cellStyle name="Note 2 4 2 2 2 3 3" xfId="47784" xr:uid="{00000000-0005-0000-0000-000076230000}"/>
    <cellStyle name="Note 2 4 2 2 2 4" xfId="21182" xr:uid="{00000000-0005-0000-0000-000077230000}"/>
    <cellStyle name="Note 2 4 2 2 2 5" xfId="35635" xr:uid="{00000000-0005-0000-0000-000078230000}"/>
    <cellStyle name="Note 2 4 2 2 3" xfId="6208" xr:uid="{00000000-0005-0000-0000-000079230000}"/>
    <cellStyle name="Note 2 4 2 2 3 2" xfId="23643" xr:uid="{00000000-0005-0000-0000-00007A230000}"/>
    <cellStyle name="Note 2 4 2 2 3 3" xfId="38096" xr:uid="{00000000-0005-0000-0000-00007B230000}"/>
    <cellStyle name="Note 2 4 2 2 4" xfId="8649" xr:uid="{00000000-0005-0000-0000-00007C230000}"/>
    <cellStyle name="Note 2 4 2 2 4 2" xfId="26084" xr:uid="{00000000-0005-0000-0000-00007D230000}"/>
    <cellStyle name="Note 2 4 2 2 4 3" xfId="40537" xr:uid="{00000000-0005-0000-0000-00007E230000}"/>
    <cellStyle name="Note 2 4 2 2 5" xfId="11069" xr:uid="{00000000-0005-0000-0000-00007F230000}"/>
    <cellStyle name="Note 2 4 2 2 5 2" xfId="28504" xr:uid="{00000000-0005-0000-0000-000080230000}"/>
    <cellStyle name="Note 2 4 2 2 5 3" xfId="42957" xr:uid="{00000000-0005-0000-0000-000081230000}"/>
    <cellStyle name="Note 2 4 2 2 6" xfId="18076" xr:uid="{00000000-0005-0000-0000-000082230000}"/>
    <cellStyle name="Note 2 4 2 3" xfId="1236" xr:uid="{00000000-0005-0000-0000-000083230000}"/>
    <cellStyle name="Note 2 4 2 3 2" xfId="3747" xr:uid="{00000000-0005-0000-0000-000084230000}"/>
    <cellStyle name="Note 2 4 2 3 2 2" xfId="13436" xr:uid="{00000000-0005-0000-0000-000085230000}"/>
    <cellStyle name="Note 2 4 2 3 2 2 2" xfId="30871" xr:uid="{00000000-0005-0000-0000-000086230000}"/>
    <cellStyle name="Note 2 4 2 3 2 2 3" xfId="45324" xr:uid="{00000000-0005-0000-0000-000087230000}"/>
    <cellStyle name="Note 2 4 2 3 2 3" xfId="15897" xr:uid="{00000000-0005-0000-0000-000088230000}"/>
    <cellStyle name="Note 2 4 2 3 2 3 2" xfId="33332" xr:uid="{00000000-0005-0000-0000-000089230000}"/>
    <cellStyle name="Note 2 4 2 3 2 3 3" xfId="47785" xr:uid="{00000000-0005-0000-0000-00008A230000}"/>
    <cellStyle name="Note 2 4 2 3 2 4" xfId="21183" xr:uid="{00000000-0005-0000-0000-00008B230000}"/>
    <cellStyle name="Note 2 4 2 3 2 5" xfId="35636" xr:uid="{00000000-0005-0000-0000-00008C230000}"/>
    <cellStyle name="Note 2 4 2 3 3" xfId="6209" xr:uid="{00000000-0005-0000-0000-00008D230000}"/>
    <cellStyle name="Note 2 4 2 3 3 2" xfId="23644" xr:uid="{00000000-0005-0000-0000-00008E230000}"/>
    <cellStyle name="Note 2 4 2 3 3 3" xfId="38097" xr:uid="{00000000-0005-0000-0000-00008F230000}"/>
    <cellStyle name="Note 2 4 2 3 4" xfId="8650" xr:uid="{00000000-0005-0000-0000-000090230000}"/>
    <cellStyle name="Note 2 4 2 3 4 2" xfId="26085" xr:uid="{00000000-0005-0000-0000-000091230000}"/>
    <cellStyle name="Note 2 4 2 3 4 3" xfId="40538" xr:uid="{00000000-0005-0000-0000-000092230000}"/>
    <cellStyle name="Note 2 4 2 3 5" xfId="11070" xr:uid="{00000000-0005-0000-0000-000093230000}"/>
    <cellStyle name="Note 2 4 2 3 5 2" xfId="28505" xr:uid="{00000000-0005-0000-0000-000094230000}"/>
    <cellStyle name="Note 2 4 2 3 5 3" xfId="42958" xr:uid="{00000000-0005-0000-0000-000095230000}"/>
    <cellStyle name="Note 2 4 2 3 6" xfId="18077" xr:uid="{00000000-0005-0000-0000-000096230000}"/>
    <cellStyle name="Note 2 4 2 4" xfId="1237" xr:uid="{00000000-0005-0000-0000-000097230000}"/>
    <cellStyle name="Note 2 4 2 4 2" xfId="3748" xr:uid="{00000000-0005-0000-0000-000098230000}"/>
    <cellStyle name="Note 2 4 2 4 2 2" xfId="21184" xr:uid="{00000000-0005-0000-0000-000099230000}"/>
    <cellStyle name="Note 2 4 2 4 2 3" xfId="35637" xr:uid="{00000000-0005-0000-0000-00009A230000}"/>
    <cellStyle name="Note 2 4 2 4 3" xfId="6210" xr:uid="{00000000-0005-0000-0000-00009B230000}"/>
    <cellStyle name="Note 2 4 2 4 3 2" xfId="23645" xr:uid="{00000000-0005-0000-0000-00009C230000}"/>
    <cellStyle name="Note 2 4 2 4 3 3" xfId="38098" xr:uid="{00000000-0005-0000-0000-00009D230000}"/>
    <cellStyle name="Note 2 4 2 4 4" xfId="8651" xr:uid="{00000000-0005-0000-0000-00009E230000}"/>
    <cellStyle name="Note 2 4 2 4 4 2" xfId="26086" xr:uid="{00000000-0005-0000-0000-00009F230000}"/>
    <cellStyle name="Note 2 4 2 4 4 3" xfId="40539" xr:uid="{00000000-0005-0000-0000-0000A0230000}"/>
    <cellStyle name="Note 2 4 2 4 5" xfId="11071" xr:uid="{00000000-0005-0000-0000-0000A1230000}"/>
    <cellStyle name="Note 2 4 2 4 5 2" xfId="28506" xr:uid="{00000000-0005-0000-0000-0000A2230000}"/>
    <cellStyle name="Note 2 4 2 4 5 3" xfId="42959" xr:uid="{00000000-0005-0000-0000-0000A3230000}"/>
    <cellStyle name="Note 2 4 2 4 6" xfId="15079" xr:uid="{00000000-0005-0000-0000-0000A4230000}"/>
    <cellStyle name="Note 2 4 2 4 6 2" xfId="32514" xr:uid="{00000000-0005-0000-0000-0000A5230000}"/>
    <cellStyle name="Note 2 4 2 4 6 3" xfId="46967" xr:uid="{00000000-0005-0000-0000-0000A6230000}"/>
    <cellStyle name="Note 2 4 2 4 7" xfId="18078" xr:uid="{00000000-0005-0000-0000-0000A7230000}"/>
    <cellStyle name="Note 2 4 2 4 8" xfId="20241" xr:uid="{00000000-0005-0000-0000-0000A8230000}"/>
    <cellStyle name="Note 2 4 2 5" xfId="3745" xr:uid="{00000000-0005-0000-0000-0000A9230000}"/>
    <cellStyle name="Note 2 4 2 5 2" xfId="13434" xr:uid="{00000000-0005-0000-0000-0000AA230000}"/>
    <cellStyle name="Note 2 4 2 5 2 2" xfId="30869" xr:uid="{00000000-0005-0000-0000-0000AB230000}"/>
    <cellStyle name="Note 2 4 2 5 2 3" xfId="45322" xr:uid="{00000000-0005-0000-0000-0000AC230000}"/>
    <cellStyle name="Note 2 4 2 5 3" xfId="15895" xr:uid="{00000000-0005-0000-0000-0000AD230000}"/>
    <cellStyle name="Note 2 4 2 5 3 2" xfId="33330" xr:uid="{00000000-0005-0000-0000-0000AE230000}"/>
    <cellStyle name="Note 2 4 2 5 3 3" xfId="47783" xr:uid="{00000000-0005-0000-0000-0000AF230000}"/>
    <cellStyle name="Note 2 4 2 5 4" xfId="21181" xr:uid="{00000000-0005-0000-0000-0000B0230000}"/>
    <cellStyle name="Note 2 4 2 5 5" xfId="35634" xr:uid="{00000000-0005-0000-0000-0000B1230000}"/>
    <cellStyle name="Note 2 4 2 6" xfId="6207" xr:uid="{00000000-0005-0000-0000-0000B2230000}"/>
    <cellStyle name="Note 2 4 2 6 2" xfId="23642" xr:uid="{00000000-0005-0000-0000-0000B3230000}"/>
    <cellStyle name="Note 2 4 2 6 3" xfId="38095" xr:uid="{00000000-0005-0000-0000-0000B4230000}"/>
    <cellStyle name="Note 2 4 2 7" xfId="8648" xr:uid="{00000000-0005-0000-0000-0000B5230000}"/>
    <cellStyle name="Note 2 4 2 7 2" xfId="26083" xr:uid="{00000000-0005-0000-0000-0000B6230000}"/>
    <cellStyle name="Note 2 4 2 7 3" xfId="40536" xr:uid="{00000000-0005-0000-0000-0000B7230000}"/>
    <cellStyle name="Note 2 4 2 8" xfId="11068" xr:uid="{00000000-0005-0000-0000-0000B8230000}"/>
    <cellStyle name="Note 2 4 2 8 2" xfId="28503" xr:uid="{00000000-0005-0000-0000-0000B9230000}"/>
    <cellStyle name="Note 2 4 2 8 3" xfId="42956" xr:uid="{00000000-0005-0000-0000-0000BA230000}"/>
    <cellStyle name="Note 2 4 2 9" xfId="18075" xr:uid="{00000000-0005-0000-0000-0000BB230000}"/>
    <cellStyle name="Note 2 4 3" xfId="1238" xr:uid="{00000000-0005-0000-0000-0000BC230000}"/>
    <cellStyle name="Note 2 4 3 2" xfId="1239" xr:uid="{00000000-0005-0000-0000-0000BD230000}"/>
    <cellStyle name="Note 2 4 3 2 2" xfId="3750" xr:uid="{00000000-0005-0000-0000-0000BE230000}"/>
    <cellStyle name="Note 2 4 3 2 2 2" xfId="13438" xr:uid="{00000000-0005-0000-0000-0000BF230000}"/>
    <cellStyle name="Note 2 4 3 2 2 2 2" xfId="30873" xr:uid="{00000000-0005-0000-0000-0000C0230000}"/>
    <cellStyle name="Note 2 4 3 2 2 2 3" xfId="45326" xr:uid="{00000000-0005-0000-0000-0000C1230000}"/>
    <cellStyle name="Note 2 4 3 2 2 3" xfId="15899" xr:uid="{00000000-0005-0000-0000-0000C2230000}"/>
    <cellStyle name="Note 2 4 3 2 2 3 2" xfId="33334" xr:uid="{00000000-0005-0000-0000-0000C3230000}"/>
    <cellStyle name="Note 2 4 3 2 2 3 3" xfId="47787" xr:uid="{00000000-0005-0000-0000-0000C4230000}"/>
    <cellStyle name="Note 2 4 3 2 2 4" xfId="21186" xr:uid="{00000000-0005-0000-0000-0000C5230000}"/>
    <cellStyle name="Note 2 4 3 2 2 5" xfId="35639" xr:uid="{00000000-0005-0000-0000-0000C6230000}"/>
    <cellStyle name="Note 2 4 3 2 3" xfId="6212" xr:uid="{00000000-0005-0000-0000-0000C7230000}"/>
    <cellStyle name="Note 2 4 3 2 3 2" xfId="23647" xr:uid="{00000000-0005-0000-0000-0000C8230000}"/>
    <cellStyle name="Note 2 4 3 2 3 3" xfId="38100" xr:uid="{00000000-0005-0000-0000-0000C9230000}"/>
    <cellStyle name="Note 2 4 3 2 4" xfId="8653" xr:uid="{00000000-0005-0000-0000-0000CA230000}"/>
    <cellStyle name="Note 2 4 3 2 4 2" xfId="26088" xr:uid="{00000000-0005-0000-0000-0000CB230000}"/>
    <cellStyle name="Note 2 4 3 2 4 3" xfId="40541" xr:uid="{00000000-0005-0000-0000-0000CC230000}"/>
    <cellStyle name="Note 2 4 3 2 5" xfId="11073" xr:uid="{00000000-0005-0000-0000-0000CD230000}"/>
    <cellStyle name="Note 2 4 3 2 5 2" xfId="28508" xr:uid="{00000000-0005-0000-0000-0000CE230000}"/>
    <cellStyle name="Note 2 4 3 2 5 3" xfId="42961" xr:uid="{00000000-0005-0000-0000-0000CF230000}"/>
    <cellStyle name="Note 2 4 3 2 6" xfId="18080" xr:uid="{00000000-0005-0000-0000-0000D0230000}"/>
    <cellStyle name="Note 2 4 3 3" xfId="1240" xr:uid="{00000000-0005-0000-0000-0000D1230000}"/>
    <cellStyle name="Note 2 4 3 3 2" xfId="3751" xr:uid="{00000000-0005-0000-0000-0000D2230000}"/>
    <cellStyle name="Note 2 4 3 3 2 2" xfId="13439" xr:uid="{00000000-0005-0000-0000-0000D3230000}"/>
    <cellStyle name="Note 2 4 3 3 2 2 2" xfId="30874" xr:uid="{00000000-0005-0000-0000-0000D4230000}"/>
    <cellStyle name="Note 2 4 3 3 2 2 3" xfId="45327" xr:uid="{00000000-0005-0000-0000-0000D5230000}"/>
    <cellStyle name="Note 2 4 3 3 2 3" xfId="15900" xr:uid="{00000000-0005-0000-0000-0000D6230000}"/>
    <cellStyle name="Note 2 4 3 3 2 3 2" xfId="33335" xr:uid="{00000000-0005-0000-0000-0000D7230000}"/>
    <cellStyle name="Note 2 4 3 3 2 3 3" xfId="47788" xr:uid="{00000000-0005-0000-0000-0000D8230000}"/>
    <cellStyle name="Note 2 4 3 3 2 4" xfId="21187" xr:uid="{00000000-0005-0000-0000-0000D9230000}"/>
    <cellStyle name="Note 2 4 3 3 2 5" xfId="35640" xr:uid="{00000000-0005-0000-0000-0000DA230000}"/>
    <cellStyle name="Note 2 4 3 3 3" xfId="6213" xr:uid="{00000000-0005-0000-0000-0000DB230000}"/>
    <cellStyle name="Note 2 4 3 3 3 2" xfId="23648" xr:uid="{00000000-0005-0000-0000-0000DC230000}"/>
    <cellStyle name="Note 2 4 3 3 3 3" xfId="38101" xr:uid="{00000000-0005-0000-0000-0000DD230000}"/>
    <cellStyle name="Note 2 4 3 3 4" xfId="8654" xr:uid="{00000000-0005-0000-0000-0000DE230000}"/>
    <cellStyle name="Note 2 4 3 3 4 2" xfId="26089" xr:uid="{00000000-0005-0000-0000-0000DF230000}"/>
    <cellStyle name="Note 2 4 3 3 4 3" xfId="40542" xr:uid="{00000000-0005-0000-0000-0000E0230000}"/>
    <cellStyle name="Note 2 4 3 3 5" xfId="11074" xr:uid="{00000000-0005-0000-0000-0000E1230000}"/>
    <cellStyle name="Note 2 4 3 3 5 2" xfId="28509" xr:uid="{00000000-0005-0000-0000-0000E2230000}"/>
    <cellStyle name="Note 2 4 3 3 5 3" xfId="42962" xr:uid="{00000000-0005-0000-0000-0000E3230000}"/>
    <cellStyle name="Note 2 4 3 3 6" xfId="18081" xr:uid="{00000000-0005-0000-0000-0000E4230000}"/>
    <cellStyle name="Note 2 4 3 4" xfId="1241" xr:uid="{00000000-0005-0000-0000-0000E5230000}"/>
    <cellStyle name="Note 2 4 3 4 2" xfId="3752" xr:uid="{00000000-0005-0000-0000-0000E6230000}"/>
    <cellStyle name="Note 2 4 3 4 2 2" xfId="21188" xr:uid="{00000000-0005-0000-0000-0000E7230000}"/>
    <cellStyle name="Note 2 4 3 4 2 3" xfId="35641" xr:uid="{00000000-0005-0000-0000-0000E8230000}"/>
    <cellStyle name="Note 2 4 3 4 3" xfId="6214" xr:uid="{00000000-0005-0000-0000-0000E9230000}"/>
    <cellStyle name="Note 2 4 3 4 3 2" xfId="23649" xr:uid="{00000000-0005-0000-0000-0000EA230000}"/>
    <cellStyle name="Note 2 4 3 4 3 3" xfId="38102" xr:uid="{00000000-0005-0000-0000-0000EB230000}"/>
    <cellStyle name="Note 2 4 3 4 4" xfId="8655" xr:uid="{00000000-0005-0000-0000-0000EC230000}"/>
    <cellStyle name="Note 2 4 3 4 4 2" xfId="26090" xr:uid="{00000000-0005-0000-0000-0000ED230000}"/>
    <cellStyle name="Note 2 4 3 4 4 3" xfId="40543" xr:uid="{00000000-0005-0000-0000-0000EE230000}"/>
    <cellStyle name="Note 2 4 3 4 5" xfId="11075" xr:uid="{00000000-0005-0000-0000-0000EF230000}"/>
    <cellStyle name="Note 2 4 3 4 5 2" xfId="28510" xr:uid="{00000000-0005-0000-0000-0000F0230000}"/>
    <cellStyle name="Note 2 4 3 4 5 3" xfId="42963" xr:uid="{00000000-0005-0000-0000-0000F1230000}"/>
    <cellStyle name="Note 2 4 3 4 6" xfId="15080" xr:uid="{00000000-0005-0000-0000-0000F2230000}"/>
    <cellStyle name="Note 2 4 3 4 6 2" xfId="32515" xr:uid="{00000000-0005-0000-0000-0000F3230000}"/>
    <cellStyle name="Note 2 4 3 4 6 3" xfId="46968" xr:uid="{00000000-0005-0000-0000-0000F4230000}"/>
    <cellStyle name="Note 2 4 3 4 7" xfId="18082" xr:uid="{00000000-0005-0000-0000-0000F5230000}"/>
    <cellStyle name="Note 2 4 3 4 8" xfId="20242" xr:uid="{00000000-0005-0000-0000-0000F6230000}"/>
    <cellStyle name="Note 2 4 3 5" xfId="3749" xr:uid="{00000000-0005-0000-0000-0000F7230000}"/>
    <cellStyle name="Note 2 4 3 5 2" xfId="13437" xr:uid="{00000000-0005-0000-0000-0000F8230000}"/>
    <cellStyle name="Note 2 4 3 5 2 2" xfId="30872" xr:uid="{00000000-0005-0000-0000-0000F9230000}"/>
    <cellStyle name="Note 2 4 3 5 2 3" xfId="45325" xr:uid="{00000000-0005-0000-0000-0000FA230000}"/>
    <cellStyle name="Note 2 4 3 5 3" xfId="15898" xr:uid="{00000000-0005-0000-0000-0000FB230000}"/>
    <cellStyle name="Note 2 4 3 5 3 2" xfId="33333" xr:uid="{00000000-0005-0000-0000-0000FC230000}"/>
    <cellStyle name="Note 2 4 3 5 3 3" xfId="47786" xr:uid="{00000000-0005-0000-0000-0000FD230000}"/>
    <cellStyle name="Note 2 4 3 5 4" xfId="21185" xr:uid="{00000000-0005-0000-0000-0000FE230000}"/>
    <cellStyle name="Note 2 4 3 5 5" xfId="35638" xr:uid="{00000000-0005-0000-0000-0000FF230000}"/>
    <cellStyle name="Note 2 4 3 6" xfId="6211" xr:uid="{00000000-0005-0000-0000-000000240000}"/>
    <cellStyle name="Note 2 4 3 6 2" xfId="23646" xr:uid="{00000000-0005-0000-0000-000001240000}"/>
    <cellStyle name="Note 2 4 3 6 3" xfId="38099" xr:uid="{00000000-0005-0000-0000-000002240000}"/>
    <cellStyle name="Note 2 4 3 7" xfId="8652" xr:uid="{00000000-0005-0000-0000-000003240000}"/>
    <cellStyle name="Note 2 4 3 7 2" xfId="26087" xr:uid="{00000000-0005-0000-0000-000004240000}"/>
    <cellStyle name="Note 2 4 3 7 3" xfId="40540" xr:uid="{00000000-0005-0000-0000-000005240000}"/>
    <cellStyle name="Note 2 4 3 8" xfId="11072" xr:uid="{00000000-0005-0000-0000-000006240000}"/>
    <cellStyle name="Note 2 4 3 8 2" xfId="28507" xr:uid="{00000000-0005-0000-0000-000007240000}"/>
    <cellStyle name="Note 2 4 3 8 3" xfId="42960" xr:uid="{00000000-0005-0000-0000-000008240000}"/>
    <cellStyle name="Note 2 4 3 9" xfId="18079" xr:uid="{00000000-0005-0000-0000-000009240000}"/>
    <cellStyle name="Note 2 4 4" xfId="1242" xr:uid="{00000000-0005-0000-0000-00000A240000}"/>
    <cellStyle name="Note 2 4 4 2" xfId="1243" xr:uid="{00000000-0005-0000-0000-00000B240000}"/>
    <cellStyle name="Note 2 4 4 2 2" xfId="3754" xr:uid="{00000000-0005-0000-0000-00000C240000}"/>
    <cellStyle name="Note 2 4 4 2 2 2" xfId="13441" xr:uid="{00000000-0005-0000-0000-00000D240000}"/>
    <cellStyle name="Note 2 4 4 2 2 2 2" xfId="30876" xr:uid="{00000000-0005-0000-0000-00000E240000}"/>
    <cellStyle name="Note 2 4 4 2 2 2 3" xfId="45329" xr:uid="{00000000-0005-0000-0000-00000F240000}"/>
    <cellStyle name="Note 2 4 4 2 2 3" xfId="15902" xr:uid="{00000000-0005-0000-0000-000010240000}"/>
    <cellStyle name="Note 2 4 4 2 2 3 2" xfId="33337" xr:uid="{00000000-0005-0000-0000-000011240000}"/>
    <cellStyle name="Note 2 4 4 2 2 3 3" xfId="47790" xr:uid="{00000000-0005-0000-0000-000012240000}"/>
    <cellStyle name="Note 2 4 4 2 2 4" xfId="21190" xr:uid="{00000000-0005-0000-0000-000013240000}"/>
    <cellStyle name="Note 2 4 4 2 2 5" xfId="35643" xr:uid="{00000000-0005-0000-0000-000014240000}"/>
    <cellStyle name="Note 2 4 4 2 3" xfId="6216" xr:uid="{00000000-0005-0000-0000-000015240000}"/>
    <cellStyle name="Note 2 4 4 2 3 2" xfId="23651" xr:uid="{00000000-0005-0000-0000-000016240000}"/>
    <cellStyle name="Note 2 4 4 2 3 3" xfId="38104" xr:uid="{00000000-0005-0000-0000-000017240000}"/>
    <cellStyle name="Note 2 4 4 2 4" xfId="8657" xr:uid="{00000000-0005-0000-0000-000018240000}"/>
    <cellStyle name="Note 2 4 4 2 4 2" xfId="26092" xr:uid="{00000000-0005-0000-0000-000019240000}"/>
    <cellStyle name="Note 2 4 4 2 4 3" xfId="40545" xr:uid="{00000000-0005-0000-0000-00001A240000}"/>
    <cellStyle name="Note 2 4 4 2 5" xfId="11077" xr:uid="{00000000-0005-0000-0000-00001B240000}"/>
    <cellStyle name="Note 2 4 4 2 5 2" xfId="28512" xr:uid="{00000000-0005-0000-0000-00001C240000}"/>
    <cellStyle name="Note 2 4 4 2 5 3" xfId="42965" xr:uid="{00000000-0005-0000-0000-00001D240000}"/>
    <cellStyle name="Note 2 4 4 2 6" xfId="18084" xr:uid="{00000000-0005-0000-0000-00001E240000}"/>
    <cellStyle name="Note 2 4 4 3" xfId="1244" xr:uid="{00000000-0005-0000-0000-00001F240000}"/>
    <cellStyle name="Note 2 4 4 3 2" xfId="3755" xr:uid="{00000000-0005-0000-0000-000020240000}"/>
    <cellStyle name="Note 2 4 4 3 2 2" xfId="13442" xr:uid="{00000000-0005-0000-0000-000021240000}"/>
    <cellStyle name="Note 2 4 4 3 2 2 2" xfId="30877" xr:uid="{00000000-0005-0000-0000-000022240000}"/>
    <cellStyle name="Note 2 4 4 3 2 2 3" xfId="45330" xr:uid="{00000000-0005-0000-0000-000023240000}"/>
    <cellStyle name="Note 2 4 4 3 2 3" xfId="15903" xr:uid="{00000000-0005-0000-0000-000024240000}"/>
    <cellStyle name="Note 2 4 4 3 2 3 2" xfId="33338" xr:uid="{00000000-0005-0000-0000-000025240000}"/>
    <cellStyle name="Note 2 4 4 3 2 3 3" xfId="47791" xr:uid="{00000000-0005-0000-0000-000026240000}"/>
    <cellStyle name="Note 2 4 4 3 2 4" xfId="21191" xr:uid="{00000000-0005-0000-0000-000027240000}"/>
    <cellStyle name="Note 2 4 4 3 2 5" xfId="35644" xr:uid="{00000000-0005-0000-0000-000028240000}"/>
    <cellStyle name="Note 2 4 4 3 3" xfId="6217" xr:uid="{00000000-0005-0000-0000-000029240000}"/>
    <cellStyle name="Note 2 4 4 3 3 2" xfId="23652" xr:uid="{00000000-0005-0000-0000-00002A240000}"/>
    <cellStyle name="Note 2 4 4 3 3 3" xfId="38105" xr:uid="{00000000-0005-0000-0000-00002B240000}"/>
    <cellStyle name="Note 2 4 4 3 4" xfId="8658" xr:uid="{00000000-0005-0000-0000-00002C240000}"/>
    <cellStyle name="Note 2 4 4 3 4 2" xfId="26093" xr:uid="{00000000-0005-0000-0000-00002D240000}"/>
    <cellStyle name="Note 2 4 4 3 4 3" xfId="40546" xr:uid="{00000000-0005-0000-0000-00002E240000}"/>
    <cellStyle name="Note 2 4 4 3 5" xfId="11078" xr:uid="{00000000-0005-0000-0000-00002F240000}"/>
    <cellStyle name="Note 2 4 4 3 5 2" xfId="28513" xr:uid="{00000000-0005-0000-0000-000030240000}"/>
    <cellStyle name="Note 2 4 4 3 5 3" xfId="42966" xr:uid="{00000000-0005-0000-0000-000031240000}"/>
    <cellStyle name="Note 2 4 4 3 6" xfId="18085" xr:uid="{00000000-0005-0000-0000-000032240000}"/>
    <cellStyle name="Note 2 4 4 4" xfId="1245" xr:uid="{00000000-0005-0000-0000-000033240000}"/>
    <cellStyle name="Note 2 4 4 4 2" xfId="3756" xr:uid="{00000000-0005-0000-0000-000034240000}"/>
    <cellStyle name="Note 2 4 4 4 2 2" xfId="21192" xr:uid="{00000000-0005-0000-0000-000035240000}"/>
    <cellStyle name="Note 2 4 4 4 2 3" xfId="35645" xr:uid="{00000000-0005-0000-0000-000036240000}"/>
    <cellStyle name="Note 2 4 4 4 3" xfId="6218" xr:uid="{00000000-0005-0000-0000-000037240000}"/>
    <cellStyle name="Note 2 4 4 4 3 2" xfId="23653" xr:uid="{00000000-0005-0000-0000-000038240000}"/>
    <cellStyle name="Note 2 4 4 4 3 3" xfId="38106" xr:uid="{00000000-0005-0000-0000-000039240000}"/>
    <cellStyle name="Note 2 4 4 4 4" xfId="8659" xr:uid="{00000000-0005-0000-0000-00003A240000}"/>
    <cellStyle name="Note 2 4 4 4 4 2" xfId="26094" xr:uid="{00000000-0005-0000-0000-00003B240000}"/>
    <cellStyle name="Note 2 4 4 4 4 3" xfId="40547" xr:uid="{00000000-0005-0000-0000-00003C240000}"/>
    <cellStyle name="Note 2 4 4 4 5" xfId="11079" xr:uid="{00000000-0005-0000-0000-00003D240000}"/>
    <cellStyle name="Note 2 4 4 4 5 2" xfId="28514" xr:uid="{00000000-0005-0000-0000-00003E240000}"/>
    <cellStyle name="Note 2 4 4 4 5 3" xfId="42967" xr:uid="{00000000-0005-0000-0000-00003F240000}"/>
    <cellStyle name="Note 2 4 4 4 6" xfId="15081" xr:uid="{00000000-0005-0000-0000-000040240000}"/>
    <cellStyle name="Note 2 4 4 4 6 2" xfId="32516" xr:uid="{00000000-0005-0000-0000-000041240000}"/>
    <cellStyle name="Note 2 4 4 4 6 3" xfId="46969" xr:uid="{00000000-0005-0000-0000-000042240000}"/>
    <cellStyle name="Note 2 4 4 4 7" xfId="18086" xr:uid="{00000000-0005-0000-0000-000043240000}"/>
    <cellStyle name="Note 2 4 4 4 8" xfId="20243" xr:uid="{00000000-0005-0000-0000-000044240000}"/>
    <cellStyle name="Note 2 4 4 5" xfId="3753" xr:uid="{00000000-0005-0000-0000-000045240000}"/>
    <cellStyle name="Note 2 4 4 5 2" xfId="13440" xr:uid="{00000000-0005-0000-0000-000046240000}"/>
    <cellStyle name="Note 2 4 4 5 2 2" xfId="30875" xr:uid="{00000000-0005-0000-0000-000047240000}"/>
    <cellStyle name="Note 2 4 4 5 2 3" xfId="45328" xr:uid="{00000000-0005-0000-0000-000048240000}"/>
    <cellStyle name="Note 2 4 4 5 3" xfId="15901" xr:uid="{00000000-0005-0000-0000-000049240000}"/>
    <cellStyle name="Note 2 4 4 5 3 2" xfId="33336" xr:uid="{00000000-0005-0000-0000-00004A240000}"/>
    <cellStyle name="Note 2 4 4 5 3 3" xfId="47789" xr:uid="{00000000-0005-0000-0000-00004B240000}"/>
    <cellStyle name="Note 2 4 4 5 4" xfId="21189" xr:uid="{00000000-0005-0000-0000-00004C240000}"/>
    <cellStyle name="Note 2 4 4 5 5" xfId="35642" xr:uid="{00000000-0005-0000-0000-00004D240000}"/>
    <cellStyle name="Note 2 4 4 6" xfId="6215" xr:uid="{00000000-0005-0000-0000-00004E240000}"/>
    <cellStyle name="Note 2 4 4 6 2" xfId="23650" xr:uid="{00000000-0005-0000-0000-00004F240000}"/>
    <cellStyle name="Note 2 4 4 6 3" xfId="38103" xr:uid="{00000000-0005-0000-0000-000050240000}"/>
    <cellStyle name="Note 2 4 4 7" xfId="8656" xr:uid="{00000000-0005-0000-0000-000051240000}"/>
    <cellStyle name="Note 2 4 4 7 2" xfId="26091" xr:uid="{00000000-0005-0000-0000-000052240000}"/>
    <cellStyle name="Note 2 4 4 7 3" xfId="40544" xr:uid="{00000000-0005-0000-0000-000053240000}"/>
    <cellStyle name="Note 2 4 4 8" xfId="11076" xr:uid="{00000000-0005-0000-0000-000054240000}"/>
    <cellStyle name="Note 2 4 4 8 2" xfId="28511" xr:uid="{00000000-0005-0000-0000-000055240000}"/>
    <cellStyle name="Note 2 4 4 8 3" xfId="42964" xr:uid="{00000000-0005-0000-0000-000056240000}"/>
    <cellStyle name="Note 2 4 4 9" xfId="18083" xr:uid="{00000000-0005-0000-0000-000057240000}"/>
    <cellStyle name="Note 2 4 5" xfId="1246" xr:uid="{00000000-0005-0000-0000-000058240000}"/>
    <cellStyle name="Note 2 4 5 2" xfId="1247" xr:uid="{00000000-0005-0000-0000-000059240000}"/>
    <cellStyle name="Note 2 4 5 2 2" xfId="3758" xr:uid="{00000000-0005-0000-0000-00005A240000}"/>
    <cellStyle name="Note 2 4 5 2 2 2" xfId="13444" xr:uid="{00000000-0005-0000-0000-00005B240000}"/>
    <cellStyle name="Note 2 4 5 2 2 2 2" xfId="30879" xr:uid="{00000000-0005-0000-0000-00005C240000}"/>
    <cellStyle name="Note 2 4 5 2 2 2 3" xfId="45332" xr:uid="{00000000-0005-0000-0000-00005D240000}"/>
    <cellStyle name="Note 2 4 5 2 2 3" xfId="15905" xr:uid="{00000000-0005-0000-0000-00005E240000}"/>
    <cellStyle name="Note 2 4 5 2 2 3 2" xfId="33340" xr:uid="{00000000-0005-0000-0000-00005F240000}"/>
    <cellStyle name="Note 2 4 5 2 2 3 3" xfId="47793" xr:uid="{00000000-0005-0000-0000-000060240000}"/>
    <cellStyle name="Note 2 4 5 2 2 4" xfId="21194" xr:uid="{00000000-0005-0000-0000-000061240000}"/>
    <cellStyle name="Note 2 4 5 2 2 5" xfId="35647" xr:uid="{00000000-0005-0000-0000-000062240000}"/>
    <cellStyle name="Note 2 4 5 2 3" xfId="6220" xr:uid="{00000000-0005-0000-0000-000063240000}"/>
    <cellStyle name="Note 2 4 5 2 3 2" xfId="23655" xr:uid="{00000000-0005-0000-0000-000064240000}"/>
    <cellStyle name="Note 2 4 5 2 3 3" xfId="38108" xr:uid="{00000000-0005-0000-0000-000065240000}"/>
    <cellStyle name="Note 2 4 5 2 4" xfId="8661" xr:uid="{00000000-0005-0000-0000-000066240000}"/>
    <cellStyle name="Note 2 4 5 2 4 2" xfId="26096" xr:uid="{00000000-0005-0000-0000-000067240000}"/>
    <cellStyle name="Note 2 4 5 2 4 3" xfId="40549" xr:uid="{00000000-0005-0000-0000-000068240000}"/>
    <cellStyle name="Note 2 4 5 2 5" xfId="11081" xr:uid="{00000000-0005-0000-0000-000069240000}"/>
    <cellStyle name="Note 2 4 5 2 5 2" xfId="28516" xr:uid="{00000000-0005-0000-0000-00006A240000}"/>
    <cellStyle name="Note 2 4 5 2 5 3" xfId="42969" xr:uid="{00000000-0005-0000-0000-00006B240000}"/>
    <cellStyle name="Note 2 4 5 2 6" xfId="18088" xr:uid="{00000000-0005-0000-0000-00006C240000}"/>
    <cellStyle name="Note 2 4 5 3" xfId="1248" xr:uid="{00000000-0005-0000-0000-00006D240000}"/>
    <cellStyle name="Note 2 4 5 3 2" xfId="3759" xr:uid="{00000000-0005-0000-0000-00006E240000}"/>
    <cellStyle name="Note 2 4 5 3 2 2" xfId="13445" xr:uid="{00000000-0005-0000-0000-00006F240000}"/>
    <cellStyle name="Note 2 4 5 3 2 2 2" xfId="30880" xr:uid="{00000000-0005-0000-0000-000070240000}"/>
    <cellStyle name="Note 2 4 5 3 2 2 3" xfId="45333" xr:uid="{00000000-0005-0000-0000-000071240000}"/>
    <cellStyle name="Note 2 4 5 3 2 3" xfId="15906" xr:uid="{00000000-0005-0000-0000-000072240000}"/>
    <cellStyle name="Note 2 4 5 3 2 3 2" xfId="33341" xr:uid="{00000000-0005-0000-0000-000073240000}"/>
    <cellStyle name="Note 2 4 5 3 2 3 3" xfId="47794" xr:uid="{00000000-0005-0000-0000-000074240000}"/>
    <cellStyle name="Note 2 4 5 3 2 4" xfId="21195" xr:uid="{00000000-0005-0000-0000-000075240000}"/>
    <cellStyle name="Note 2 4 5 3 2 5" xfId="35648" xr:uid="{00000000-0005-0000-0000-000076240000}"/>
    <cellStyle name="Note 2 4 5 3 3" xfId="6221" xr:uid="{00000000-0005-0000-0000-000077240000}"/>
    <cellStyle name="Note 2 4 5 3 3 2" xfId="23656" xr:uid="{00000000-0005-0000-0000-000078240000}"/>
    <cellStyle name="Note 2 4 5 3 3 3" xfId="38109" xr:uid="{00000000-0005-0000-0000-000079240000}"/>
    <cellStyle name="Note 2 4 5 3 4" xfId="8662" xr:uid="{00000000-0005-0000-0000-00007A240000}"/>
    <cellStyle name="Note 2 4 5 3 4 2" xfId="26097" xr:uid="{00000000-0005-0000-0000-00007B240000}"/>
    <cellStyle name="Note 2 4 5 3 4 3" xfId="40550" xr:uid="{00000000-0005-0000-0000-00007C240000}"/>
    <cellStyle name="Note 2 4 5 3 5" xfId="11082" xr:uid="{00000000-0005-0000-0000-00007D240000}"/>
    <cellStyle name="Note 2 4 5 3 5 2" xfId="28517" xr:uid="{00000000-0005-0000-0000-00007E240000}"/>
    <cellStyle name="Note 2 4 5 3 5 3" xfId="42970" xr:uid="{00000000-0005-0000-0000-00007F240000}"/>
    <cellStyle name="Note 2 4 5 3 6" xfId="18089" xr:uid="{00000000-0005-0000-0000-000080240000}"/>
    <cellStyle name="Note 2 4 5 4" xfId="1249" xr:uid="{00000000-0005-0000-0000-000081240000}"/>
    <cellStyle name="Note 2 4 5 4 2" xfId="3760" xr:uid="{00000000-0005-0000-0000-000082240000}"/>
    <cellStyle name="Note 2 4 5 4 2 2" xfId="21196" xr:uid="{00000000-0005-0000-0000-000083240000}"/>
    <cellStyle name="Note 2 4 5 4 2 3" xfId="35649" xr:uid="{00000000-0005-0000-0000-000084240000}"/>
    <cellStyle name="Note 2 4 5 4 3" xfId="6222" xr:uid="{00000000-0005-0000-0000-000085240000}"/>
    <cellStyle name="Note 2 4 5 4 3 2" xfId="23657" xr:uid="{00000000-0005-0000-0000-000086240000}"/>
    <cellStyle name="Note 2 4 5 4 3 3" xfId="38110" xr:uid="{00000000-0005-0000-0000-000087240000}"/>
    <cellStyle name="Note 2 4 5 4 4" xfId="8663" xr:uid="{00000000-0005-0000-0000-000088240000}"/>
    <cellStyle name="Note 2 4 5 4 4 2" xfId="26098" xr:uid="{00000000-0005-0000-0000-000089240000}"/>
    <cellStyle name="Note 2 4 5 4 4 3" xfId="40551" xr:uid="{00000000-0005-0000-0000-00008A240000}"/>
    <cellStyle name="Note 2 4 5 4 5" xfId="11083" xr:uid="{00000000-0005-0000-0000-00008B240000}"/>
    <cellStyle name="Note 2 4 5 4 5 2" xfId="28518" xr:uid="{00000000-0005-0000-0000-00008C240000}"/>
    <cellStyle name="Note 2 4 5 4 5 3" xfId="42971" xr:uid="{00000000-0005-0000-0000-00008D240000}"/>
    <cellStyle name="Note 2 4 5 4 6" xfId="15082" xr:uid="{00000000-0005-0000-0000-00008E240000}"/>
    <cellStyle name="Note 2 4 5 4 6 2" xfId="32517" xr:uid="{00000000-0005-0000-0000-00008F240000}"/>
    <cellStyle name="Note 2 4 5 4 6 3" xfId="46970" xr:uid="{00000000-0005-0000-0000-000090240000}"/>
    <cellStyle name="Note 2 4 5 4 7" xfId="18090" xr:uid="{00000000-0005-0000-0000-000091240000}"/>
    <cellStyle name="Note 2 4 5 4 8" xfId="20244" xr:uid="{00000000-0005-0000-0000-000092240000}"/>
    <cellStyle name="Note 2 4 5 5" xfId="3757" xr:uid="{00000000-0005-0000-0000-000093240000}"/>
    <cellStyle name="Note 2 4 5 5 2" xfId="13443" xr:uid="{00000000-0005-0000-0000-000094240000}"/>
    <cellStyle name="Note 2 4 5 5 2 2" xfId="30878" xr:uid="{00000000-0005-0000-0000-000095240000}"/>
    <cellStyle name="Note 2 4 5 5 2 3" xfId="45331" xr:uid="{00000000-0005-0000-0000-000096240000}"/>
    <cellStyle name="Note 2 4 5 5 3" xfId="15904" xr:uid="{00000000-0005-0000-0000-000097240000}"/>
    <cellStyle name="Note 2 4 5 5 3 2" xfId="33339" xr:uid="{00000000-0005-0000-0000-000098240000}"/>
    <cellStyle name="Note 2 4 5 5 3 3" xfId="47792" xr:uid="{00000000-0005-0000-0000-000099240000}"/>
    <cellStyle name="Note 2 4 5 5 4" xfId="21193" xr:uid="{00000000-0005-0000-0000-00009A240000}"/>
    <cellStyle name="Note 2 4 5 5 5" xfId="35646" xr:uid="{00000000-0005-0000-0000-00009B240000}"/>
    <cellStyle name="Note 2 4 5 6" xfId="6219" xr:uid="{00000000-0005-0000-0000-00009C240000}"/>
    <cellStyle name="Note 2 4 5 6 2" xfId="23654" xr:uid="{00000000-0005-0000-0000-00009D240000}"/>
    <cellStyle name="Note 2 4 5 6 3" xfId="38107" xr:uid="{00000000-0005-0000-0000-00009E240000}"/>
    <cellStyle name="Note 2 4 5 7" xfId="8660" xr:uid="{00000000-0005-0000-0000-00009F240000}"/>
    <cellStyle name="Note 2 4 5 7 2" xfId="26095" xr:uid="{00000000-0005-0000-0000-0000A0240000}"/>
    <cellStyle name="Note 2 4 5 7 3" xfId="40548" xr:uid="{00000000-0005-0000-0000-0000A1240000}"/>
    <cellStyle name="Note 2 4 5 8" xfId="11080" xr:uid="{00000000-0005-0000-0000-0000A2240000}"/>
    <cellStyle name="Note 2 4 5 8 2" xfId="28515" xr:uid="{00000000-0005-0000-0000-0000A3240000}"/>
    <cellStyle name="Note 2 4 5 8 3" xfId="42968" xr:uid="{00000000-0005-0000-0000-0000A4240000}"/>
    <cellStyle name="Note 2 4 5 9" xfId="18087" xr:uid="{00000000-0005-0000-0000-0000A5240000}"/>
    <cellStyle name="Note 2 4 6" xfId="1250" xr:uid="{00000000-0005-0000-0000-0000A6240000}"/>
    <cellStyle name="Note 2 4 6 2" xfId="3761" xr:uid="{00000000-0005-0000-0000-0000A7240000}"/>
    <cellStyle name="Note 2 4 6 2 2" xfId="13446" xr:uid="{00000000-0005-0000-0000-0000A8240000}"/>
    <cellStyle name="Note 2 4 6 2 2 2" xfId="30881" xr:uid="{00000000-0005-0000-0000-0000A9240000}"/>
    <cellStyle name="Note 2 4 6 2 2 3" xfId="45334" xr:uid="{00000000-0005-0000-0000-0000AA240000}"/>
    <cellStyle name="Note 2 4 6 2 3" xfId="15907" xr:uid="{00000000-0005-0000-0000-0000AB240000}"/>
    <cellStyle name="Note 2 4 6 2 3 2" xfId="33342" xr:uid="{00000000-0005-0000-0000-0000AC240000}"/>
    <cellStyle name="Note 2 4 6 2 3 3" xfId="47795" xr:uid="{00000000-0005-0000-0000-0000AD240000}"/>
    <cellStyle name="Note 2 4 6 2 4" xfId="21197" xr:uid="{00000000-0005-0000-0000-0000AE240000}"/>
    <cellStyle name="Note 2 4 6 2 5" xfId="35650" xr:uid="{00000000-0005-0000-0000-0000AF240000}"/>
    <cellStyle name="Note 2 4 6 3" xfId="6223" xr:uid="{00000000-0005-0000-0000-0000B0240000}"/>
    <cellStyle name="Note 2 4 6 3 2" xfId="23658" xr:uid="{00000000-0005-0000-0000-0000B1240000}"/>
    <cellStyle name="Note 2 4 6 3 3" xfId="38111" xr:uid="{00000000-0005-0000-0000-0000B2240000}"/>
    <cellStyle name="Note 2 4 6 4" xfId="8664" xr:uid="{00000000-0005-0000-0000-0000B3240000}"/>
    <cellStyle name="Note 2 4 6 4 2" xfId="26099" xr:uid="{00000000-0005-0000-0000-0000B4240000}"/>
    <cellStyle name="Note 2 4 6 4 3" xfId="40552" xr:uid="{00000000-0005-0000-0000-0000B5240000}"/>
    <cellStyle name="Note 2 4 6 5" xfId="11084" xr:uid="{00000000-0005-0000-0000-0000B6240000}"/>
    <cellStyle name="Note 2 4 6 5 2" xfId="28519" xr:uid="{00000000-0005-0000-0000-0000B7240000}"/>
    <cellStyle name="Note 2 4 6 5 3" xfId="42972" xr:uid="{00000000-0005-0000-0000-0000B8240000}"/>
    <cellStyle name="Note 2 4 6 6" xfId="18091" xr:uid="{00000000-0005-0000-0000-0000B9240000}"/>
    <cellStyle name="Note 2 4 7" xfId="1251" xr:uid="{00000000-0005-0000-0000-0000BA240000}"/>
    <cellStyle name="Note 2 4 7 2" xfId="3762" xr:uid="{00000000-0005-0000-0000-0000BB240000}"/>
    <cellStyle name="Note 2 4 7 2 2" xfId="13447" xr:uid="{00000000-0005-0000-0000-0000BC240000}"/>
    <cellStyle name="Note 2 4 7 2 2 2" xfId="30882" xr:uid="{00000000-0005-0000-0000-0000BD240000}"/>
    <cellStyle name="Note 2 4 7 2 2 3" xfId="45335" xr:uid="{00000000-0005-0000-0000-0000BE240000}"/>
    <cellStyle name="Note 2 4 7 2 3" xfId="15908" xr:uid="{00000000-0005-0000-0000-0000BF240000}"/>
    <cellStyle name="Note 2 4 7 2 3 2" xfId="33343" xr:uid="{00000000-0005-0000-0000-0000C0240000}"/>
    <cellStyle name="Note 2 4 7 2 3 3" xfId="47796" xr:uid="{00000000-0005-0000-0000-0000C1240000}"/>
    <cellStyle name="Note 2 4 7 2 4" xfId="21198" xr:uid="{00000000-0005-0000-0000-0000C2240000}"/>
    <cellStyle name="Note 2 4 7 2 5" xfId="35651" xr:uid="{00000000-0005-0000-0000-0000C3240000}"/>
    <cellStyle name="Note 2 4 7 3" xfId="6224" xr:uid="{00000000-0005-0000-0000-0000C4240000}"/>
    <cellStyle name="Note 2 4 7 3 2" xfId="23659" xr:uid="{00000000-0005-0000-0000-0000C5240000}"/>
    <cellStyle name="Note 2 4 7 3 3" xfId="38112" xr:uid="{00000000-0005-0000-0000-0000C6240000}"/>
    <cellStyle name="Note 2 4 7 4" xfId="8665" xr:uid="{00000000-0005-0000-0000-0000C7240000}"/>
    <cellStyle name="Note 2 4 7 4 2" xfId="26100" xr:uid="{00000000-0005-0000-0000-0000C8240000}"/>
    <cellStyle name="Note 2 4 7 4 3" xfId="40553" xr:uid="{00000000-0005-0000-0000-0000C9240000}"/>
    <cellStyle name="Note 2 4 7 5" xfId="11085" xr:uid="{00000000-0005-0000-0000-0000CA240000}"/>
    <cellStyle name="Note 2 4 7 5 2" xfId="28520" xr:uid="{00000000-0005-0000-0000-0000CB240000}"/>
    <cellStyle name="Note 2 4 7 5 3" xfId="42973" xr:uid="{00000000-0005-0000-0000-0000CC240000}"/>
    <cellStyle name="Note 2 4 7 6" xfId="18092" xr:uid="{00000000-0005-0000-0000-0000CD240000}"/>
    <cellStyle name="Note 2 4 8" xfId="1252" xr:uid="{00000000-0005-0000-0000-0000CE240000}"/>
    <cellStyle name="Note 2 4 8 2" xfId="3763" xr:uid="{00000000-0005-0000-0000-0000CF240000}"/>
    <cellStyle name="Note 2 4 8 2 2" xfId="21199" xr:uid="{00000000-0005-0000-0000-0000D0240000}"/>
    <cellStyle name="Note 2 4 8 2 3" xfId="35652" xr:uid="{00000000-0005-0000-0000-0000D1240000}"/>
    <cellStyle name="Note 2 4 8 3" xfId="6225" xr:uid="{00000000-0005-0000-0000-0000D2240000}"/>
    <cellStyle name="Note 2 4 8 3 2" xfId="23660" xr:uid="{00000000-0005-0000-0000-0000D3240000}"/>
    <cellStyle name="Note 2 4 8 3 3" xfId="38113" xr:uid="{00000000-0005-0000-0000-0000D4240000}"/>
    <cellStyle name="Note 2 4 8 4" xfId="8666" xr:uid="{00000000-0005-0000-0000-0000D5240000}"/>
    <cellStyle name="Note 2 4 8 4 2" xfId="26101" xr:uid="{00000000-0005-0000-0000-0000D6240000}"/>
    <cellStyle name="Note 2 4 8 4 3" xfId="40554" xr:uid="{00000000-0005-0000-0000-0000D7240000}"/>
    <cellStyle name="Note 2 4 8 5" xfId="11086" xr:uid="{00000000-0005-0000-0000-0000D8240000}"/>
    <cellStyle name="Note 2 4 8 5 2" xfId="28521" xr:uid="{00000000-0005-0000-0000-0000D9240000}"/>
    <cellStyle name="Note 2 4 8 5 3" xfId="42974" xr:uid="{00000000-0005-0000-0000-0000DA240000}"/>
    <cellStyle name="Note 2 4 8 6" xfId="15083" xr:uid="{00000000-0005-0000-0000-0000DB240000}"/>
    <cellStyle name="Note 2 4 8 6 2" xfId="32518" xr:uid="{00000000-0005-0000-0000-0000DC240000}"/>
    <cellStyle name="Note 2 4 8 6 3" xfId="46971" xr:uid="{00000000-0005-0000-0000-0000DD240000}"/>
    <cellStyle name="Note 2 4 8 7" xfId="18093" xr:uid="{00000000-0005-0000-0000-0000DE240000}"/>
    <cellStyle name="Note 2 4 8 8" xfId="20245" xr:uid="{00000000-0005-0000-0000-0000DF240000}"/>
    <cellStyle name="Note 2 4 9" xfId="3744" xr:uid="{00000000-0005-0000-0000-0000E0240000}"/>
    <cellStyle name="Note 2 4 9 2" xfId="13433" xr:uid="{00000000-0005-0000-0000-0000E1240000}"/>
    <cellStyle name="Note 2 4 9 2 2" xfId="30868" xr:uid="{00000000-0005-0000-0000-0000E2240000}"/>
    <cellStyle name="Note 2 4 9 2 3" xfId="45321" xr:uid="{00000000-0005-0000-0000-0000E3240000}"/>
    <cellStyle name="Note 2 4 9 3" xfId="15894" xr:uid="{00000000-0005-0000-0000-0000E4240000}"/>
    <cellStyle name="Note 2 4 9 3 2" xfId="33329" xr:uid="{00000000-0005-0000-0000-0000E5240000}"/>
    <cellStyle name="Note 2 4 9 3 3" xfId="47782" xr:uid="{00000000-0005-0000-0000-0000E6240000}"/>
    <cellStyle name="Note 2 4 9 4" xfId="21180" xr:uid="{00000000-0005-0000-0000-0000E7240000}"/>
    <cellStyle name="Note 2 4 9 5" xfId="35633" xr:uid="{00000000-0005-0000-0000-0000E8240000}"/>
    <cellStyle name="Note 2 5" xfId="1253" xr:uid="{00000000-0005-0000-0000-0000E9240000}"/>
    <cellStyle name="Note 2 5 10" xfId="6226" xr:uid="{00000000-0005-0000-0000-0000EA240000}"/>
    <cellStyle name="Note 2 5 10 2" xfId="23661" xr:uid="{00000000-0005-0000-0000-0000EB240000}"/>
    <cellStyle name="Note 2 5 10 3" xfId="38114" xr:uid="{00000000-0005-0000-0000-0000EC240000}"/>
    <cellStyle name="Note 2 5 11" xfId="8667" xr:uid="{00000000-0005-0000-0000-0000ED240000}"/>
    <cellStyle name="Note 2 5 11 2" xfId="26102" xr:uid="{00000000-0005-0000-0000-0000EE240000}"/>
    <cellStyle name="Note 2 5 11 3" xfId="40555" xr:uid="{00000000-0005-0000-0000-0000EF240000}"/>
    <cellStyle name="Note 2 5 12" xfId="11087" xr:uid="{00000000-0005-0000-0000-0000F0240000}"/>
    <cellStyle name="Note 2 5 12 2" xfId="28522" xr:uid="{00000000-0005-0000-0000-0000F1240000}"/>
    <cellStyle name="Note 2 5 12 3" xfId="42975" xr:uid="{00000000-0005-0000-0000-0000F2240000}"/>
    <cellStyle name="Note 2 5 13" xfId="18094" xr:uid="{00000000-0005-0000-0000-0000F3240000}"/>
    <cellStyle name="Note 2 5 2" xfId="1254" xr:uid="{00000000-0005-0000-0000-0000F4240000}"/>
    <cellStyle name="Note 2 5 2 2" xfId="1255" xr:uid="{00000000-0005-0000-0000-0000F5240000}"/>
    <cellStyle name="Note 2 5 2 2 2" xfId="3766" xr:uid="{00000000-0005-0000-0000-0000F6240000}"/>
    <cellStyle name="Note 2 5 2 2 2 2" xfId="13450" xr:uid="{00000000-0005-0000-0000-0000F7240000}"/>
    <cellStyle name="Note 2 5 2 2 2 2 2" xfId="30885" xr:uid="{00000000-0005-0000-0000-0000F8240000}"/>
    <cellStyle name="Note 2 5 2 2 2 2 3" xfId="45338" xr:uid="{00000000-0005-0000-0000-0000F9240000}"/>
    <cellStyle name="Note 2 5 2 2 2 3" xfId="15911" xr:uid="{00000000-0005-0000-0000-0000FA240000}"/>
    <cellStyle name="Note 2 5 2 2 2 3 2" xfId="33346" xr:uid="{00000000-0005-0000-0000-0000FB240000}"/>
    <cellStyle name="Note 2 5 2 2 2 3 3" xfId="47799" xr:uid="{00000000-0005-0000-0000-0000FC240000}"/>
    <cellStyle name="Note 2 5 2 2 2 4" xfId="21202" xr:uid="{00000000-0005-0000-0000-0000FD240000}"/>
    <cellStyle name="Note 2 5 2 2 2 5" xfId="35655" xr:uid="{00000000-0005-0000-0000-0000FE240000}"/>
    <cellStyle name="Note 2 5 2 2 3" xfId="6228" xr:uid="{00000000-0005-0000-0000-0000FF240000}"/>
    <cellStyle name="Note 2 5 2 2 3 2" xfId="23663" xr:uid="{00000000-0005-0000-0000-000000250000}"/>
    <cellStyle name="Note 2 5 2 2 3 3" xfId="38116" xr:uid="{00000000-0005-0000-0000-000001250000}"/>
    <cellStyle name="Note 2 5 2 2 4" xfId="8669" xr:uid="{00000000-0005-0000-0000-000002250000}"/>
    <cellStyle name="Note 2 5 2 2 4 2" xfId="26104" xr:uid="{00000000-0005-0000-0000-000003250000}"/>
    <cellStyle name="Note 2 5 2 2 4 3" xfId="40557" xr:uid="{00000000-0005-0000-0000-000004250000}"/>
    <cellStyle name="Note 2 5 2 2 5" xfId="11089" xr:uid="{00000000-0005-0000-0000-000005250000}"/>
    <cellStyle name="Note 2 5 2 2 5 2" xfId="28524" xr:uid="{00000000-0005-0000-0000-000006250000}"/>
    <cellStyle name="Note 2 5 2 2 5 3" xfId="42977" xr:uid="{00000000-0005-0000-0000-000007250000}"/>
    <cellStyle name="Note 2 5 2 2 6" xfId="18096" xr:uid="{00000000-0005-0000-0000-000008250000}"/>
    <cellStyle name="Note 2 5 2 3" xfId="1256" xr:uid="{00000000-0005-0000-0000-000009250000}"/>
    <cellStyle name="Note 2 5 2 3 2" xfId="3767" xr:uid="{00000000-0005-0000-0000-00000A250000}"/>
    <cellStyle name="Note 2 5 2 3 2 2" xfId="13451" xr:uid="{00000000-0005-0000-0000-00000B250000}"/>
    <cellStyle name="Note 2 5 2 3 2 2 2" xfId="30886" xr:uid="{00000000-0005-0000-0000-00000C250000}"/>
    <cellStyle name="Note 2 5 2 3 2 2 3" xfId="45339" xr:uid="{00000000-0005-0000-0000-00000D250000}"/>
    <cellStyle name="Note 2 5 2 3 2 3" xfId="15912" xr:uid="{00000000-0005-0000-0000-00000E250000}"/>
    <cellStyle name="Note 2 5 2 3 2 3 2" xfId="33347" xr:uid="{00000000-0005-0000-0000-00000F250000}"/>
    <cellStyle name="Note 2 5 2 3 2 3 3" xfId="47800" xr:uid="{00000000-0005-0000-0000-000010250000}"/>
    <cellStyle name="Note 2 5 2 3 2 4" xfId="21203" xr:uid="{00000000-0005-0000-0000-000011250000}"/>
    <cellStyle name="Note 2 5 2 3 2 5" xfId="35656" xr:uid="{00000000-0005-0000-0000-000012250000}"/>
    <cellStyle name="Note 2 5 2 3 3" xfId="6229" xr:uid="{00000000-0005-0000-0000-000013250000}"/>
    <cellStyle name="Note 2 5 2 3 3 2" xfId="23664" xr:uid="{00000000-0005-0000-0000-000014250000}"/>
    <cellStyle name="Note 2 5 2 3 3 3" xfId="38117" xr:uid="{00000000-0005-0000-0000-000015250000}"/>
    <cellStyle name="Note 2 5 2 3 4" xfId="8670" xr:uid="{00000000-0005-0000-0000-000016250000}"/>
    <cellStyle name="Note 2 5 2 3 4 2" xfId="26105" xr:uid="{00000000-0005-0000-0000-000017250000}"/>
    <cellStyle name="Note 2 5 2 3 4 3" xfId="40558" xr:uid="{00000000-0005-0000-0000-000018250000}"/>
    <cellStyle name="Note 2 5 2 3 5" xfId="11090" xr:uid="{00000000-0005-0000-0000-000019250000}"/>
    <cellStyle name="Note 2 5 2 3 5 2" xfId="28525" xr:uid="{00000000-0005-0000-0000-00001A250000}"/>
    <cellStyle name="Note 2 5 2 3 5 3" xfId="42978" xr:uid="{00000000-0005-0000-0000-00001B250000}"/>
    <cellStyle name="Note 2 5 2 3 6" xfId="18097" xr:uid="{00000000-0005-0000-0000-00001C250000}"/>
    <cellStyle name="Note 2 5 2 4" xfId="1257" xr:uid="{00000000-0005-0000-0000-00001D250000}"/>
    <cellStyle name="Note 2 5 2 4 2" xfId="3768" xr:uid="{00000000-0005-0000-0000-00001E250000}"/>
    <cellStyle name="Note 2 5 2 4 2 2" xfId="21204" xr:uid="{00000000-0005-0000-0000-00001F250000}"/>
    <cellStyle name="Note 2 5 2 4 2 3" xfId="35657" xr:uid="{00000000-0005-0000-0000-000020250000}"/>
    <cellStyle name="Note 2 5 2 4 3" xfId="6230" xr:uid="{00000000-0005-0000-0000-000021250000}"/>
    <cellStyle name="Note 2 5 2 4 3 2" xfId="23665" xr:uid="{00000000-0005-0000-0000-000022250000}"/>
    <cellStyle name="Note 2 5 2 4 3 3" xfId="38118" xr:uid="{00000000-0005-0000-0000-000023250000}"/>
    <cellStyle name="Note 2 5 2 4 4" xfId="8671" xr:uid="{00000000-0005-0000-0000-000024250000}"/>
    <cellStyle name="Note 2 5 2 4 4 2" xfId="26106" xr:uid="{00000000-0005-0000-0000-000025250000}"/>
    <cellStyle name="Note 2 5 2 4 4 3" xfId="40559" xr:uid="{00000000-0005-0000-0000-000026250000}"/>
    <cellStyle name="Note 2 5 2 4 5" xfId="11091" xr:uid="{00000000-0005-0000-0000-000027250000}"/>
    <cellStyle name="Note 2 5 2 4 5 2" xfId="28526" xr:uid="{00000000-0005-0000-0000-000028250000}"/>
    <cellStyle name="Note 2 5 2 4 5 3" xfId="42979" xr:uid="{00000000-0005-0000-0000-000029250000}"/>
    <cellStyle name="Note 2 5 2 4 6" xfId="15084" xr:uid="{00000000-0005-0000-0000-00002A250000}"/>
    <cellStyle name="Note 2 5 2 4 6 2" xfId="32519" xr:uid="{00000000-0005-0000-0000-00002B250000}"/>
    <cellStyle name="Note 2 5 2 4 6 3" xfId="46972" xr:uid="{00000000-0005-0000-0000-00002C250000}"/>
    <cellStyle name="Note 2 5 2 4 7" xfId="18098" xr:uid="{00000000-0005-0000-0000-00002D250000}"/>
    <cellStyle name="Note 2 5 2 4 8" xfId="20246" xr:uid="{00000000-0005-0000-0000-00002E250000}"/>
    <cellStyle name="Note 2 5 2 5" xfId="3765" xr:uid="{00000000-0005-0000-0000-00002F250000}"/>
    <cellStyle name="Note 2 5 2 5 2" xfId="13449" xr:uid="{00000000-0005-0000-0000-000030250000}"/>
    <cellStyle name="Note 2 5 2 5 2 2" xfId="30884" xr:uid="{00000000-0005-0000-0000-000031250000}"/>
    <cellStyle name="Note 2 5 2 5 2 3" xfId="45337" xr:uid="{00000000-0005-0000-0000-000032250000}"/>
    <cellStyle name="Note 2 5 2 5 3" xfId="15910" xr:uid="{00000000-0005-0000-0000-000033250000}"/>
    <cellStyle name="Note 2 5 2 5 3 2" xfId="33345" xr:uid="{00000000-0005-0000-0000-000034250000}"/>
    <cellStyle name="Note 2 5 2 5 3 3" xfId="47798" xr:uid="{00000000-0005-0000-0000-000035250000}"/>
    <cellStyle name="Note 2 5 2 5 4" xfId="21201" xr:uid="{00000000-0005-0000-0000-000036250000}"/>
    <cellStyle name="Note 2 5 2 5 5" xfId="35654" xr:uid="{00000000-0005-0000-0000-000037250000}"/>
    <cellStyle name="Note 2 5 2 6" xfId="6227" xr:uid="{00000000-0005-0000-0000-000038250000}"/>
    <cellStyle name="Note 2 5 2 6 2" xfId="23662" xr:uid="{00000000-0005-0000-0000-000039250000}"/>
    <cellStyle name="Note 2 5 2 6 3" xfId="38115" xr:uid="{00000000-0005-0000-0000-00003A250000}"/>
    <cellStyle name="Note 2 5 2 7" xfId="8668" xr:uid="{00000000-0005-0000-0000-00003B250000}"/>
    <cellStyle name="Note 2 5 2 7 2" xfId="26103" xr:uid="{00000000-0005-0000-0000-00003C250000}"/>
    <cellStyle name="Note 2 5 2 7 3" xfId="40556" xr:uid="{00000000-0005-0000-0000-00003D250000}"/>
    <cellStyle name="Note 2 5 2 8" xfId="11088" xr:uid="{00000000-0005-0000-0000-00003E250000}"/>
    <cellStyle name="Note 2 5 2 8 2" xfId="28523" xr:uid="{00000000-0005-0000-0000-00003F250000}"/>
    <cellStyle name="Note 2 5 2 8 3" xfId="42976" xr:uid="{00000000-0005-0000-0000-000040250000}"/>
    <cellStyle name="Note 2 5 2 9" xfId="18095" xr:uid="{00000000-0005-0000-0000-000041250000}"/>
    <cellStyle name="Note 2 5 3" xfId="1258" xr:uid="{00000000-0005-0000-0000-000042250000}"/>
    <cellStyle name="Note 2 5 3 2" xfId="1259" xr:uid="{00000000-0005-0000-0000-000043250000}"/>
    <cellStyle name="Note 2 5 3 2 2" xfId="3770" xr:uid="{00000000-0005-0000-0000-000044250000}"/>
    <cellStyle name="Note 2 5 3 2 2 2" xfId="13453" xr:uid="{00000000-0005-0000-0000-000045250000}"/>
    <cellStyle name="Note 2 5 3 2 2 2 2" xfId="30888" xr:uid="{00000000-0005-0000-0000-000046250000}"/>
    <cellStyle name="Note 2 5 3 2 2 2 3" xfId="45341" xr:uid="{00000000-0005-0000-0000-000047250000}"/>
    <cellStyle name="Note 2 5 3 2 2 3" xfId="15914" xr:uid="{00000000-0005-0000-0000-000048250000}"/>
    <cellStyle name="Note 2 5 3 2 2 3 2" xfId="33349" xr:uid="{00000000-0005-0000-0000-000049250000}"/>
    <cellStyle name="Note 2 5 3 2 2 3 3" xfId="47802" xr:uid="{00000000-0005-0000-0000-00004A250000}"/>
    <cellStyle name="Note 2 5 3 2 2 4" xfId="21206" xr:uid="{00000000-0005-0000-0000-00004B250000}"/>
    <cellStyle name="Note 2 5 3 2 2 5" xfId="35659" xr:uid="{00000000-0005-0000-0000-00004C250000}"/>
    <cellStyle name="Note 2 5 3 2 3" xfId="6232" xr:uid="{00000000-0005-0000-0000-00004D250000}"/>
    <cellStyle name="Note 2 5 3 2 3 2" xfId="23667" xr:uid="{00000000-0005-0000-0000-00004E250000}"/>
    <cellStyle name="Note 2 5 3 2 3 3" xfId="38120" xr:uid="{00000000-0005-0000-0000-00004F250000}"/>
    <cellStyle name="Note 2 5 3 2 4" xfId="8673" xr:uid="{00000000-0005-0000-0000-000050250000}"/>
    <cellStyle name="Note 2 5 3 2 4 2" xfId="26108" xr:uid="{00000000-0005-0000-0000-000051250000}"/>
    <cellStyle name="Note 2 5 3 2 4 3" xfId="40561" xr:uid="{00000000-0005-0000-0000-000052250000}"/>
    <cellStyle name="Note 2 5 3 2 5" xfId="11093" xr:uid="{00000000-0005-0000-0000-000053250000}"/>
    <cellStyle name="Note 2 5 3 2 5 2" xfId="28528" xr:uid="{00000000-0005-0000-0000-000054250000}"/>
    <cellStyle name="Note 2 5 3 2 5 3" xfId="42981" xr:uid="{00000000-0005-0000-0000-000055250000}"/>
    <cellStyle name="Note 2 5 3 2 6" xfId="18100" xr:uid="{00000000-0005-0000-0000-000056250000}"/>
    <cellStyle name="Note 2 5 3 3" xfId="1260" xr:uid="{00000000-0005-0000-0000-000057250000}"/>
    <cellStyle name="Note 2 5 3 3 2" xfId="3771" xr:uid="{00000000-0005-0000-0000-000058250000}"/>
    <cellStyle name="Note 2 5 3 3 2 2" xfId="13454" xr:uid="{00000000-0005-0000-0000-000059250000}"/>
    <cellStyle name="Note 2 5 3 3 2 2 2" xfId="30889" xr:uid="{00000000-0005-0000-0000-00005A250000}"/>
    <cellStyle name="Note 2 5 3 3 2 2 3" xfId="45342" xr:uid="{00000000-0005-0000-0000-00005B250000}"/>
    <cellStyle name="Note 2 5 3 3 2 3" xfId="15915" xr:uid="{00000000-0005-0000-0000-00005C250000}"/>
    <cellStyle name="Note 2 5 3 3 2 3 2" xfId="33350" xr:uid="{00000000-0005-0000-0000-00005D250000}"/>
    <cellStyle name="Note 2 5 3 3 2 3 3" xfId="47803" xr:uid="{00000000-0005-0000-0000-00005E250000}"/>
    <cellStyle name="Note 2 5 3 3 2 4" xfId="21207" xr:uid="{00000000-0005-0000-0000-00005F250000}"/>
    <cellStyle name="Note 2 5 3 3 2 5" xfId="35660" xr:uid="{00000000-0005-0000-0000-000060250000}"/>
    <cellStyle name="Note 2 5 3 3 3" xfId="6233" xr:uid="{00000000-0005-0000-0000-000061250000}"/>
    <cellStyle name="Note 2 5 3 3 3 2" xfId="23668" xr:uid="{00000000-0005-0000-0000-000062250000}"/>
    <cellStyle name="Note 2 5 3 3 3 3" xfId="38121" xr:uid="{00000000-0005-0000-0000-000063250000}"/>
    <cellStyle name="Note 2 5 3 3 4" xfId="8674" xr:uid="{00000000-0005-0000-0000-000064250000}"/>
    <cellStyle name="Note 2 5 3 3 4 2" xfId="26109" xr:uid="{00000000-0005-0000-0000-000065250000}"/>
    <cellStyle name="Note 2 5 3 3 4 3" xfId="40562" xr:uid="{00000000-0005-0000-0000-000066250000}"/>
    <cellStyle name="Note 2 5 3 3 5" xfId="11094" xr:uid="{00000000-0005-0000-0000-000067250000}"/>
    <cellStyle name="Note 2 5 3 3 5 2" xfId="28529" xr:uid="{00000000-0005-0000-0000-000068250000}"/>
    <cellStyle name="Note 2 5 3 3 5 3" xfId="42982" xr:uid="{00000000-0005-0000-0000-000069250000}"/>
    <cellStyle name="Note 2 5 3 3 6" xfId="18101" xr:uid="{00000000-0005-0000-0000-00006A250000}"/>
    <cellStyle name="Note 2 5 3 4" xfId="1261" xr:uid="{00000000-0005-0000-0000-00006B250000}"/>
    <cellStyle name="Note 2 5 3 4 2" xfId="3772" xr:uid="{00000000-0005-0000-0000-00006C250000}"/>
    <cellStyle name="Note 2 5 3 4 2 2" xfId="21208" xr:uid="{00000000-0005-0000-0000-00006D250000}"/>
    <cellStyle name="Note 2 5 3 4 2 3" xfId="35661" xr:uid="{00000000-0005-0000-0000-00006E250000}"/>
    <cellStyle name="Note 2 5 3 4 3" xfId="6234" xr:uid="{00000000-0005-0000-0000-00006F250000}"/>
    <cellStyle name="Note 2 5 3 4 3 2" xfId="23669" xr:uid="{00000000-0005-0000-0000-000070250000}"/>
    <cellStyle name="Note 2 5 3 4 3 3" xfId="38122" xr:uid="{00000000-0005-0000-0000-000071250000}"/>
    <cellStyle name="Note 2 5 3 4 4" xfId="8675" xr:uid="{00000000-0005-0000-0000-000072250000}"/>
    <cellStyle name="Note 2 5 3 4 4 2" xfId="26110" xr:uid="{00000000-0005-0000-0000-000073250000}"/>
    <cellStyle name="Note 2 5 3 4 4 3" xfId="40563" xr:uid="{00000000-0005-0000-0000-000074250000}"/>
    <cellStyle name="Note 2 5 3 4 5" xfId="11095" xr:uid="{00000000-0005-0000-0000-000075250000}"/>
    <cellStyle name="Note 2 5 3 4 5 2" xfId="28530" xr:uid="{00000000-0005-0000-0000-000076250000}"/>
    <cellStyle name="Note 2 5 3 4 5 3" xfId="42983" xr:uid="{00000000-0005-0000-0000-000077250000}"/>
    <cellStyle name="Note 2 5 3 4 6" xfId="15085" xr:uid="{00000000-0005-0000-0000-000078250000}"/>
    <cellStyle name="Note 2 5 3 4 6 2" xfId="32520" xr:uid="{00000000-0005-0000-0000-000079250000}"/>
    <cellStyle name="Note 2 5 3 4 6 3" xfId="46973" xr:uid="{00000000-0005-0000-0000-00007A250000}"/>
    <cellStyle name="Note 2 5 3 4 7" xfId="18102" xr:uid="{00000000-0005-0000-0000-00007B250000}"/>
    <cellStyle name="Note 2 5 3 4 8" xfId="20247" xr:uid="{00000000-0005-0000-0000-00007C250000}"/>
    <cellStyle name="Note 2 5 3 5" xfId="3769" xr:uid="{00000000-0005-0000-0000-00007D250000}"/>
    <cellStyle name="Note 2 5 3 5 2" xfId="13452" xr:uid="{00000000-0005-0000-0000-00007E250000}"/>
    <cellStyle name="Note 2 5 3 5 2 2" xfId="30887" xr:uid="{00000000-0005-0000-0000-00007F250000}"/>
    <cellStyle name="Note 2 5 3 5 2 3" xfId="45340" xr:uid="{00000000-0005-0000-0000-000080250000}"/>
    <cellStyle name="Note 2 5 3 5 3" xfId="15913" xr:uid="{00000000-0005-0000-0000-000081250000}"/>
    <cellStyle name="Note 2 5 3 5 3 2" xfId="33348" xr:uid="{00000000-0005-0000-0000-000082250000}"/>
    <cellStyle name="Note 2 5 3 5 3 3" xfId="47801" xr:uid="{00000000-0005-0000-0000-000083250000}"/>
    <cellStyle name="Note 2 5 3 5 4" xfId="21205" xr:uid="{00000000-0005-0000-0000-000084250000}"/>
    <cellStyle name="Note 2 5 3 5 5" xfId="35658" xr:uid="{00000000-0005-0000-0000-000085250000}"/>
    <cellStyle name="Note 2 5 3 6" xfId="6231" xr:uid="{00000000-0005-0000-0000-000086250000}"/>
    <cellStyle name="Note 2 5 3 6 2" xfId="23666" xr:uid="{00000000-0005-0000-0000-000087250000}"/>
    <cellStyle name="Note 2 5 3 6 3" xfId="38119" xr:uid="{00000000-0005-0000-0000-000088250000}"/>
    <cellStyle name="Note 2 5 3 7" xfId="8672" xr:uid="{00000000-0005-0000-0000-000089250000}"/>
    <cellStyle name="Note 2 5 3 7 2" xfId="26107" xr:uid="{00000000-0005-0000-0000-00008A250000}"/>
    <cellStyle name="Note 2 5 3 7 3" xfId="40560" xr:uid="{00000000-0005-0000-0000-00008B250000}"/>
    <cellStyle name="Note 2 5 3 8" xfId="11092" xr:uid="{00000000-0005-0000-0000-00008C250000}"/>
    <cellStyle name="Note 2 5 3 8 2" xfId="28527" xr:uid="{00000000-0005-0000-0000-00008D250000}"/>
    <cellStyle name="Note 2 5 3 8 3" xfId="42980" xr:uid="{00000000-0005-0000-0000-00008E250000}"/>
    <cellStyle name="Note 2 5 3 9" xfId="18099" xr:uid="{00000000-0005-0000-0000-00008F250000}"/>
    <cellStyle name="Note 2 5 4" xfId="1262" xr:uid="{00000000-0005-0000-0000-000090250000}"/>
    <cellStyle name="Note 2 5 4 2" xfId="1263" xr:uid="{00000000-0005-0000-0000-000091250000}"/>
    <cellStyle name="Note 2 5 4 2 2" xfId="3774" xr:uid="{00000000-0005-0000-0000-000092250000}"/>
    <cellStyle name="Note 2 5 4 2 2 2" xfId="13456" xr:uid="{00000000-0005-0000-0000-000093250000}"/>
    <cellStyle name="Note 2 5 4 2 2 2 2" xfId="30891" xr:uid="{00000000-0005-0000-0000-000094250000}"/>
    <cellStyle name="Note 2 5 4 2 2 2 3" xfId="45344" xr:uid="{00000000-0005-0000-0000-000095250000}"/>
    <cellStyle name="Note 2 5 4 2 2 3" xfId="15917" xr:uid="{00000000-0005-0000-0000-000096250000}"/>
    <cellStyle name="Note 2 5 4 2 2 3 2" xfId="33352" xr:uid="{00000000-0005-0000-0000-000097250000}"/>
    <cellStyle name="Note 2 5 4 2 2 3 3" xfId="47805" xr:uid="{00000000-0005-0000-0000-000098250000}"/>
    <cellStyle name="Note 2 5 4 2 2 4" xfId="21210" xr:uid="{00000000-0005-0000-0000-000099250000}"/>
    <cellStyle name="Note 2 5 4 2 2 5" xfId="35663" xr:uid="{00000000-0005-0000-0000-00009A250000}"/>
    <cellStyle name="Note 2 5 4 2 3" xfId="6236" xr:uid="{00000000-0005-0000-0000-00009B250000}"/>
    <cellStyle name="Note 2 5 4 2 3 2" xfId="23671" xr:uid="{00000000-0005-0000-0000-00009C250000}"/>
    <cellStyle name="Note 2 5 4 2 3 3" xfId="38124" xr:uid="{00000000-0005-0000-0000-00009D250000}"/>
    <cellStyle name="Note 2 5 4 2 4" xfId="8677" xr:uid="{00000000-0005-0000-0000-00009E250000}"/>
    <cellStyle name="Note 2 5 4 2 4 2" xfId="26112" xr:uid="{00000000-0005-0000-0000-00009F250000}"/>
    <cellStyle name="Note 2 5 4 2 4 3" xfId="40565" xr:uid="{00000000-0005-0000-0000-0000A0250000}"/>
    <cellStyle name="Note 2 5 4 2 5" xfId="11097" xr:uid="{00000000-0005-0000-0000-0000A1250000}"/>
    <cellStyle name="Note 2 5 4 2 5 2" xfId="28532" xr:uid="{00000000-0005-0000-0000-0000A2250000}"/>
    <cellStyle name="Note 2 5 4 2 5 3" xfId="42985" xr:uid="{00000000-0005-0000-0000-0000A3250000}"/>
    <cellStyle name="Note 2 5 4 2 6" xfId="18104" xr:uid="{00000000-0005-0000-0000-0000A4250000}"/>
    <cellStyle name="Note 2 5 4 3" xfId="1264" xr:uid="{00000000-0005-0000-0000-0000A5250000}"/>
    <cellStyle name="Note 2 5 4 3 2" xfId="3775" xr:uid="{00000000-0005-0000-0000-0000A6250000}"/>
    <cellStyle name="Note 2 5 4 3 2 2" xfId="13457" xr:uid="{00000000-0005-0000-0000-0000A7250000}"/>
    <cellStyle name="Note 2 5 4 3 2 2 2" xfId="30892" xr:uid="{00000000-0005-0000-0000-0000A8250000}"/>
    <cellStyle name="Note 2 5 4 3 2 2 3" xfId="45345" xr:uid="{00000000-0005-0000-0000-0000A9250000}"/>
    <cellStyle name="Note 2 5 4 3 2 3" xfId="15918" xr:uid="{00000000-0005-0000-0000-0000AA250000}"/>
    <cellStyle name="Note 2 5 4 3 2 3 2" xfId="33353" xr:uid="{00000000-0005-0000-0000-0000AB250000}"/>
    <cellStyle name="Note 2 5 4 3 2 3 3" xfId="47806" xr:uid="{00000000-0005-0000-0000-0000AC250000}"/>
    <cellStyle name="Note 2 5 4 3 2 4" xfId="21211" xr:uid="{00000000-0005-0000-0000-0000AD250000}"/>
    <cellStyle name="Note 2 5 4 3 2 5" xfId="35664" xr:uid="{00000000-0005-0000-0000-0000AE250000}"/>
    <cellStyle name="Note 2 5 4 3 3" xfId="6237" xr:uid="{00000000-0005-0000-0000-0000AF250000}"/>
    <cellStyle name="Note 2 5 4 3 3 2" xfId="23672" xr:uid="{00000000-0005-0000-0000-0000B0250000}"/>
    <cellStyle name="Note 2 5 4 3 3 3" xfId="38125" xr:uid="{00000000-0005-0000-0000-0000B1250000}"/>
    <cellStyle name="Note 2 5 4 3 4" xfId="8678" xr:uid="{00000000-0005-0000-0000-0000B2250000}"/>
    <cellStyle name="Note 2 5 4 3 4 2" xfId="26113" xr:uid="{00000000-0005-0000-0000-0000B3250000}"/>
    <cellStyle name="Note 2 5 4 3 4 3" xfId="40566" xr:uid="{00000000-0005-0000-0000-0000B4250000}"/>
    <cellStyle name="Note 2 5 4 3 5" xfId="11098" xr:uid="{00000000-0005-0000-0000-0000B5250000}"/>
    <cellStyle name="Note 2 5 4 3 5 2" xfId="28533" xr:uid="{00000000-0005-0000-0000-0000B6250000}"/>
    <cellStyle name="Note 2 5 4 3 5 3" xfId="42986" xr:uid="{00000000-0005-0000-0000-0000B7250000}"/>
    <cellStyle name="Note 2 5 4 3 6" xfId="18105" xr:uid="{00000000-0005-0000-0000-0000B8250000}"/>
    <cellStyle name="Note 2 5 4 4" xfId="1265" xr:uid="{00000000-0005-0000-0000-0000B9250000}"/>
    <cellStyle name="Note 2 5 4 4 2" xfId="3776" xr:uid="{00000000-0005-0000-0000-0000BA250000}"/>
    <cellStyle name="Note 2 5 4 4 2 2" xfId="21212" xr:uid="{00000000-0005-0000-0000-0000BB250000}"/>
    <cellStyle name="Note 2 5 4 4 2 3" xfId="35665" xr:uid="{00000000-0005-0000-0000-0000BC250000}"/>
    <cellStyle name="Note 2 5 4 4 3" xfId="6238" xr:uid="{00000000-0005-0000-0000-0000BD250000}"/>
    <cellStyle name="Note 2 5 4 4 3 2" xfId="23673" xr:uid="{00000000-0005-0000-0000-0000BE250000}"/>
    <cellStyle name="Note 2 5 4 4 3 3" xfId="38126" xr:uid="{00000000-0005-0000-0000-0000BF250000}"/>
    <cellStyle name="Note 2 5 4 4 4" xfId="8679" xr:uid="{00000000-0005-0000-0000-0000C0250000}"/>
    <cellStyle name="Note 2 5 4 4 4 2" xfId="26114" xr:uid="{00000000-0005-0000-0000-0000C1250000}"/>
    <cellStyle name="Note 2 5 4 4 4 3" xfId="40567" xr:uid="{00000000-0005-0000-0000-0000C2250000}"/>
    <cellStyle name="Note 2 5 4 4 5" xfId="11099" xr:uid="{00000000-0005-0000-0000-0000C3250000}"/>
    <cellStyle name="Note 2 5 4 4 5 2" xfId="28534" xr:uid="{00000000-0005-0000-0000-0000C4250000}"/>
    <cellStyle name="Note 2 5 4 4 5 3" xfId="42987" xr:uid="{00000000-0005-0000-0000-0000C5250000}"/>
    <cellStyle name="Note 2 5 4 4 6" xfId="15086" xr:uid="{00000000-0005-0000-0000-0000C6250000}"/>
    <cellStyle name="Note 2 5 4 4 6 2" xfId="32521" xr:uid="{00000000-0005-0000-0000-0000C7250000}"/>
    <cellStyle name="Note 2 5 4 4 6 3" xfId="46974" xr:uid="{00000000-0005-0000-0000-0000C8250000}"/>
    <cellStyle name="Note 2 5 4 4 7" xfId="18106" xr:uid="{00000000-0005-0000-0000-0000C9250000}"/>
    <cellStyle name="Note 2 5 4 4 8" xfId="20248" xr:uid="{00000000-0005-0000-0000-0000CA250000}"/>
    <cellStyle name="Note 2 5 4 5" xfId="3773" xr:uid="{00000000-0005-0000-0000-0000CB250000}"/>
    <cellStyle name="Note 2 5 4 5 2" xfId="13455" xr:uid="{00000000-0005-0000-0000-0000CC250000}"/>
    <cellStyle name="Note 2 5 4 5 2 2" xfId="30890" xr:uid="{00000000-0005-0000-0000-0000CD250000}"/>
    <cellStyle name="Note 2 5 4 5 2 3" xfId="45343" xr:uid="{00000000-0005-0000-0000-0000CE250000}"/>
    <cellStyle name="Note 2 5 4 5 3" xfId="15916" xr:uid="{00000000-0005-0000-0000-0000CF250000}"/>
    <cellStyle name="Note 2 5 4 5 3 2" xfId="33351" xr:uid="{00000000-0005-0000-0000-0000D0250000}"/>
    <cellStyle name="Note 2 5 4 5 3 3" xfId="47804" xr:uid="{00000000-0005-0000-0000-0000D1250000}"/>
    <cellStyle name="Note 2 5 4 5 4" xfId="21209" xr:uid="{00000000-0005-0000-0000-0000D2250000}"/>
    <cellStyle name="Note 2 5 4 5 5" xfId="35662" xr:uid="{00000000-0005-0000-0000-0000D3250000}"/>
    <cellStyle name="Note 2 5 4 6" xfId="6235" xr:uid="{00000000-0005-0000-0000-0000D4250000}"/>
    <cellStyle name="Note 2 5 4 6 2" xfId="23670" xr:uid="{00000000-0005-0000-0000-0000D5250000}"/>
    <cellStyle name="Note 2 5 4 6 3" xfId="38123" xr:uid="{00000000-0005-0000-0000-0000D6250000}"/>
    <cellStyle name="Note 2 5 4 7" xfId="8676" xr:uid="{00000000-0005-0000-0000-0000D7250000}"/>
    <cellStyle name="Note 2 5 4 7 2" xfId="26111" xr:uid="{00000000-0005-0000-0000-0000D8250000}"/>
    <cellStyle name="Note 2 5 4 7 3" xfId="40564" xr:uid="{00000000-0005-0000-0000-0000D9250000}"/>
    <cellStyle name="Note 2 5 4 8" xfId="11096" xr:uid="{00000000-0005-0000-0000-0000DA250000}"/>
    <cellStyle name="Note 2 5 4 8 2" xfId="28531" xr:uid="{00000000-0005-0000-0000-0000DB250000}"/>
    <cellStyle name="Note 2 5 4 8 3" xfId="42984" xr:uid="{00000000-0005-0000-0000-0000DC250000}"/>
    <cellStyle name="Note 2 5 4 9" xfId="18103" xr:uid="{00000000-0005-0000-0000-0000DD250000}"/>
    <cellStyle name="Note 2 5 5" xfId="1266" xr:uid="{00000000-0005-0000-0000-0000DE250000}"/>
    <cellStyle name="Note 2 5 5 2" xfId="1267" xr:uid="{00000000-0005-0000-0000-0000DF250000}"/>
    <cellStyle name="Note 2 5 5 2 2" xfId="3778" xr:uid="{00000000-0005-0000-0000-0000E0250000}"/>
    <cellStyle name="Note 2 5 5 2 2 2" xfId="13459" xr:uid="{00000000-0005-0000-0000-0000E1250000}"/>
    <cellStyle name="Note 2 5 5 2 2 2 2" xfId="30894" xr:uid="{00000000-0005-0000-0000-0000E2250000}"/>
    <cellStyle name="Note 2 5 5 2 2 2 3" xfId="45347" xr:uid="{00000000-0005-0000-0000-0000E3250000}"/>
    <cellStyle name="Note 2 5 5 2 2 3" xfId="15920" xr:uid="{00000000-0005-0000-0000-0000E4250000}"/>
    <cellStyle name="Note 2 5 5 2 2 3 2" xfId="33355" xr:uid="{00000000-0005-0000-0000-0000E5250000}"/>
    <cellStyle name="Note 2 5 5 2 2 3 3" xfId="47808" xr:uid="{00000000-0005-0000-0000-0000E6250000}"/>
    <cellStyle name="Note 2 5 5 2 2 4" xfId="21214" xr:uid="{00000000-0005-0000-0000-0000E7250000}"/>
    <cellStyle name="Note 2 5 5 2 2 5" xfId="35667" xr:uid="{00000000-0005-0000-0000-0000E8250000}"/>
    <cellStyle name="Note 2 5 5 2 3" xfId="6240" xr:uid="{00000000-0005-0000-0000-0000E9250000}"/>
    <cellStyle name="Note 2 5 5 2 3 2" xfId="23675" xr:uid="{00000000-0005-0000-0000-0000EA250000}"/>
    <cellStyle name="Note 2 5 5 2 3 3" xfId="38128" xr:uid="{00000000-0005-0000-0000-0000EB250000}"/>
    <cellStyle name="Note 2 5 5 2 4" xfId="8681" xr:uid="{00000000-0005-0000-0000-0000EC250000}"/>
    <cellStyle name="Note 2 5 5 2 4 2" xfId="26116" xr:uid="{00000000-0005-0000-0000-0000ED250000}"/>
    <cellStyle name="Note 2 5 5 2 4 3" xfId="40569" xr:uid="{00000000-0005-0000-0000-0000EE250000}"/>
    <cellStyle name="Note 2 5 5 2 5" xfId="11101" xr:uid="{00000000-0005-0000-0000-0000EF250000}"/>
    <cellStyle name="Note 2 5 5 2 5 2" xfId="28536" xr:uid="{00000000-0005-0000-0000-0000F0250000}"/>
    <cellStyle name="Note 2 5 5 2 5 3" xfId="42989" xr:uid="{00000000-0005-0000-0000-0000F1250000}"/>
    <cellStyle name="Note 2 5 5 2 6" xfId="18108" xr:uid="{00000000-0005-0000-0000-0000F2250000}"/>
    <cellStyle name="Note 2 5 5 3" xfId="1268" xr:uid="{00000000-0005-0000-0000-0000F3250000}"/>
    <cellStyle name="Note 2 5 5 3 2" xfId="3779" xr:uid="{00000000-0005-0000-0000-0000F4250000}"/>
    <cellStyle name="Note 2 5 5 3 2 2" xfId="13460" xr:uid="{00000000-0005-0000-0000-0000F5250000}"/>
    <cellStyle name="Note 2 5 5 3 2 2 2" xfId="30895" xr:uid="{00000000-0005-0000-0000-0000F6250000}"/>
    <cellStyle name="Note 2 5 5 3 2 2 3" xfId="45348" xr:uid="{00000000-0005-0000-0000-0000F7250000}"/>
    <cellStyle name="Note 2 5 5 3 2 3" xfId="15921" xr:uid="{00000000-0005-0000-0000-0000F8250000}"/>
    <cellStyle name="Note 2 5 5 3 2 3 2" xfId="33356" xr:uid="{00000000-0005-0000-0000-0000F9250000}"/>
    <cellStyle name="Note 2 5 5 3 2 3 3" xfId="47809" xr:uid="{00000000-0005-0000-0000-0000FA250000}"/>
    <cellStyle name="Note 2 5 5 3 2 4" xfId="21215" xr:uid="{00000000-0005-0000-0000-0000FB250000}"/>
    <cellStyle name="Note 2 5 5 3 2 5" xfId="35668" xr:uid="{00000000-0005-0000-0000-0000FC250000}"/>
    <cellStyle name="Note 2 5 5 3 3" xfId="6241" xr:uid="{00000000-0005-0000-0000-0000FD250000}"/>
    <cellStyle name="Note 2 5 5 3 3 2" xfId="23676" xr:uid="{00000000-0005-0000-0000-0000FE250000}"/>
    <cellStyle name="Note 2 5 5 3 3 3" xfId="38129" xr:uid="{00000000-0005-0000-0000-0000FF250000}"/>
    <cellStyle name="Note 2 5 5 3 4" xfId="8682" xr:uid="{00000000-0005-0000-0000-000000260000}"/>
    <cellStyle name="Note 2 5 5 3 4 2" xfId="26117" xr:uid="{00000000-0005-0000-0000-000001260000}"/>
    <cellStyle name="Note 2 5 5 3 4 3" xfId="40570" xr:uid="{00000000-0005-0000-0000-000002260000}"/>
    <cellStyle name="Note 2 5 5 3 5" xfId="11102" xr:uid="{00000000-0005-0000-0000-000003260000}"/>
    <cellStyle name="Note 2 5 5 3 5 2" xfId="28537" xr:uid="{00000000-0005-0000-0000-000004260000}"/>
    <cellStyle name="Note 2 5 5 3 5 3" xfId="42990" xr:uid="{00000000-0005-0000-0000-000005260000}"/>
    <cellStyle name="Note 2 5 5 3 6" xfId="18109" xr:uid="{00000000-0005-0000-0000-000006260000}"/>
    <cellStyle name="Note 2 5 5 4" xfId="1269" xr:uid="{00000000-0005-0000-0000-000007260000}"/>
    <cellStyle name="Note 2 5 5 4 2" xfId="3780" xr:uid="{00000000-0005-0000-0000-000008260000}"/>
    <cellStyle name="Note 2 5 5 4 2 2" xfId="21216" xr:uid="{00000000-0005-0000-0000-000009260000}"/>
    <cellStyle name="Note 2 5 5 4 2 3" xfId="35669" xr:uid="{00000000-0005-0000-0000-00000A260000}"/>
    <cellStyle name="Note 2 5 5 4 3" xfId="6242" xr:uid="{00000000-0005-0000-0000-00000B260000}"/>
    <cellStyle name="Note 2 5 5 4 3 2" xfId="23677" xr:uid="{00000000-0005-0000-0000-00000C260000}"/>
    <cellStyle name="Note 2 5 5 4 3 3" xfId="38130" xr:uid="{00000000-0005-0000-0000-00000D260000}"/>
    <cellStyle name="Note 2 5 5 4 4" xfId="8683" xr:uid="{00000000-0005-0000-0000-00000E260000}"/>
    <cellStyle name="Note 2 5 5 4 4 2" xfId="26118" xr:uid="{00000000-0005-0000-0000-00000F260000}"/>
    <cellStyle name="Note 2 5 5 4 4 3" xfId="40571" xr:uid="{00000000-0005-0000-0000-000010260000}"/>
    <cellStyle name="Note 2 5 5 4 5" xfId="11103" xr:uid="{00000000-0005-0000-0000-000011260000}"/>
    <cellStyle name="Note 2 5 5 4 5 2" xfId="28538" xr:uid="{00000000-0005-0000-0000-000012260000}"/>
    <cellStyle name="Note 2 5 5 4 5 3" xfId="42991" xr:uid="{00000000-0005-0000-0000-000013260000}"/>
    <cellStyle name="Note 2 5 5 4 6" xfId="15087" xr:uid="{00000000-0005-0000-0000-000014260000}"/>
    <cellStyle name="Note 2 5 5 4 6 2" xfId="32522" xr:uid="{00000000-0005-0000-0000-000015260000}"/>
    <cellStyle name="Note 2 5 5 4 6 3" xfId="46975" xr:uid="{00000000-0005-0000-0000-000016260000}"/>
    <cellStyle name="Note 2 5 5 4 7" xfId="18110" xr:uid="{00000000-0005-0000-0000-000017260000}"/>
    <cellStyle name="Note 2 5 5 4 8" xfId="20249" xr:uid="{00000000-0005-0000-0000-000018260000}"/>
    <cellStyle name="Note 2 5 5 5" xfId="3777" xr:uid="{00000000-0005-0000-0000-000019260000}"/>
    <cellStyle name="Note 2 5 5 5 2" xfId="13458" xr:uid="{00000000-0005-0000-0000-00001A260000}"/>
    <cellStyle name="Note 2 5 5 5 2 2" xfId="30893" xr:uid="{00000000-0005-0000-0000-00001B260000}"/>
    <cellStyle name="Note 2 5 5 5 2 3" xfId="45346" xr:uid="{00000000-0005-0000-0000-00001C260000}"/>
    <cellStyle name="Note 2 5 5 5 3" xfId="15919" xr:uid="{00000000-0005-0000-0000-00001D260000}"/>
    <cellStyle name="Note 2 5 5 5 3 2" xfId="33354" xr:uid="{00000000-0005-0000-0000-00001E260000}"/>
    <cellStyle name="Note 2 5 5 5 3 3" xfId="47807" xr:uid="{00000000-0005-0000-0000-00001F260000}"/>
    <cellStyle name="Note 2 5 5 5 4" xfId="21213" xr:uid="{00000000-0005-0000-0000-000020260000}"/>
    <cellStyle name="Note 2 5 5 5 5" xfId="35666" xr:uid="{00000000-0005-0000-0000-000021260000}"/>
    <cellStyle name="Note 2 5 5 6" xfId="6239" xr:uid="{00000000-0005-0000-0000-000022260000}"/>
    <cellStyle name="Note 2 5 5 6 2" xfId="23674" xr:uid="{00000000-0005-0000-0000-000023260000}"/>
    <cellStyle name="Note 2 5 5 6 3" xfId="38127" xr:uid="{00000000-0005-0000-0000-000024260000}"/>
    <cellStyle name="Note 2 5 5 7" xfId="8680" xr:uid="{00000000-0005-0000-0000-000025260000}"/>
    <cellStyle name="Note 2 5 5 7 2" xfId="26115" xr:uid="{00000000-0005-0000-0000-000026260000}"/>
    <cellStyle name="Note 2 5 5 7 3" xfId="40568" xr:uid="{00000000-0005-0000-0000-000027260000}"/>
    <cellStyle name="Note 2 5 5 8" xfId="11100" xr:uid="{00000000-0005-0000-0000-000028260000}"/>
    <cellStyle name="Note 2 5 5 8 2" xfId="28535" xr:uid="{00000000-0005-0000-0000-000029260000}"/>
    <cellStyle name="Note 2 5 5 8 3" xfId="42988" xr:uid="{00000000-0005-0000-0000-00002A260000}"/>
    <cellStyle name="Note 2 5 5 9" xfId="18107" xr:uid="{00000000-0005-0000-0000-00002B260000}"/>
    <cellStyle name="Note 2 5 6" xfId="1270" xr:uid="{00000000-0005-0000-0000-00002C260000}"/>
    <cellStyle name="Note 2 5 6 2" xfId="3781" xr:uid="{00000000-0005-0000-0000-00002D260000}"/>
    <cellStyle name="Note 2 5 6 2 2" xfId="13461" xr:uid="{00000000-0005-0000-0000-00002E260000}"/>
    <cellStyle name="Note 2 5 6 2 2 2" xfId="30896" xr:uid="{00000000-0005-0000-0000-00002F260000}"/>
    <cellStyle name="Note 2 5 6 2 2 3" xfId="45349" xr:uid="{00000000-0005-0000-0000-000030260000}"/>
    <cellStyle name="Note 2 5 6 2 3" xfId="15922" xr:uid="{00000000-0005-0000-0000-000031260000}"/>
    <cellStyle name="Note 2 5 6 2 3 2" xfId="33357" xr:uid="{00000000-0005-0000-0000-000032260000}"/>
    <cellStyle name="Note 2 5 6 2 3 3" xfId="47810" xr:uid="{00000000-0005-0000-0000-000033260000}"/>
    <cellStyle name="Note 2 5 6 2 4" xfId="21217" xr:uid="{00000000-0005-0000-0000-000034260000}"/>
    <cellStyle name="Note 2 5 6 2 5" xfId="35670" xr:uid="{00000000-0005-0000-0000-000035260000}"/>
    <cellStyle name="Note 2 5 6 3" xfId="6243" xr:uid="{00000000-0005-0000-0000-000036260000}"/>
    <cellStyle name="Note 2 5 6 3 2" xfId="23678" xr:uid="{00000000-0005-0000-0000-000037260000}"/>
    <cellStyle name="Note 2 5 6 3 3" xfId="38131" xr:uid="{00000000-0005-0000-0000-000038260000}"/>
    <cellStyle name="Note 2 5 6 4" xfId="8684" xr:uid="{00000000-0005-0000-0000-000039260000}"/>
    <cellStyle name="Note 2 5 6 4 2" xfId="26119" xr:uid="{00000000-0005-0000-0000-00003A260000}"/>
    <cellStyle name="Note 2 5 6 4 3" xfId="40572" xr:uid="{00000000-0005-0000-0000-00003B260000}"/>
    <cellStyle name="Note 2 5 6 5" xfId="11104" xr:uid="{00000000-0005-0000-0000-00003C260000}"/>
    <cellStyle name="Note 2 5 6 5 2" xfId="28539" xr:uid="{00000000-0005-0000-0000-00003D260000}"/>
    <cellStyle name="Note 2 5 6 5 3" xfId="42992" xr:uid="{00000000-0005-0000-0000-00003E260000}"/>
    <cellStyle name="Note 2 5 6 6" xfId="18111" xr:uid="{00000000-0005-0000-0000-00003F260000}"/>
    <cellStyle name="Note 2 5 7" xfId="1271" xr:uid="{00000000-0005-0000-0000-000040260000}"/>
    <cellStyle name="Note 2 5 7 2" xfId="3782" xr:uid="{00000000-0005-0000-0000-000041260000}"/>
    <cellStyle name="Note 2 5 7 2 2" xfId="13462" xr:uid="{00000000-0005-0000-0000-000042260000}"/>
    <cellStyle name="Note 2 5 7 2 2 2" xfId="30897" xr:uid="{00000000-0005-0000-0000-000043260000}"/>
    <cellStyle name="Note 2 5 7 2 2 3" xfId="45350" xr:uid="{00000000-0005-0000-0000-000044260000}"/>
    <cellStyle name="Note 2 5 7 2 3" xfId="15923" xr:uid="{00000000-0005-0000-0000-000045260000}"/>
    <cellStyle name="Note 2 5 7 2 3 2" xfId="33358" xr:uid="{00000000-0005-0000-0000-000046260000}"/>
    <cellStyle name="Note 2 5 7 2 3 3" xfId="47811" xr:uid="{00000000-0005-0000-0000-000047260000}"/>
    <cellStyle name="Note 2 5 7 2 4" xfId="21218" xr:uid="{00000000-0005-0000-0000-000048260000}"/>
    <cellStyle name="Note 2 5 7 2 5" xfId="35671" xr:uid="{00000000-0005-0000-0000-000049260000}"/>
    <cellStyle name="Note 2 5 7 3" xfId="6244" xr:uid="{00000000-0005-0000-0000-00004A260000}"/>
    <cellStyle name="Note 2 5 7 3 2" xfId="23679" xr:uid="{00000000-0005-0000-0000-00004B260000}"/>
    <cellStyle name="Note 2 5 7 3 3" xfId="38132" xr:uid="{00000000-0005-0000-0000-00004C260000}"/>
    <cellStyle name="Note 2 5 7 4" xfId="8685" xr:uid="{00000000-0005-0000-0000-00004D260000}"/>
    <cellStyle name="Note 2 5 7 4 2" xfId="26120" xr:uid="{00000000-0005-0000-0000-00004E260000}"/>
    <cellStyle name="Note 2 5 7 4 3" xfId="40573" xr:uid="{00000000-0005-0000-0000-00004F260000}"/>
    <cellStyle name="Note 2 5 7 5" xfId="11105" xr:uid="{00000000-0005-0000-0000-000050260000}"/>
    <cellStyle name="Note 2 5 7 5 2" xfId="28540" xr:uid="{00000000-0005-0000-0000-000051260000}"/>
    <cellStyle name="Note 2 5 7 5 3" xfId="42993" xr:uid="{00000000-0005-0000-0000-000052260000}"/>
    <cellStyle name="Note 2 5 7 6" xfId="18112" xr:uid="{00000000-0005-0000-0000-000053260000}"/>
    <cellStyle name="Note 2 5 8" xfId="1272" xr:uid="{00000000-0005-0000-0000-000054260000}"/>
    <cellStyle name="Note 2 5 8 2" xfId="3783" xr:uid="{00000000-0005-0000-0000-000055260000}"/>
    <cellStyle name="Note 2 5 8 2 2" xfId="21219" xr:uid="{00000000-0005-0000-0000-000056260000}"/>
    <cellStyle name="Note 2 5 8 2 3" xfId="35672" xr:uid="{00000000-0005-0000-0000-000057260000}"/>
    <cellStyle name="Note 2 5 8 3" xfId="6245" xr:uid="{00000000-0005-0000-0000-000058260000}"/>
    <cellStyle name="Note 2 5 8 3 2" xfId="23680" xr:uid="{00000000-0005-0000-0000-000059260000}"/>
    <cellStyle name="Note 2 5 8 3 3" xfId="38133" xr:uid="{00000000-0005-0000-0000-00005A260000}"/>
    <cellStyle name="Note 2 5 8 4" xfId="8686" xr:uid="{00000000-0005-0000-0000-00005B260000}"/>
    <cellStyle name="Note 2 5 8 4 2" xfId="26121" xr:uid="{00000000-0005-0000-0000-00005C260000}"/>
    <cellStyle name="Note 2 5 8 4 3" xfId="40574" xr:uid="{00000000-0005-0000-0000-00005D260000}"/>
    <cellStyle name="Note 2 5 8 5" xfId="11106" xr:uid="{00000000-0005-0000-0000-00005E260000}"/>
    <cellStyle name="Note 2 5 8 5 2" xfId="28541" xr:uid="{00000000-0005-0000-0000-00005F260000}"/>
    <cellStyle name="Note 2 5 8 5 3" xfId="42994" xr:uid="{00000000-0005-0000-0000-000060260000}"/>
    <cellStyle name="Note 2 5 8 6" xfId="15088" xr:uid="{00000000-0005-0000-0000-000061260000}"/>
    <cellStyle name="Note 2 5 8 6 2" xfId="32523" xr:uid="{00000000-0005-0000-0000-000062260000}"/>
    <cellStyle name="Note 2 5 8 6 3" xfId="46976" xr:uid="{00000000-0005-0000-0000-000063260000}"/>
    <cellStyle name="Note 2 5 8 7" xfId="18113" xr:uid="{00000000-0005-0000-0000-000064260000}"/>
    <cellStyle name="Note 2 5 8 8" xfId="20250" xr:uid="{00000000-0005-0000-0000-000065260000}"/>
    <cellStyle name="Note 2 5 9" xfId="3764" xr:uid="{00000000-0005-0000-0000-000066260000}"/>
    <cellStyle name="Note 2 5 9 2" xfId="13448" xr:uid="{00000000-0005-0000-0000-000067260000}"/>
    <cellStyle name="Note 2 5 9 2 2" xfId="30883" xr:uid="{00000000-0005-0000-0000-000068260000}"/>
    <cellStyle name="Note 2 5 9 2 3" xfId="45336" xr:uid="{00000000-0005-0000-0000-000069260000}"/>
    <cellStyle name="Note 2 5 9 3" xfId="15909" xr:uid="{00000000-0005-0000-0000-00006A260000}"/>
    <cellStyle name="Note 2 5 9 3 2" xfId="33344" xr:uid="{00000000-0005-0000-0000-00006B260000}"/>
    <cellStyle name="Note 2 5 9 3 3" xfId="47797" xr:uid="{00000000-0005-0000-0000-00006C260000}"/>
    <cellStyle name="Note 2 5 9 4" xfId="21200" xr:uid="{00000000-0005-0000-0000-00006D260000}"/>
    <cellStyle name="Note 2 5 9 5" xfId="35653" xr:uid="{00000000-0005-0000-0000-00006E260000}"/>
    <cellStyle name="Note 2 6" xfId="1273" xr:uid="{00000000-0005-0000-0000-00006F260000}"/>
    <cellStyle name="Note 2 6 10" xfId="6246" xr:uid="{00000000-0005-0000-0000-000070260000}"/>
    <cellStyle name="Note 2 6 10 2" xfId="23681" xr:uid="{00000000-0005-0000-0000-000071260000}"/>
    <cellStyle name="Note 2 6 10 3" xfId="38134" xr:uid="{00000000-0005-0000-0000-000072260000}"/>
    <cellStyle name="Note 2 6 11" xfId="8687" xr:uid="{00000000-0005-0000-0000-000073260000}"/>
    <cellStyle name="Note 2 6 11 2" xfId="26122" xr:uid="{00000000-0005-0000-0000-000074260000}"/>
    <cellStyle name="Note 2 6 11 3" xfId="40575" xr:uid="{00000000-0005-0000-0000-000075260000}"/>
    <cellStyle name="Note 2 6 12" xfId="11107" xr:uid="{00000000-0005-0000-0000-000076260000}"/>
    <cellStyle name="Note 2 6 12 2" xfId="28542" xr:uid="{00000000-0005-0000-0000-000077260000}"/>
    <cellStyle name="Note 2 6 12 3" xfId="42995" xr:uid="{00000000-0005-0000-0000-000078260000}"/>
    <cellStyle name="Note 2 6 13" xfId="18114" xr:uid="{00000000-0005-0000-0000-000079260000}"/>
    <cellStyle name="Note 2 6 2" xfId="1274" xr:uid="{00000000-0005-0000-0000-00007A260000}"/>
    <cellStyle name="Note 2 6 2 2" xfId="1275" xr:uid="{00000000-0005-0000-0000-00007B260000}"/>
    <cellStyle name="Note 2 6 2 2 2" xfId="3786" xr:uid="{00000000-0005-0000-0000-00007C260000}"/>
    <cellStyle name="Note 2 6 2 2 2 2" xfId="13465" xr:uid="{00000000-0005-0000-0000-00007D260000}"/>
    <cellStyle name="Note 2 6 2 2 2 2 2" xfId="30900" xr:uid="{00000000-0005-0000-0000-00007E260000}"/>
    <cellStyle name="Note 2 6 2 2 2 2 3" xfId="45353" xr:uid="{00000000-0005-0000-0000-00007F260000}"/>
    <cellStyle name="Note 2 6 2 2 2 3" xfId="15926" xr:uid="{00000000-0005-0000-0000-000080260000}"/>
    <cellStyle name="Note 2 6 2 2 2 3 2" xfId="33361" xr:uid="{00000000-0005-0000-0000-000081260000}"/>
    <cellStyle name="Note 2 6 2 2 2 3 3" xfId="47814" xr:uid="{00000000-0005-0000-0000-000082260000}"/>
    <cellStyle name="Note 2 6 2 2 2 4" xfId="21222" xr:uid="{00000000-0005-0000-0000-000083260000}"/>
    <cellStyle name="Note 2 6 2 2 2 5" xfId="35675" xr:uid="{00000000-0005-0000-0000-000084260000}"/>
    <cellStyle name="Note 2 6 2 2 3" xfId="6248" xr:uid="{00000000-0005-0000-0000-000085260000}"/>
    <cellStyle name="Note 2 6 2 2 3 2" xfId="23683" xr:uid="{00000000-0005-0000-0000-000086260000}"/>
    <cellStyle name="Note 2 6 2 2 3 3" xfId="38136" xr:uid="{00000000-0005-0000-0000-000087260000}"/>
    <cellStyle name="Note 2 6 2 2 4" xfId="8689" xr:uid="{00000000-0005-0000-0000-000088260000}"/>
    <cellStyle name="Note 2 6 2 2 4 2" xfId="26124" xr:uid="{00000000-0005-0000-0000-000089260000}"/>
    <cellStyle name="Note 2 6 2 2 4 3" xfId="40577" xr:uid="{00000000-0005-0000-0000-00008A260000}"/>
    <cellStyle name="Note 2 6 2 2 5" xfId="11109" xr:uid="{00000000-0005-0000-0000-00008B260000}"/>
    <cellStyle name="Note 2 6 2 2 5 2" xfId="28544" xr:uid="{00000000-0005-0000-0000-00008C260000}"/>
    <cellStyle name="Note 2 6 2 2 5 3" xfId="42997" xr:uid="{00000000-0005-0000-0000-00008D260000}"/>
    <cellStyle name="Note 2 6 2 2 6" xfId="18116" xr:uid="{00000000-0005-0000-0000-00008E260000}"/>
    <cellStyle name="Note 2 6 2 3" xfId="1276" xr:uid="{00000000-0005-0000-0000-00008F260000}"/>
    <cellStyle name="Note 2 6 2 3 2" xfId="3787" xr:uid="{00000000-0005-0000-0000-000090260000}"/>
    <cellStyle name="Note 2 6 2 3 2 2" xfId="13466" xr:uid="{00000000-0005-0000-0000-000091260000}"/>
    <cellStyle name="Note 2 6 2 3 2 2 2" xfId="30901" xr:uid="{00000000-0005-0000-0000-000092260000}"/>
    <cellStyle name="Note 2 6 2 3 2 2 3" xfId="45354" xr:uid="{00000000-0005-0000-0000-000093260000}"/>
    <cellStyle name="Note 2 6 2 3 2 3" xfId="15927" xr:uid="{00000000-0005-0000-0000-000094260000}"/>
    <cellStyle name="Note 2 6 2 3 2 3 2" xfId="33362" xr:uid="{00000000-0005-0000-0000-000095260000}"/>
    <cellStyle name="Note 2 6 2 3 2 3 3" xfId="47815" xr:uid="{00000000-0005-0000-0000-000096260000}"/>
    <cellStyle name="Note 2 6 2 3 2 4" xfId="21223" xr:uid="{00000000-0005-0000-0000-000097260000}"/>
    <cellStyle name="Note 2 6 2 3 2 5" xfId="35676" xr:uid="{00000000-0005-0000-0000-000098260000}"/>
    <cellStyle name="Note 2 6 2 3 3" xfId="6249" xr:uid="{00000000-0005-0000-0000-000099260000}"/>
    <cellStyle name="Note 2 6 2 3 3 2" xfId="23684" xr:uid="{00000000-0005-0000-0000-00009A260000}"/>
    <cellStyle name="Note 2 6 2 3 3 3" xfId="38137" xr:uid="{00000000-0005-0000-0000-00009B260000}"/>
    <cellStyle name="Note 2 6 2 3 4" xfId="8690" xr:uid="{00000000-0005-0000-0000-00009C260000}"/>
    <cellStyle name="Note 2 6 2 3 4 2" xfId="26125" xr:uid="{00000000-0005-0000-0000-00009D260000}"/>
    <cellStyle name="Note 2 6 2 3 4 3" xfId="40578" xr:uid="{00000000-0005-0000-0000-00009E260000}"/>
    <cellStyle name="Note 2 6 2 3 5" xfId="11110" xr:uid="{00000000-0005-0000-0000-00009F260000}"/>
    <cellStyle name="Note 2 6 2 3 5 2" xfId="28545" xr:uid="{00000000-0005-0000-0000-0000A0260000}"/>
    <cellStyle name="Note 2 6 2 3 5 3" xfId="42998" xr:uid="{00000000-0005-0000-0000-0000A1260000}"/>
    <cellStyle name="Note 2 6 2 3 6" xfId="18117" xr:uid="{00000000-0005-0000-0000-0000A2260000}"/>
    <cellStyle name="Note 2 6 2 4" xfId="1277" xr:uid="{00000000-0005-0000-0000-0000A3260000}"/>
    <cellStyle name="Note 2 6 2 4 2" xfId="3788" xr:uid="{00000000-0005-0000-0000-0000A4260000}"/>
    <cellStyle name="Note 2 6 2 4 2 2" xfId="21224" xr:uid="{00000000-0005-0000-0000-0000A5260000}"/>
    <cellStyle name="Note 2 6 2 4 2 3" xfId="35677" xr:uid="{00000000-0005-0000-0000-0000A6260000}"/>
    <cellStyle name="Note 2 6 2 4 3" xfId="6250" xr:uid="{00000000-0005-0000-0000-0000A7260000}"/>
    <cellStyle name="Note 2 6 2 4 3 2" xfId="23685" xr:uid="{00000000-0005-0000-0000-0000A8260000}"/>
    <cellStyle name="Note 2 6 2 4 3 3" xfId="38138" xr:uid="{00000000-0005-0000-0000-0000A9260000}"/>
    <cellStyle name="Note 2 6 2 4 4" xfId="8691" xr:uid="{00000000-0005-0000-0000-0000AA260000}"/>
    <cellStyle name="Note 2 6 2 4 4 2" xfId="26126" xr:uid="{00000000-0005-0000-0000-0000AB260000}"/>
    <cellStyle name="Note 2 6 2 4 4 3" xfId="40579" xr:uid="{00000000-0005-0000-0000-0000AC260000}"/>
    <cellStyle name="Note 2 6 2 4 5" xfId="11111" xr:uid="{00000000-0005-0000-0000-0000AD260000}"/>
    <cellStyle name="Note 2 6 2 4 5 2" xfId="28546" xr:uid="{00000000-0005-0000-0000-0000AE260000}"/>
    <cellStyle name="Note 2 6 2 4 5 3" xfId="42999" xr:uid="{00000000-0005-0000-0000-0000AF260000}"/>
    <cellStyle name="Note 2 6 2 4 6" xfId="15089" xr:uid="{00000000-0005-0000-0000-0000B0260000}"/>
    <cellStyle name="Note 2 6 2 4 6 2" xfId="32524" xr:uid="{00000000-0005-0000-0000-0000B1260000}"/>
    <cellStyle name="Note 2 6 2 4 6 3" xfId="46977" xr:uid="{00000000-0005-0000-0000-0000B2260000}"/>
    <cellStyle name="Note 2 6 2 4 7" xfId="18118" xr:uid="{00000000-0005-0000-0000-0000B3260000}"/>
    <cellStyle name="Note 2 6 2 4 8" xfId="20251" xr:uid="{00000000-0005-0000-0000-0000B4260000}"/>
    <cellStyle name="Note 2 6 2 5" xfId="3785" xr:uid="{00000000-0005-0000-0000-0000B5260000}"/>
    <cellStyle name="Note 2 6 2 5 2" xfId="13464" xr:uid="{00000000-0005-0000-0000-0000B6260000}"/>
    <cellStyle name="Note 2 6 2 5 2 2" xfId="30899" xr:uid="{00000000-0005-0000-0000-0000B7260000}"/>
    <cellStyle name="Note 2 6 2 5 2 3" xfId="45352" xr:uid="{00000000-0005-0000-0000-0000B8260000}"/>
    <cellStyle name="Note 2 6 2 5 3" xfId="15925" xr:uid="{00000000-0005-0000-0000-0000B9260000}"/>
    <cellStyle name="Note 2 6 2 5 3 2" xfId="33360" xr:uid="{00000000-0005-0000-0000-0000BA260000}"/>
    <cellStyle name="Note 2 6 2 5 3 3" xfId="47813" xr:uid="{00000000-0005-0000-0000-0000BB260000}"/>
    <cellStyle name="Note 2 6 2 5 4" xfId="21221" xr:uid="{00000000-0005-0000-0000-0000BC260000}"/>
    <cellStyle name="Note 2 6 2 5 5" xfId="35674" xr:uid="{00000000-0005-0000-0000-0000BD260000}"/>
    <cellStyle name="Note 2 6 2 6" xfId="6247" xr:uid="{00000000-0005-0000-0000-0000BE260000}"/>
    <cellStyle name="Note 2 6 2 6 2" xfId="23682" xr:uid="{00000000-0005-0000-0000-0000BF260000}"/>
    <cellStyle name="Note 2 6 2 6 3" xfId="38135" xr:uid="{00000000-0005-0000-0000-0000C0260000}"/>
    <cellStyle name="Note 2 6 2 7" xfId="8688" xr:uid="{00000000-0005-0000-0000-0000C1260000}"/>
    <cellStyle name="Note 2 6 2 7 2" xfId="26123" xr:uid="{00000000-0005-0000-0000-0000C2260000}"/>
    <cellStyle name="Note 2 6 2 7 3" xfId="40576" xr:uid="{00000000-0005-0000-0000-0000C3260000}"/>
    <cellStyle name="Note 2 6 2 8" xfId="11108" xr:uid="{00000000-0005-0000-0000-0000C4260000}"/>
    <cellStyle name="Note 2 6 2 8 2" xfId="28543" xr:uid="{00000000-0005-0000-0000-0000C5260000}"/>
    <cellStyle name="Note 2 6 2 8 3" xfId="42996" xr:uid="{00000000-0005-0000-0000-0000C6260000}"/>
    <cellStyle name="Note 2 6 2 9" xfId="18115" xr:uid="{00000000-0005-0000-0000-0000C7260000}"/>
    <cellStyle name="Note 2 6 3" xfId="1278" xr:uid="{00000000-0005-0000-0000-0000C8260000}"/>
    <cellStyle name="Note 2 6 3 2" xfId="1279" xr:uid="{00000000-0005-0000-0000-0000C9260000}"/>
    <cellStyle name="Note 2 6 3 2 2" xfId="3790" xr:uid="{00000000-0005-0000-0000-0000CA260000}"/>
    <cellStyle name="Note 2 6 3 2 2 2" xfId="13468" xr:uid="{00000000-0005-0000-0000-0000CB260000}"/>
    <cellStyle name="Note 2 6 3 2 2 2 2" xfId="30903" xr:uid="{00000000-0005-0000-0000-0000CC260000}"/>
    <cellStyle name="Note 2 6 3 2 2 2 3" xfId="45356" xr:uid="{00000000-0005-0000-0000-0000CD260000}"/>
    <cellStyle name="Note 2 6 3 2 2 3" xfId="15929" xr:uid="{00000000-0005-0000-0000-0000CE260000}"/>
    <cellStyle name="Note 2 6 3 2 2 3 2" xfId="33364" xr:uid="{00000000-0005-0000-0000-0000CF260000}"/>
    <cellStyle name="Note 2 6 3 2 2 3 3" xfId="47817" xr:uid="{00000000-0005-0000-0000-0000D0260000}"/>
    <cellStyle name="Note 2 6 3 2 2 4" xfId="21226" xr:uid="{00000000-0005-0000-0000-0000D1260000}"/>
    <cellStyle name="Note 2 6 3 2 2 5" xfId="35679" xr:uid="{00000000-0005-0000-0000-0000D2260000}"/>
    <cellStyle name="Note 2 6 3 2 3" xfId="6252" xr:uid="{00000000-0005-0000-0000-0000D3260000}"/>
    <cellStyle name="Note 2 6 3 2 3 2" xfId="23687" xr:uid="{00000000-0005-0000-0000-0000D4260000}"/>
    <cellStyle name="Note 2 6 3 2 3 3" xfId="38140" xr:uid="{00000000-0005-0000-0000-0000D5260000}"/>
    <cellStyle name="Note 2 6 3 2 4" xfId="8693" xr:uid="{00000000-0005-0000-0000-0000D6260000}"/>
    <cellStyle name="Note 2 6 3 2 4 2" xfId="26128" xr:uid="{00000000-0005-0000-0000-0000D7260000}"/>
    <cellStyle name="Note 2 6 3 2 4 3" xfId="40581" xr:uid="{00000000-0005-0000-0000-0000D8260000}"/>
    <cellStyle name="Note 2 6 3 2 5" xfId="11113" xr:uid="{00000000-0005-0000-0000-0000D9260000}"/>
    <cellStyle name="Note 2 6 3 2 5 2" xfId="28548" xr:uid="{00000000-0005-0000-0000-0000DA260000}"/>
    <cellStyle name="Note 2 6 3 2 5 3" xfId="43001" xr:uid="{00000000-0005-0000-0000-0000DB260000}"/>
    <cellStyle name="Note 2 6 3 2 6" xfId="18120" xr:uid="{00000000-0005-0000-0000-0000DC260000}"/>
    <cellStyle name="Note 2 6 3 3" xfId="1280" xr:uid="{00000000-0005-0000-0000-0000DD260000}"/>
    <cellStyle name="Note 2 6 3 3 2" xfId="3791" xr:uid="{00000000-0005-0000-0000-0000DE260000}"/>
    <cellStyle name="Note 2 6 3 3 2 2" xfId="13469" xr:uid="{00000000-0005-0000-0000-0000DF260000}"/>
    <cellStyle name="Note 2 6 3 3 2 2 2" xfId="30904" xr:uid="{00000000-0005-0000-0000-0000E0260000}"/>
    <cellStyle name="Note 2 6 3 3 2 2 3" xfId="45357" xr:uid="{00000000-0005-0000-0000-0000E1260000}"/>
    <cellStyle name="Note 2 6 3 3 2 3" xfId="15930" xr:uid="{00000000-0005-0000-0000-0000E2260000}"/>
    <cellStyle name="Note 2 6 3 3 2 3 2" xfId="33365" xr:uid="{00000000-0005-0000-0000-0000E3260000}"/>
    <cellStyle name="Note 2 6 3 3 2 3 3" xfId="47818" xr:uid="{00000000-0005-0000-0000-0000E4260000}"/>
    <cellStyle name="Note 2 6 3 3 2 4" xfId="21227" xr:uid="{00000000-0005-0000-0000-0000E5260000}"/>
    <cellStyle name="Note 2 6 3 3 2 5" xfId="35680" xr:uid="{00000000-0005-0000-0000-0000E6260000}"/>
    <cellStyle name="Note 2 6 3 3 3" xfId="6253" xr:uid="{00000000-0005-0000-0000-0000E7260000}"/>
    <cellStyle name="Note 2 6 3 3 3 2" xfId="23688" xr:uid="{00000000-0005-0000-0000-0000E8260000}"/>
    <cellStyle name="Note 2 6 3 3 3 3" xfId="38141" xr:uid="{00000000-0005-0000-0000-0000E9260000}"/>
    <cellStyle name="Note 2 6 3 3 4" xfId="8694" xr:uid="{00000000-0005-0000-0000-0000EA260000}"/>
    <cellStyle name="Note 2 6 3 3 4 2" xfId="26129" xr:uid="{00000000-0005-0000-0000-0000EB260000}"/>
    <cellStyle name="Note 2 6 3 3 4 3" xfId="40582" xr:uid="{00000000-0005-0000-0000-0000EC260000}"/>
    <cellStyle name="Note 2 6 3 3 5" xfId="11114" xr:uid="{00000000-0005-0000-0000-0000ED260000}"/>
    <cellStyle name="Note 2 6 3 3 5 2" xfId="28549" xr:uid="{00000000-0005-0000-0000-0000EE260000}"/>
    <cellStyle name="Note 2 6 3 3 5 3" xfId="43002" xr:uid="{00000000-0005-0000-0000-0000EF260000}"/>
    <cellStyle name="Note 2 6 3 3 6" xfId="18121" xr:uid="{00000000-0005-0000-0000-0000F0260000}"/>
    <cellStyle name="Note 2 6 3 4" xfId="1281" xr:uid="{00000000-0005-0000-0000-0000F1260000}"/>
    <cellStyle name="Note 2 6 3 4 2" xfId="3792" xr:uid="{00000000-0005-0000-0000-0000F2260000}"/>
    <cellStyle name="Note 2 6 3 4 2 2" xfId="21228" xr:uid="{00000000-0005-0000-0000-0000F3260000}"/>
    <cellStyle name="Note 2 6 3 4 2 3" xfId="35681" xr:uid="{00000000-0005-0000-0000-0000F4260000}"/>
    <cellStyle name="Note 2 6 3 4 3" xfId="6254" xr:uid="{00000000-0005-0000-0000-0000F5260000}"/>
    <cellStyle name="Note 2 6 3 4 3 2" xfId="23689" xr:uid="{00000000-0005-0000-0000-0000F6260000}"/>
    <cellStyle name="Note 2 6 3 4 3 3" xfId="38142" xr:uid="{00000000-0005-0000-0000-0000F7260000}"/>
    <cellStyle name="Note 2 6 3 4 4" xfId="8695" xr:uid="{00000000-0005-0000-0000-0000F8260000}"/>
    <cellStyle name="Note 2 6 3 4 4 2" xfId="26130" xr:uid="{00000000-0005-0000-0000-0000F9260000}"/>
    <cellStyle name="Note 2 6 3 4 4 3" xfId="40583" xr:uid="{00000000-0005-0000-0000-0000FA260000}"/>
    <cellStyle name="Note 2 6 3 4 5" xfId="11115" xr:uid="{00000000-0005-0000-0000-0000FB260000}"/>
    <cellStyle name="Note 2 6 3 4 5 2" xfId="28550" xr:uid="{00000000-0005-0000-0000-0000FC260000}"/>
    <cellStyle name="Note 2 6 3 4 5 3" xfId="43003" xr:uid="{00000000-0005-0000-0000-0000FD260000}"/>
    <cellStyle name="Note 2 6 3 4 6" xfId="15090" xr:uid="{00000000-0005-0000-0000-0000FE260000}"/>
    <cellStyle name="Note 2 6 3 4 6 2" xfId="32525" xr:uid="{00000000-0005-0000-0000-0000FF260000}"/>
    <cellStyle name="Note 2 6 3 4 6 3" xfId="46978" xr:uid="{00000000-0005-0000-0000-000000270000}"/>
    <cellStyle name="Note 2 6 3 4 7" xfId="18122" xr:uid="{00000000-0005-0000-0000-000001270000}"/>
    <cellStyle name="Note 2 6 3 4 8" xfId="20252" xr:uid="{00000000-0005-0000-0000-000002270000}"/>
    <cellStyle name="Note 2 6 3 5" xfId="3789" xr:uid="{00000000-0005-0000-0000-000003270000}"/>
    <cellStyle name="Note 2 6 3 5 2" xfId="13467" xr:uid="{00000000-0005-0000-0000-000004270000}"/>
    <cellStyle name="Note 2 6 3 5 2 2" xfId="30902" xr:uid="{00000000-0005-0000-0000-000005270000}"/>
    <cellStyle name="Note 2 6 3 5 2 3" xfId="45355" xr:uid="{00000000-0005-0000-0000-000006270000}"/>
    <cellStyle name="Note 2 6 3 5 3" xfId="15928" xr:uid="{00000000-0005-0000-0000-000007270000}"/>
    <cellStyle name="Note 2 6 3 5 3 2" xfId="33363" xr:uid="{00000000-0005-0000-0000-000008270000}"/>
    <cellStyle name="Note 2 6 3 5 3 3" xfId="47816" xr:uid="{00000000-0005-0000-0000-000009270000}"/>
    <cellStyle name="Note 2 6 3 5 4" xfId="21225" xr:uid="{00000000-0005-0000-0000-00000A270000}"/>
    <cellStyle name="Note 2 6 3 5 5" xfId="35678" xr:uid="{00000000-0005-0000-0000-00000B270000}"/>
    <cellStyle name="Note 2 6 3 6" xfId="6251" xr:uid="{00000000-0005-0000-0000-00000C270000}"/>
    <cellStyle name="Note 2 6 3 6 2" xfId="23686" xr:uid="{00000000-0005-0000-0000-00000D270000}"/>
    <cellStyle name="Note 2 6 3 6 3" xfId="38139" xr:uid="{00000000-0005-0000-0000-00000E270000}"/>
    <cellStyle name="Note 2 6 3 7" xfId="8692" xr:uid="{00000000-0005-0000-0000-00000F270000}"/>
    <cellStyle name="Note 2 6 3 7 2" xfId="26127" xr:uid="{00000000-0005-0000-0000-000010270000}"/>
    <cellStyle name="Note 2 6 3 7 3" xfId="40580" xr:uid="{00000000-0005-0000-0000-000011270000}"/>
    <cellStyle name="Note 2 6 3 8" xfId="11112" xr:uid="{00000000-0005-0000-0000-000012270000}"/>
    <cellStyle name="Note 2 6 3 8 2" xfId="28547" xr:uid="{00000000-0005-0000-0000-000013270000}"/>
    <cellStyle name="Note 2 6 3 8 3" xfId="43000" xr:uid="{00000000-0005-0000-0000-000014270000}"/>
    <cellStyle name="Note 2 6 3 9" xfId="18119" xr:uid="{00000000-0005-0000-0000-000015270000}"/>
    <cellStyle name="Note 2 6 4" xfId="1282" xr:uid="{00000000-0005-0000-0000-000016270000}"/>
    <cellStyle name="Note 2 6 4 2" xfId="1283" xr:uid="{00000000-0005-0000-0000-000017270000}"/>
    <cellStyle name="Note 2 6 4 2 2" xfId="3794" xr:uid="{00000000-0005-0000-0000-000018270000}"/>
    <cellStyle name="Note 2 6 4 2 2 2" xfId="13471" xr:uid="{00000000-0005-0000-0000-000019270000}"/>
    <cellStyle name="Note 2 6 4 2 2 2 2" xfId="30906" xr:uid="{00000000-0005-0000-0000-00001A270000}"/>
    <cellStyle name="Note 2 6 4 2 2 2 3" xfId="45359" xr:uid="{00000000-0005-0000-0000-00001B270000}"/>
    <cellStyle name="Note 2 6 4 2 2 3" xfId="15932" xr:uid="{00000000-0005-0000-0000-00001C270000}"/>
    <cellStyle name="Note 2 6 4 2 2 3 2" xfId="33367" xr:uid="{00000000-0005-0000-0000-00001D270000}"/>
    <cellStyle name="Note 2 6 4 2 2 3 3" xfId="47820" xr:uid="{00000000-0005-0000-0000-00001E270000}"/>
    <cellStyle name="Note 2 6 4 2 2 4" xfId="21230" xr:uid="{00000000-0005-0000-0000-00001F270000}"/>
    <cellStyle name="Note 2 6 4 2 2 5" xfId="35683" xr:uid="{00000000-0005-0000-0000-000020270000}"/>
    <cellStyle name="Note 2 6 4 2 3" xfId="6256" xr:uid="{00000000-0005-0000-0000-000021270000}"/>
    <cellStyle name="Note 2 6 4 2 3 2" xfId="23691" xr:uid="{00000000-0005-0000-0000-000022270000}"/>
    <cellStyle name="Note 2 6 4 2 3 3" xfId="38144" xr:uid="{00000000-0005-0000-0000-000023270000}"/>
    <cellStyle name="Note 2 6 4 2 4" xfId="8697" xr:uid="{00000000-0005-0000-0000-000024270000}"/>
    <cellStyle name="Note 2 6 4 2 4 2" xfId="26132" xr:uid="{00000000-0005-0000-0000-000025270000}"/>
    <cellStyle name="Note 2 6 4 2 4 3" xfId="40585" xr:uid="{00000000-0005-0000-0000-000026270000}"/>
    <cellStyle name="Note 2 6 4 2 5" xfId="11117" xr:uid="{00000000-0005-0000-0000-000027270000}"/>
    <cellStyle name="Note 2 6 4 2 5 2" xfId="28552" xr:uid="{00000000-0005-0000-0000-000028270000}"/>
    <cellStyle name="Note 2 6 4 2 5 3" xfId="43005" xr:uid="{00000000-0005-0000-0000-000029270000}"/>
    <cellStyle name="Note 2 6 4 2 6" xfId="18124" xr:uid="{00000000-0005-0000-0000-00002A270000}"/>
    <cellStyle name="Note 2 6 4 3" xfId="1284" xr:uid="{00000000-0005-0000-0000-00002B270000}"/>
    <cellStyle name="Note 2 6 4 3 2" xfId="3795" xr:uid="{00000000-0005-0000-0000-00002C270000}"/>
    <cellStyle name="Note 2 6 4 3 2 2" xfId="13472" xr:uid="{00000000-0005-0000-0000-00002D270000}"/>
    <cellStyle name="Note 2 6 4 3 2 2 2" xfId="30907" xr:uid="{00000000-0005-0000-0000-00002E270000}"/>
    <cellStyle name="Note 2 6 4 3 2 2 3" xfId="45360" xr:uid="{00000000-0005-0000-0000-00002F270000}"/>
    <cellStyle name="Note 2 6 4 3 2 3" xfId="15933" xr:uid="{00000000-0005-0000-0000-000030270000}"/>
    <cellStyle name="Note 2 6 4 3 2 3 2" xfId="33368" xr:uid="{00000000-0005-0000-0000-000031270000}"/>
    <cellStyle name="Note 2 6 4 3 2 3 3" xfId="47821" xr:uid="{00000000-0005-0000-0000-000032270000}"/>
    <cellStyle name="Note 2 6 4 3 2 4" xfId="21231" xr:uid="{00000000-0005-0000-0000-000033270000}"/>
    <cellStyle name="Note 2 6 4 3 2 5" xfId="35684" xr:uid="{00000000-0005-0000-0000-000034270000}"/>
    <cellStyle name="Note 2 6 4 3 3" xfId="6257" xr:uid="{00000000-0005-0000-0000-000035270000}"/>
    <cellStyle name="Note 2 6 4 3 3 2" xfId="23692" xr:uid="{00000000-0005-0000-0000-000036270000}"/>
    <cellStyle name="Note 2 6 4 3 3 3" xfId="38145" xr:uid="{00000000-0005-0000-0000-000037270000}"/>
    <cellStyle name="Note 2 6 4 3 4" xfId="8698" xr:uid="{00000000-0005-0000-0000-000038270000}"/>
    <cellStyle name="Note 2 6 4 3 4 2" xfId="26133" xr:uid="{00000000-0005-0000-0000-000039270000}"/>
    <cellStyle name="Note 2 6 4 3 4 3" xfId="40586" xr:uid="{00000000-0005-0000-0000-00003A270000}"/>
    <cellStyle name="Note 2 6 4 3 5" xfId="11118" xr:uid="{00000000-0005-0000-0000-00003B270000}"/>
    <cellStyle name="Note 2 6 4 3 5 2" xfId="28553" xr:uid="{00000000-0005-0000-0000-00003C270000}"/>
    <cellStyle name="Note 2 6 4 3 5 3" xfId="43006" xr:uid="{00000000-0005-0000-0000-00003D270000}"/>
    <cellStyle name="Note 2 6 4 3 6" xfId="18125" xr:uid="{00000000-0005-0000-0000-00003E270000}"/>
    <cellStyle name="Note 2 6 4 4" xfId="1285" xr:uid="{00000000-0005-0000-0000-00003F270000}"/>
    <cellStyle name="Note 2 6 4 4 2" xfId="3796" xr:uid="{00000000-0005-0000-0000-000040270000}"/>
    <cellStyle name="Note 2 6 4 4 2 2" xfId="21232" xr:uid="{00000000-0005-0000-0000-000041270000}"/>
    <cellStyle name="Note 2 6 4 4 2 3" xfId="35685" xr:uid="{00000000-0005-0000-0000-000042270000}"/>
    <cellStyle name="Note 2 6 4 4 3" xfId="6258" xr:uid="{00000000-0005-0000-0000-000043270000}"/>
    <cellStyle name="Note 2 6 4 4 3 2" xfId="23693" xr:uid="{00000000-0005-0000-0000-000044270000}"/>
    <cellStyle name="Note 2 6 4 4 3 3" xfId="38146" xr:uid="{00000000-0005-0000-0000-000045270000}"/>
    <cellStyle name="Note 2 6 4 4 4" xfId="8699" xr:uid="{00000000-0005-0000-0000-000046270000}"/>
    <cellStyle name="Note 2 6 4 4 4 2" xfId="26134" xr:uid="{00000000-0005-0000-0000-000047270000}"/>
    <cellStyle name="Note 2 6 4 4 4 3" xfId="40587" xr:uid="{00000000-0005-0000-0000-000048270000}"/>
    <cellStyle name="Note 2 6 4 4 5" xfId="11119" xr:uid="{00000000-0005-0000-0000-000049270000}"/>
    <cellStyle name="Note 2 6 4 4 5 2" xfId="28554" xr:uid="{00000000-0005-0000-0000-00004A270000}"/>
    <cellStyle name="Note 2 6 4 4 5 3" xfId="43007" xr:uid="{00000000-0005-0000-0000-00004B270000}"/>
    <cellStyle name="Note 2 6 4 4 6" xfId="15091" xr:uid="{00000000-0005-0000-0000-00004C270000}"/>
    <cellStyle name="Note 2 6 4 4 6 2" xfId="32526" xr:uid="{00000000-0005-0000-0000-00004D270000}"/>
    <cellStyle name="Note 2 6 4 4 6 3" xfId="46979" xr:uid="{00000000-0005-0000-0000-00004E270000}"/>
    <cellStyle name="Note 2 6 4 4 7" xfId="18126" xr:uid="{00000000-0005-0000-0000-00004F270000}"/>
    <cellStyle name="Note 2 6 4 4 8" xfId="20253" xr:uid="{00000000-0005-0000-0000-000050270000}"/>
    <cellStyle name="Note 2 6 4 5" xfId="3793" xr:uid="{00000000-0005-0000-0000-000051270000}"/>
    <cellStyle name="Note 2 6 4 5 2" xfId="13470" xr:uid="{00000000-0005-0000-0000-000052270000}"/>
    <cellStyle name="Note 2 6 4 5 2 2" xfId="30905" xr:uid="{00000000-0005-0000-0000-000053270000}"/>
    <cellStyle name="Note 2 6 4 5 2 3" xfId="45358" xr:uid="{00000000-0005-0000-0000-000054270000}"/>
    <cellStyle name="Note 2 6 4 5 3" xfId="15931" xr:uid="{00000000-0005-0000-0000-000055270000}"/>
    <cellStyle name="Note 2 6 4 5 3 2" xfId="33366" xr:uid="{00000000-0005-0000-0000-000056270000}"/>
    <cellStyle name="Note 2 6 4 5 3 3" xfId="47819" xr:uid="{00000000-0005-0000-0000-000057270000}"/>
    <cellStyle name="Note 2 6 4 5 4" xfId="21229" xr:uid="{00000000-0005-0000-0000-000058270000}"/>
    <cellStyle name="Note 2 6 4 5 5" xfId="35682" xr:uid="{00000000-0005-0000-0000-000059270000}"/>
    <cellStyle name="Note 2 6 4 6" xfId="6255" xr:uid="{00000000-0005-0000-0000-00005A270000}"/>
    <cellStyle name="Note 2 6 4 6 2" xfId="23690" xr:uid="{00000000-0005-0000-0000-00005B270000}"/>
    <cellStyle name="Note 2 6 4 6 3" xfId="38143" xr:uid="{00000000-0005-0000-0000-00005C270000}"/>
    <cellStyle name="Note 2 6 4 7" xfId="8696" xr:uid="{00000000-0005-0000-0000-00005D270000}"/>
    <cellStyle name="Note 2 6 4 7 2" xfId="26131" xr:uid="{00000000-0005-0000-0000-00005E270000}"/>
    <cellStyle name="Note 2 6 4 7 3" xfId="40584" xr:uid="{00000000-0005-0000-0000-00005F270000}"/>
    <cellStyle name="Note 2 6 4 8" xfId="11116" xr:uid="{00000000-0005-0000-0000-000060270000}"/>
    <cellStyle name="Note 2 6 4 8 2" xfId="28551" xr:uid="{00000000-0005-0000-0000-000061270000}"/>
    <cellStyle name="Note 2 6 4 8 3" xfId="43004" xr:uid="{00000000-0005-0000-0000-000062270000}"/>
    <cellStyle name="Note 2 6 4 9" xfId="18123" xr:uid="{00000000-0005-0000-0000-000063270000}"/>
    <cellStyle name="Note 2 6 5" xfId="1286" xr:uid="{00000000-0005-0000-0000-000064270000}"/>
    <cellStyle name="Note 2 6 5 2" xfId="1287" xr:uid="{00000000-0005-0000-0000-000065270000}"/>
    <cellStyle name="Note 2 6 5 2 2" xfId="3798" xr:uid="{00000000-0005-0000-0000-000066270000}"/>
    <cellStyle name="Note 2 6 5 2 2 2" xfId="13474" xr:uid="{00000000-0005-0000-0000-000067270000}"/>
    <cellStyle name="Note 2 6 5 2 2 2 2" xfId="30909" xr:uid="{00000000-0005-0000-0000-000068270000}"/>
    <cellStyle name="Note 2 6 5 2 2 2 3" xfId="45362" xr:uid="{00000000-0005-0000-0000-000069270000}"/>
    <cellStyle name="Note 2 6 5 2 2 3" xfId="15935" xr:uid="{00000000-0005-0000-0000-00006A270000}"/>
    <cellStyle name="Note 2 6 5 2 2 3 2" xfId="33370" xr:uid="{00000000-0005-0000-0000-00006B270000}"/>
    <cellStyle name="Note 2 6 5 2 2 3 3" xfId="47823" xr:uid="{00000000-0005-0000-0000-00006C270000}"/>
    <cellStyle name="Note 2 6 5 2 2 4" xfId="21234" xr:uid="{00000000-0005-0000-0000-00006D270000}"/>
    <cellStyle name="Note 2 6 5 2 2 5" xfId="35687" xr:uid="{00000000-0005-0000-0000-00006E270000}"/>
    <cellStyle name="Note 2 6 5 2 3" xfId="6260" xr:uid="{00000000-0005-0000-0000-00006F270000}"/>
    <cellStyle name="Note 2 6 5 2 3 2" xfId="23695" xr:uid="{00000000-0005-0000-0000-000070270000}"/>
    <cellStyle name="Note 2 6 5 2 3 3" xfId="38148" xr:uid="{00000000-0005-0000-0000-000071270000}"/>
    <cellStyle name="Note 2 6 5 2 4" xfId="8701" xr:uid="{00000000-0005-0000-0000-000072270000}"/>
    <cellStyle name="Note 2 6 5 2 4 2" xfId="26136" xr:uid="{00000000-0005-0000-0000-000073270000}"/>
    <cellStyle name="Note 2 6 5 2 4 3" xfId="40589" xr:uid="{00000000-0005-0000-0000-000074270000}"/>
    <cellStyle name="Note 2 6 5 2 5" xfId="11121" xr:uid="{00000000-0005-0000-0000-000075270000}"/>
    <cellStyle name="Note 2 6 5 2 5 2" xfId="28556" xr:uid="{00000000-0005-0000-0000-000076270000}"/>
    <cellStyle name="Note 2 6 5 2 5 3" xfId="43009" xr:uid="{00000000-0005-0000-0000-000077270000}"/>
    <cellStyle name="Note 2 6 5 2 6" xfId="18128" xr:uid="{00000000-0005-0000-0000-000078270000}"/>
    <cellStyle name="Note 2 6 5 3" xfId="1288" xr:uid="{00000000-0005-0000-0000-000079270000}"/>
    <cellStyle name="Note 2 6 5 3 2" xfId="3799" xr:uid="{00000000-0005-0000-0000-00007A270000}"/>
    <cellStyle name="Note 2 6 5 3 2 2" xfId="13475" xr:uid="{00000000-0005-0000-0000-00007B270000}"/>
    <cellStyle name="Note 2 6 5 3 2 2 2" xfId="30910" xr:uid="{00000000-0005-0000-0000-00007C270000}"/>
    <cellStyle name="Note 2 6 5 3 2 2 3" xfId="45363" xr:uid="{00000000-0005-0000-0000-00007D270000}"/>
    <cellStyle name="Note 2 6 5 3 2 3" xfId="15936" xr:uid="{00000000-0005-0000-0000-00007E270000}"/>
    <cellStyle name="Note 2 6 5 3 2 3 2" xfId="33371" xr:uid="{00000000-0005-0000-0000-00007F270000}"/>
    <cellStyle name="Note 2 6 5 3 2 3 3" xfId="47824" xr:uid="{00000000-0005-0000-0000-000080270000}"/>
    <cellStyle name="Note 2 6 5 3 2 4" xfId="21235" xr:uid="{00000000-0005-0000-0000-000081270000}"/>
    <cellStyle name="Note 2 6 5 3 2 5" xfId="35688" xr:uid="{00000000-0005-0000-0000-000082270000}"/>
    <cellStyle name="Note 2 6 5 3 3" xfId="6261" xr:uid="{00000000-0005-0000-0000-000083270000}"/>
    <cellStyle name="Note 2 6 5 3 3 2" xfId="23696" xr:uid="{00000000-0005-0000-0000-000084270000}"/>
    <cellStyle name="Note 2 6 5 3 3 3" xfId="38149" xr:uid="{00000000-0005-0000-0000-000085270000}"/>
    <cellStyle name="Note 2 6 5 3 4" xfId="8702" xr:uid="{00000000-0005-0000-0000-000086270000}"/>
    <cellStyle name="Note 2 6 5 3 4 2" xfId="26137" xr:uid="{00000000-0005-0000-0000-000087270000}"/>
    <cellStyle name="Note 2 6 5 3 4 3" xfId="40590" xr:uid="{00000000-0005-0000-0000-000088270000}"/>
    <cellStyle name="Note 2 6 5 3 5" xfId="11122" xr:uid="{00000000-0005-0000-0000-000089270000}"/>
    <cellStyle name="Note 2 6 5 3 5 2" xfId="28557" xr:uid="{00000000-0005-0000-0000-00008A270000}"/>
    <cellStyle name="Note 2 6 5 3 5 3" xfId="43010" xr:uid="{00000000-0005-0000-0000-00008B270000}"/>
    <cellStyle name="Note 2 6 5 3 6" xfId="18129" xr:uid="{00000000-0005-0000-0000-00008C270000}"/>
    <cellStyle name="Note 2 6 5 4" xfId="1289" xr:uid="{00000000-0005-0000-0000-00008D270000}"/>
    <cellStyle name="Note 2 6 5 4 2" xfId="3800" xr:uid="{00000000-0005-0000-0000-00008E270000}"/>
    <cellStyle name="Note 2 6 5 4 2 2" xfId="21236" xr:uid="{00000000-0005-0000-0000-00008F270000}"/>
    <cellStyle name="Note 2 6 5 4 2 3" xfId="35689" xr:uid="{00000000-0005-0000-0000-000090270000}"/>
    <cellStyle name="Note 2 6 5 4 3" xfId="6262" xr:uid="{00000000-0005-0000-0000-000091270000}"/>
    <cellStyle name="Note 2 6 5 4 3 2" xfId="23697" xr:uid="{00000000-0005-0000-0000-000092270000}"/>
    <cellStyle name="Note 2 6 5 4 3 3" xfId="38150" xr:uid="{00000000-0005-0000-0000-000093270000}"/>
    <cellStyle name="Note 2 6 5 4 4" xfId="8703" xr:uid="{00000000-0005-0000-0000-000094270000}"/>
    <cellStyle name="Note 2 6 5 4 4 2" xfId="26138" xr:uid="{00000000-0005-0000-0000-000095270000}"/>
    <cellStyle name="Note 2 6 5 4 4 3" xfId="40591" xr:uid="{00000000-0005-0000-0000-000096270000}"/>
    <cellStyle name="Note 2 6 5 4 5" xfId="11123" xr:uid="{00000000-0005-0000-0000-000097270000}"/>
    <cellStyle name="Note 2 6 5 4 5 2" xfId="28558" xr:uid="{00000000-0005-0000-0000-000098270000}"/>
    <cellStyle name="Note 2 6 5 4 5 3" xfId="43011" xr:uid="{00000000-0005-0000-0000-000099270000}"/>
    <cellStyle name="Note 2 6 5 4 6" xfId="15092" xr:uid="{00000000-0005-0000-0000-00009A270000}"/>
    <cellStyle name="Note 2 6 5 4 6 2" xfId="32527" xr:uid="{00000000-0005-0000-0000-00009B270000}"/>
    <cellStyle name="Note 2 6 5 4 6 3" xfId="46980" xr:uid="{00000000-0005-0000-0000-00009C270000}"/>
    <cellStyle name="Note 2 6 5 4 7" xfId="18130" xr:uid="{00000000-0005-0000-0000-00009D270000}"/>
    <cellStyle name="Note 2 6 5 4 8" xfId="20254" xr:uid="{00000000-0005-0000-0000-00009E270000}"/>
    <cellStyle name="Note 2 6 5 5" xfId="3797" xr:uid="{00000000-0005-0000-0000-00009F270000}"/>
    <cellStyle name="Note 2 6 5 5 2" xfId="13473" xr:uid="{00000000-0005-0000-0000-0000A0270000}"/>
    <cellStyle name="Note 2 6 5 5 2 2" xfId="30908" xr:uid="{00000000-0005-0000-0000-0000A1270000}"/>
    <cellStyle name="Note 2 6 5 5 2 3" xfId="45361" xr:uid="{00000000-0005-0000-0000-0000A2270000}"/>
    <cellStyle name="Note 2 6 5 5 3" xfId="15934" xr:uid="{00000000-0005-0000-0000-0000A3270000}"/>
    <cellStyle name="Note 2 6 5 5 3 2" xfId="33369" xr:uid="{00000000-0005-0000-0000-0000A4270000}"/>
    <cellStyle name="Note 2 6 5 5 3 3" xfId="47822" xr:uid="{00000000-0005-0000-0000-0000A5270000}"/>
    <cellStyle name="Note 2 6 5 5 4" xfId="21233" xr:uid="{00000000-0005-0000-0000-0000A6270000}"/>
    <cellStyle name="Note 2 6 5 5 5" xfId="35686" xr:uid="{00000000-0005-0000-0000-0000A7270000}"/>
    <cellStyle name="Note 2 6 5 6" xfId="6259" xr:uid="{00000000-0005-0000-0000-0000A8270000}"/>
    <cellStyle name="Note 2 6 5 6 2" xfId="23694" xr:uid="{00000000-0005-0000-0000-0000A9270000}"/>
    <cellStyle name="Note 2 6 5 6 3" xfId="38147" xr:uid="{00000000-0005-0000-0000-0000AA270000}"/>
    <cellStyle name="Note 2 6 5 7" xfId="8700" xr:uid="{00000000-0005-0000-0000-0000AB270000}"/>
    <cellStyle name="Note 2 6 5 7 2" xfId="26135" xr:uid="{00000000-0005-0000-0000-0000AC270000}"/>
    <cellStyle name="Note 2 6 5 7 3" xfId="40588" xr:uid="{00000000-0005-0000-0000-0000AD270000}"/>
    <cellStyle name="Note 2 6 5 8" xfId="11120" xr:uid="{00000000-0005-0000-0000-0000AE270000}"/>
    <cellStyle name="Note 2 6 5 8 2" xfId="28555" xr:uid="{00000000-0005-0000-0000-0000AF270000}"/>
    <cellStyle name="Note 2 6 5 8 3" xfId="43008" xr:uid="{00000000-0005-0000-0000-0000B0270000}"/>
    <cellStyle name="Note 2 6 5 9" xfId="18127" xr:uid="{00000000-0005-0000-0000-0000B1270000}"/>
    <cellStyle name="Note 2 6 6" xfId="1290" xr:uid="{00000000-0005-0000-0000-0000B2270000}"/>
    <cellStyle name="Note 2 6 6 2" xfId="3801" xr:uid="{00000000-0005-0000-0000-0000B3270000}"/>
    <cellStyle name="Note 2 6 6 2 2" xfId="13476" xr:uid="{00000000-0005-0000-0000-0000B4270000}"/>
    <cellStyle name="Note 2 6 6 2 2 2" xfId="30911" xr:uid="{00000000-0005-0000-0000-0000B5270000}"/>
    <cellStyle name="Note 2 6 6 2 2 3" xfId="45364" xr:uid="{00000000-0005-0000-0000-0000B6270000}"/>
    <cellStyle name="Note 2 6 6 2 3" xfId="15937" xr:uid="{00000000-0005-0000-0000-0000B7270000}"/>
    <cellStyle name="Note 2 6 6 2 3 2" xfId="33372" xr:uid="{00000000-0005-0000-0000-0000B8270000}"/>
    <cellStyle name="Note 2 6 6 2 3 3" xfId="47825" xr:uid="{00000000-0005-0000-0000-0000B9270000}"/>
    <cellStyle name="Note 2 6 6 2 4" xfId="21237" xr:uid="{00000000-0005-0000-0000-0000BA270000}"/>
    <cellStyle name="Note 2 6 6 2 5" xfId="35690" xr:uid="{00000000-0005-0000-0000-0000BB270000}"/>
    <cellStyle name="Note 2 6 6 3" xfId="6263" xr:uid="{00000000-0005-0000-0000-0000BC270000}"/>
    <cellStyle name="Note 2 6 6 3 2" xfId="23698" xr:uid="{00000000-0005-0000-0000-0000BD270000}"/>
    <cellStyle name="Note 2 6 6 3 3" xfId="38151" xr:uid="{00000000-0005-0000-0000-0000BE270000}"/>
    <cellStyle name="Note 2 6 6 4" xfId="8704" xr:uid="{00000000-0005-0000-0000-0000BF270000}"/>
    <cellStyle name="Note 2 6 6 4 2" xfId="26139" xr:uid="{00000000-0005-0000-0000-0000C0270000}"/>
    <cellStyle name="Note 2 6 6 4 3" xfId="40592" xr:uid="{00000000-0005-0000-0000-0000C1270000}"/>
    <cellStyle name="Note 2 6 6 5" xfId="11124" xr:uid="{00000000-0005-0000-0000-0000C2270000}"/>
    <cellStyle name="Note 2 6 6 5 2" xfId="28559" xr:uid="{00000000-0005-0000-0000-0000C3270000}"/>
    <cellStyle name="Note 2 6 6 5 3" xfId="43012" xr:uid="{00000000-0005-0000-0000-0000C4270000}"/>
    <cellStyle name="Note 2 6 6 6" xfId="18131" xr:uid="{00000000-0005-0000-0000-0000C5270000}"/>
    <cellStyle name="Note 2 6 7" xfId="1291" xr:uid="{00000000-0005-0000-0000-0000C6270000}"/>
    <cellStyle name="Note 2 6 7 2" xfId="3802" xr:uid="{00000000-0005-0000-0000-0000C7270000}"/>
    <cellStyle name="Note 2 6 7 2 2" xfId="13477" xr:uid="{00000000-0005-0000-0000-0000C8270000}"/>
    <cellStyle name="Note 2 6 7 2 2 2" xfId="30912" xr:uid="{00000000-0005-0000-0000-0000C9270000}"/>
    <cellStyle name="Note 2 6 7 2 2 3" xfId="45365" xr:uid="{00000000-0005-0000-0000-0000CA270000}"/>
    <cellStyle name="Note 2 6 7 2 3" xfId="15938" xr:uid="{00000000-0005-0000-0000-0000CB270000}"/>
    <cellStyle name="Note 2 6 7 2 3 2" xfId="33373" xr:uid="{00000000-0005-0000-0000-0000CC270000}"/>
    <cellStyle name="Note 2 6 7 2 3 3" xfId="47826" xr:uid="{00000000-0005-0000-0000-0000CD270000}"/>
    <cellStyle name="Note 2 6 7 2 4" xfId="21238" xr:uid="{00000000-0005-0000-0000-0000CE270000}"/>
    <cellStyle name="Note 2 6 7 2 5" xfId="35691" xr:uid="{00000000-0005-0000-0000-0000CF270000}"/>
    <cellStyle name="Note 2 6 7 3" xfId="6264" xr:uid="{00000000-0005-0000-0000-0000D0270000}"/>
    <cellStyle name="Note 2 6 7 3 2" xfId="23699" xr:uid="{00000000-0005-0000-0000-0000D1270000}"/>
    <cellStyle name="Note 2 6 7 3 3" xfId="38152" xr:uid="{00000000-0005-0000-0000-0000D2270000}"/>
    <cellStyle name="Note 2 6 7 4" xfId="8705" xr:uid="{00000000-0005-0000-0000-0000D3270000}"/>
    <cellStyle name="Note 2 6 7 4 2" xfId="26140" xr:uid="{00000000-0005-0000-0000-0000D4270000}"/>
    <cellStyle name="Note 2 6 7 4 3" xfId="40593" xr:uid="{00000000-0005-0000-0000-0000D5270000}"/>
    <cellStyle name="Note 2 6 7 5" xfId="11125" xr:uid="{00000000-0005-0000-0000-0000D6270000}"/>
    <cellStyle name="Note 2 6 7 5 2" xfId="28560" xr:uid="{00000000-0005-0000-0000-0000D7270000}"/>
    <cellStyle name="Note 2 6 7 5 3" xfId="43013" xr:uid="{00000000-0005-0000-0000-0000D8270000}"/>
    <cellStyle name="Note 2 6 7 6" xfId="18132" xr:uid="{00000000-0005-0000-0000-0000D9270000}"/>
    <cellStyle name="Note 2 6 8" xfId="1292" xr:uid="{00000000-0005-0000-0000-0000DA270000}"/>
    <cellStyle name="Note 2 6 8 2" xfId="3803" xr:uid="{00000000-0005-0000-0000-0000DB270000}"/>
    <cellStyle name="Note 2 6 8 2 2" xfId="21239" xr:uid="{00000000-0005-0000-0000-0000DC270000}"/>
    <cellStyle name="Note 2 6 8 2 3" xfId="35692" xr:uid="{00000000-0005-0000-0000-0000DD270000}"/>
    <cellStyle name="Note 2 6 8 3" xfId="6265" xr:uid="{00000000-0005-0000-0000-0000DE270000}"/>
    <cellStyle name="Note 2 6 8 3 2" xfId="23700" xr:uid="{00000000-0005-0000-0000-0000DF270000}"/>
    <cellStyle name="Note 2 6 8 3 3" xfId="38153" xr:uid="{00000000-0005-0000-0000-0000E0270000}"/>
    <cellStyle name="Note 2 6 8 4" xfId="8706" xr:uid="{00000000-0005-0000-0000-0000E1270000}"/>
    <cellStyle name="Note 2 6 8 4 2" xfId="26141" xr:uid="{00000000-0005-0000-0000-0000E2270000}"/>
    <cellStyle name="Note 2 6 8 4 3" xfId="40594" xr:uid="{00000000-0005-0000-0000-0000E3270000}"/>
    <cellStyle name="Note 2 6 8 5" xfId="11126" xr:uid="{00000000-0005-0000-0000-0000E4270000}"/>
    <cellStyle name="Note 2 6 8 5 2" xfId="28561" xr:uid="{00000000-0005-0000-0000-0000E5270000}"/>
    <cellStyle name="Note 2 6 8 5 3" xfId="43014" xr:uid="{00000000-0005-0000-0000-0000E6270000}"/>
    <cellStyle name="Note 2 6 8 6" xfId="15093" xr:uid="{00000000-0005-0000-0000-0000E7270000}"/>
    <cellStyle name="Note 2 6 8 6 2" xfId="32528" xr:uid="{00000000-0005-0000-0000-0000E8270000}"/>
    <cellStyle name="Note 2 6 8 6 3" xfId="46981" xr:uid="{00000000-0005-0000-0000-0000E9270000}"/>
    <cellStyle name="Note 2 6 8 7" xfId="18133" xr:uid="{00000000-0005-0000-0000-0000EA270000}"/>
    <cellStyle name="Note 2 6 8 8" xfId="20255" xr:uid="{00000000-0005-0000-0000-0000EB270000}"/>
    <cellStyle name="Note 2 6 9" xfId="3784" xr:uid="{00000000-0005-0000-0000-0000EC270000}"/>
    <cellStyle name="Note 2 6 9 2" xfId="13463" xr:uid="{00000000-0005-0000-0000-0000ED270000}"/>
    <cellStyle name="Note 2 6 9 2 2" xfId="30898" xr:uid="{00000000-0005-0000-0000-0000EE270000}"/>
    <cellStyle name="Note 2 6 9 2 3" xfId="45351" xr:uid="{00000000-0005-0000-0000-0000EF270000}"/>
    <cellStyle name="Note 2 6 9 3" xfId="15924" xr:uid="{00000000-0005-0000-0000-0000F0270000}"/>
    <cellStyle name="Note 2 6 9 3 2" xfId="33359" xr:uid="{00000000-0005-0000-0000-0000F1270000}"/>
    <cellStyle name="Note 2 6 9 3 3" xfId="47812" xr:uid="{00000000-0005-0000-0000-0000F2270000}"/>
    <cellStyle name="Note 2 6 9 4" xfId="21220" xr:uid="{00000000-0005-0000-0000-0000F3270000}"/>
    <cellStyle name="Note 2 6 9 5" xfId="35673" xr:uid="{00000000-0005-0000-0000-0000F4270000}"/>
    <cellStyle name="Note 2 7" xfId="1293" xr:uid="{00000000-0005-0000-0000-0000F5270000}"/>
    <cellStyle name="Note 2 7 10" xfId="6266" xr:uid="{00000000-0005-0000-0000-0000F6270000}"/>
    <cellStyle name="Note 2 7 10 2" xfId="23701" xr:uid="{00000000-0005-0000-0000-0000F7270000}"/>
    <cellStyle name="Note 2 7 10 3" xfId="38154" xr:uid="{00000000-0005-0000-0000-0000F8270000}"/>
    <cellStyle name="Note 2 7 11" xfId="8707" xr:uid="{00000000-0005-0000-0000-0000F9270000}"/>
    <cellStyle name="Note 2 7 11 2" xfId="26142" xr:uid="{00000000-0005-0000-0000-0000FA270000}"/>
    <cellStyle name="Note 2 7 11 3" xfId="40595" xr:uid="{00000000-0005-0000-0000-0000FB270000}"/>
    <cellStyle name="Note 2 7 12" xfId="11127" xr:uid="{00000000-0005-0000-0000-0000FC270000}"/>
    <cellStyle name="Note 2 7 12 2" xfId="28562" xr:uid="{00000000-0005-0000-0000-0000FD270000}"/>
    <cellStyle name="Note 2 7 12 3" xfId="43015" xr:uid="{00000000-0005-0000-0000-0000FE270000}"/>
    <cellStyle name="Note 2 7 13" xfId="18134" xr:uid="{00000000-0005-0000-0000-0000FF270000}"/>
    <cellStyle name="Note 2 7 2" xfId="1294" xr:uid="{00000000-0005-0000-0000-000000280000}"/>
    <cellStyle name="Note 2 7 2 2" xfId="1295" xr:uid="{00000000-0005-0000-0000-000001280000}"/>
    <cellStyle name="Note 2 7 2 2 2" xfId="3806" xr:uid="{00000000-0005-0000-0000-000002280000}"/>
    <cellStyle name="Note 2 7 2 2 2 2" xfId="13480" xr:uid="{00000000-0005-0000-0000-000003280000}"/>
    <cellStyle name="Note 2 7 2 2 2 2 2" xfId="30915" xr:uid="{00000000-0005-0000-0000-000004280000}"/>
    <cellStyle name="Note 2 7 2 2 2 2 3" xfId="45368" xr:uid="{00000000-0005-0000-0000-000005280000}"/>
    <cellStyle name="Note 2 7 2 2 2 3" xfId="15941" xr:uid="{00000000-0005-0000-0000-000006280000}"/>
    <cellStyle name="Note 2 7 2 2 2 3 2" xfId="33376" xr:uid="{00000000-0005-0000-0000-000007280000}"/>
    <cellStyle name="Note 2 7 2 2 2 3 3" xfId="47829" xr:uid="{00000000-0005-0000-0000-000008280000}"/>
    <cellStyle name="Note 2 7 2 2 2 4" xfId="21242" xr:uid="{00000000-0005-0000-0000-000009280000}"/>
    <cellStyle name="Note 2 7 2 2 2 5" xfId="35695" xr:uid="{00000000-0005-0000-0000-00000A280000}"/>
    <cellStyle name="Note 2 7 2 2 3" xfId="6268" xr:uid="{00000000-0005-0000-0000-00000B280000}"/>
    <cellStyle name="Note 2 7 2 2 3 2" xfId="23703" xr:uid="{00000000-0005-0000-0000-00000C280000}"/>
    <cellStyle name="Note 2 7 2 2 3 3" xfId="38156" xr:uid="{00000000-0005-0000-0000-00000D280000}"/>
    <cellStyle name="Note 2 7 2 2 4" xfId="8709" xr:uid="{00000000-0005-0000-0000-00000E280000}"/>
    <cellStyle name="Note 2 7 2 2 4 2" xfId="26144" xr:uid="{00000000-0005-0000-0000-00000F280000}"/>
    <cellStyle name="Note 2 7 2 2 4 3" xfId="40597" xr:uid="{00000000-0005-0000-0000-000010280000}"/>
    <cellStyle name="Note 2 7 2 2 5" xfId="11129" xr:uid="{00000000-0005-0000-0000-000011280000}"/>
    <cellStyle name="Note 2 7 2 2 5 2" xfId="28564" xr:uid="{00000000-0005-0000-0000-000012280000}"/>
    <cellStyle name="Note 2 7 2 2 5 3" xfId="43017" xr:uid="{00000000-0005-0000-0000-000013280000}"/>
    <cellStyle name="Note 2 7 2 2 6" xfId="18136" xr:uid="{00000000-0005-0000-0000-000014280000}"/>
    <cellStyle name="Note 2 7 2 3" xfId="1296" xr:uid="{00000000-0005-0000-0000-000015280000}"/>
    <cellStyle name="Note 2 7 2 3 2" xfId="3807" xr:uid="{00000000-0005-0000-0000-000016280000}"/>
    <cellStyle name="Note 2 7 2 3 2 2" xfId="13481" xr:uid="{00000000-0005-0000-0000-000017280000}"/>
    <cellStyle name="Note 2 7 2 3 2 2 2" xfId="30916" xr:uid="{00000000-0005-0000-0000-000018280000}"/>
    <cellStyle name="Note 2 7 2 3 2 2 3" xfId="45369" xr:uid="{00000000-0005-0000-0000-000019280000}"/>
    <cellStyle name="Note 2 7 2 3 2 3" xfId="15942" xr:uid="{00000000-0005-0000-0000-00001A280000}"/>
    <cellStyle name="Note 2 7 2 3 2 3 2" xfId="33377" xr:uid="{00000000-0005-0000-0000-00001B280000}"/>
    <cellStyle name="Note 2 7 2 3 2 3 3" xfId="47830" xr:uid="{00000000-0005-0000-0000-00001C280000}"/>
    <cellStyle name="Note 2 7 2 3 2 4" xfId="21243" xr:uid="{00000000-0005-0000-0000-00001D280000}"/>
    <cellStyle name="Note 2 7 2 3 2 5" xfId="35696" xr:uid="{00000000-0005-0000-0000-00001E280000}"/>
    <cellStyle name="Note 2 7 2 3 3" xfId="6269" xr:uid="{00000000-0005-0000-0000-00001F280000}"/>
    <cellStyle name="Note 2 7 2 3 3 2" xfId="23704" xr:uid="{00000000-0005-0000-0000-000020280000}"/>
    <cellStyle name="Note 2 7 2 3 3 3" xfId="38157" xr:uid="{00000000-0005-0000-0000-000021280000}"/>
    <cellStyle name="Note 2 7 2 3 4" xfId="8710" xr:uid="{00000000-0005-0000-0000-000022280000}"/>
    <cellStyle name="Note 2 7 2 3 4 2" xfId="26145" xr:uid="{00000000-0005-0000-0000-000023280000}"/>
    <cellStyle name="Note 2 7 2 3 4 3" xfId="40598" xr:uid="{00000000-0005-0000-0000-000024280000}"/>
    <cellStyle name="Note 2 7 2 3 5" xfId="11130" xr:uid="{00000000-0005-0000-0000-000025280000}"/>
    <cellStyle name="Note 2 7 2 3 5 2" xfId="28565" xr:uid="{00000000-0005-0000-0000-000026280000}"/>
    <cellStyle name="Note 2 7 2 3 5 3" xfId="43018" xr:uid="{00000000-0005-0000-0000-000027280000}"/>
    <cellStyle name="Note 2 7 2 3 6" xfId="18137" xr:uid="{00000000-0005-0000-0000-000028280000}"/>
    <cellStyle name="Note 2 7 2 4" xfId="1297" xr:uid="{00000000-0005-0000-0000-000029280000}"/>
    <cellStyle name="Note 2 7 2 4 2" xfId="3808" xr:uid="{00000000-0005-0000-0000-00002A280000}"/>
    <cellStyle name="Note 2 7 2 4 2 2" xfId="21244" xr:uid="{00000000-0005-0000-0000-00002B280000}"/>
    <cellStyle name="Note 2 7 2 4 2 3" xfId="35697" xr:uid="{00000000-0005-0000-0000-00002C280000}"/>
    <cellStyle name="Note 2 7 2 4 3" xfId="6270" xr:uid="{00000000-0005-0000-0000-00002D280000}"/>
    <cellStyle name="Note 2 7 2 4 3 2" xfId="23705" xr:uid="{00000000-0005-0000-0000-00002E280000}"/>
    <cellStyle name="Note 2 7 2 4 3 3" xfId="38158" xr:uid="{00000000-0005-0000-0000-00002F280000}"/>
    <cellStyle name="Note 2 7 2 4 4" xfId="8711" xr:uid="{00000000-0005-0000-0000-000030280000}"/>
    <cellStyle name="Note 2 7 2 4 4 2" xfId="26146" xr:uid="{00000000-0005-0000-0000-000031280000}"/>
    <cellStyle name="Note 2 7 2 4 4 3" xfId="40599" xr:uid="{00000000-0005-0000-0000-000032280000}"/>
    <cellStyle name="Note 2 7 2 4 5" xfId="11131" xr:uid="{00000000-0005-0000-0000-000033280000}"/>
    <cellStyle name="Note 2 7 2 4 5 2" xfId="28566" xr:uid="{00000000-0005-0000-0000-000034280000}"/>
    <cellStyle name="Note 2 7 2 4 5 3" xfId="43019" xr:uid="{00000000-0005-0000-0000-000035280000}"/>
    <cellStyle name="Note 2 7 2 4 6" xfId="15094" xr:uid="{00000000-0005-0000-0000-000036280000}"/>
    <cellStyle name="Note 2 7 2 4 6 2" xfId="32529" xr:uid="{00000000-0005-0000-0000-000037280000}"/>
    <cellStyle name="Note 2 7 2 4 6 3" xfId="46982" xr:uid="{00000000-0005-0000-0000-000038280000}"/>
    <cellStyle name="Note 2 7 2 4 7" xfId="18138" xr:uid="{00000000-0005-0000-0000-000039280000}"/>
    <cellStyle name="Note 2 7 2 4 8" xfId="20256" xr:uid="{00000000-0005-0000-0000-00003A280000}"/>
    <cellStyle name="Note 2 7 2 5" xfId="3805" xr:uid="{00000000-0005-0000-0000-00003B280000}"/>
    <cellStyle name="Note 2 7 2 5 2" xfId="13479" xr:uid="{00000000-0005-0000-0000-00003C280000}"/>
    <cellStyle name="Note 2 7 2 5 2 2" xfId="30914" xr:uid="{00000000-0005-0000-0000-00003D280000}"/>
    <cellStyle name="Note 2 7 2 5 2 3" xfId="45367" xr:uid="{00000000-0005-0000-0000-00003E280000}"/>
    <cellStyle name="Note 2 7 2 5 3" xfId="15940" xr:uid="{00000000-0005-0000-0000-00003F280000}"/>
    <cellStyle name="Note 2 7 2 5 3 2" xfId="33375" xr:uid="{00000000-0005-0000-0000-000040280000}"/>
    <cellStyle name="Note 2 7 2 5 3 3" xfId="47828" xr:uid="{00000000-0005-0000-0000-000041280000}"/>
    <cellStyle name="Note 2 7 2 5 4" xfId="21241" xr:uid="{00000000-0005-0000-0000-000042280000}"/>
    <cellStyle name="Note 2 7 2 5 5" xfId="35694" xr:uid="{00000000-0005-0000-0000-000043280000}"/>
    <cellStyle name="Note 2 7 2 6" xfId="6267" xr:uid="{00000000-0005-0000-0000-000044280000}"/>
    <cellStyle name="Note 2 7 2 6 2" xfId="23702" xr:uid="{00000000-0005-0000-0000-000045280000}"/>
    <cellStyle name="Note 2 7 2 6 3" xfId="38155" xr:uid="{00000000-0005-0000-0000-000046280000}"/>
    <cellStyle name="Note 2 7 2 7" xfId="8708" xr:uid="{00000000-0005-0000-0000-000047280000}"/>
    <cellStyle name="Note 2 7 2 7 2" xfId="26143" xr:uid="{00000000-0005-0000-0000-000048280000}"/>
    <cellStyle name="Note 2 7 2 7 3" xfId="40596" xr:uid="{00000000-0005-0000-0000-000049280000}"/>
    <cellStyle name="Note 2 7 2 8" xfId="11128" xr:uid="{00000000-0005-0000-0000-00004A280000}"/>
    <cellStyle name="Note 2 7 2 8 2" xfId="28563" xr:uid="{00000000-0005-0000-0000-00004B280000}"/>
    <cellStyle name="Note 2 7 2 8 3" xfId="43016" xr:uid="{00000000-0005-0000-0000-00004C280000}"/>
    <cellStyle name="Note 2 7 2 9" xfId="18135" xr:uid="{00000000-0005-0000-0000-00004D280000}"/>
    <cellStyle name="Note 2 7 3" xfId="1298" xr:uid="{00000000-0005-0000-0000-00004E280000}"/>
    <cellStyle name="Note 2 7 3 2" xfId="1299" xr:uid="{00000000-0005-0000-0000-00004F280000}"/>
    <cellStyle name="Note 2 7 3 2 2" xfId="3810" xr:uid="{00000000-0005-0000-0000-000050280000}"/>
    <cellStyle name="Note 2 7 3 2 2 2" xfId="13483" xr:uid="{00000000-0005-0000-0000-000051280000}"/>
    <cellStyle name="Note 2 7 3 2 2 2 2" xfId="30918" xr:uid="{00000000-0005-0000-0000-000052280000}"/>
    <cellStyle name="Note 2 7 3 2 2 2 3" xfId="45371" xr:uid="{00000000-0005-0000-0000-000053280000}"/>
    <cellStyle name="Note 2 7 3 2 2 3" xfId="15944" xr:uid="{00000000-0005-0000-0000-000054280000}"/>
    <cellStyle name="Note 2 7 3 2 2 3 2" xfId="33379" xr:uid="{00000000-0005-0000-0000-000055280000}"/>
    <cellStyle name="Note 2 7 3 2 2 3 3" xfId="47832" xr:uid="{00000000-0005-0000-0000-000056280000}"/>
    <cellStyle name="Note 2 7 3 2 2 4" xfId="21246" xr:uid="{00000000-0005-0000-0000-000057280000}"/>
    <cellStyle name="Note 2 7 3 2 2 5" xfId="35699" xr:uid="{00000000-0005-0000-0000-000058280000}"/>
    <cellStyle name="Note 2 7 3 2 3" xfId="6272" xr:uid="{00000000-0005-0000-0000-000059280000}"/>
    <cellStyle name="Note 2 7 3 2 3 2" xfId="23707" xr:uid="{00000000-0005-0000-0000-00005A280000}"/>
    <cellStyle name="Note 2 7 3 2 3 3" xfId="38160" xr:uid="{00000000-0005-0000-0000-00005B280000}"/>
    <cellStyle name="Note 2 7 3 2 4" xfId="8713" xr:uid="{00000000-0005-0000-0000-00005C280000}"/>
    <cellStyle name="Note 2 7 3 2 4 2" xfId="26148" xr:uid="{00000000-0005-0000-0000-00005D280000}"/>
    <cellStyle name="Note 2 7 3 2 4 3" xfId="40601" xr:uid="{00000000-0005-0000-0000-00005E280000}"/>
    <cellStyle name="Note 2 7 3 2 5" xfId="11133" xr:uid="{00000000-0005-0000-0000-00005F280000}"/>
    <cellStyle name="Note 2 7 3 2 5 2" xfId="28568" xr:uid="{00000000-0005-0000-0000-000060280000}"/>
    <cellStyle name="Note 2 7 3 2 5 3" xfId="43021" xr:uid="{00000000-0005-0000-0000-000061280000}"/>
    <cellStyle name="Note 2 7 3 2 6" xfId="18140" xr:uid="{00000000-0005-0000-0000-000062280000}"/>
    <cellStyle name="Note 2 7 3 3" xfId="1300" xr:uid="{00000000-0005-0000-0000-000063280000}"/>
    <cellStyle name="Note 2 7 3 3 2" xfId="3811" xr:uid="{00000000-0005-0000-0000-000064280000}"/>
    <cellStyle name="Note 2 7 3 3 2 2" xfId="13484" xr:uid="{00000000-0005-0000-0000-000065280000}"/>
    <cellStyle name="Note 2 7 3 3 2 2 2" xfId="30919" xr:uid="{00000000-0005-0000-0000-000066280000}"/>
    <cellStyle name="Note 2 7 3 3 2 2 3" xfId="45372" xr:uid="{00000000-0005-0000-0000-000067280000}"/>
    <cellStyle name="Note 2 7 3 3 2 3" xfId="15945" xr:uid="{00000000-0005-0000-0000-000068280000}"/>
    <cellStyle name="Note 2 7 3 3 2 3 2" xfId="33380" xr:uid="{00000000-0005-0000-0000-000069280000}"/>
    <cellStyle name="Note 2 7 3 3 2 3 3" xfId="47833" xr:uid="{00000000-0005-0000-0000-00006A280000}"/>
    <cellStyle name="Note 2 7 3 3 2 4" xfId="21247" xr:uid="{00000000-0005-0000-0000-00006B280000}"/>
    <cellStyle name="Note 2 7 3 3 2 5" xfId="35700" xr:uid="{00000000-0005-0000-0000-00006C280000}"/>
    <cellStyle name="Note 2 7 3 3 3" xfId="6273" xr:uid="{00000000-0005-0000-0000-00006D280000}"/>
    <cellStyle name="Note 2 7 3 3 3 2" xfId="23708" xr:uid="{00000000-0005-0000-0000-00006E280000}"/>
    <cellStyle name="Note 2 7 3 3 3 3" xfId="38161" xr:uid="{00000000-0005-0000-0000-00006F280000}"/>
    <cellStyle name="Note 2 7 3 3 4" xfId="8714" xr:uid="{00000000-0005-0000-0000-000070280000}"/>
    <cellStyle name="Note 2 7 3 3 4 2" xfId="26149" xr:uid="{00000000-0005-0000-0000-000071280000}"/>
    <cellStyle name="Note 2 7 3 3 4 3" xfId="40602" xr:uid="{00000000-0005-0000-0000-000072280000}"/>
    <cellStyle name="Note 2 7 3 3 5" xfId="11134" xr:uid="{00000000-0005-0000-0000-000073280000}"/>
    <cellStyle name="Note 2 7 3 3 5 2" xfId="28569" xr:uid="{00000000-0005-0000-0000-000074280000}"/>
    <cellStyle name="Note 2 7 3 3 5 3" xfId="43022" xr:uid="{00000000-0005-0000-0000-000075280000}"/>
    <cellStyle name="Note 2 7 3 3 6" xfId="18141" xr:uid="{00000000-0005-0000-0000-000076280000}"/>
    <cellStyle name="Note 2 7 3 4" xfId="1301" xr:uid="{00000000-0005-0000-0000-000077280000}"/>
    <cellStyle name="Note 2 7 3 4 2" xfId="3812" xr:uid="{00000000-0005-0000-0000-000078280000}"/>
    <cellStyle name="Note 2 7 3 4 2 2" xfId="21248" xr:uid="{00000000-0005-0000-0000-000079280000}"/>
    <cellStyle name="Note 2 7 3 4 2 3" xfId="35701" xr:uid="{00000000-0005-0000-0000-00007A280000}"/>
    <cellStyle name="Note 2 7 3 4 3" xfId="6274" xr:uid="{00000000-0005-0000-0000-00007B280000}"/>
    <cellStyle name="Note 2 7 3 4 3 2" xfId="23709" xr:uid="{00000000-0005-0000-0000-00007C280000}"/>
    <cellStyle name="Note 2 7 3 4 3 3" xfId="38162" xr:uid="{00000000-0005-0000-0000-00007D280000}"/>
    <cellStyle name="Note 2 7 3 4 4" xfId="8715" xr:uid="{00000000-0005-0000-0000-00007E280000}"/>
    <cellStyle name="Note 2 7 3 4 4 2" xfId="26150" xr:uid="{00000000-0005-0000-0000-00007F280000}"/>
    <cellStyle name="Note 2 7 3 4 4 3" xfId="40603" xr:uid="{00000000-0005-0000-0000-000080280000}"/>
    <cellStyle name="Note 2 7 3 4 5" xfId="11135" xr:uid="{00000000-0005-0000-0000-000081280000}"/>
    <cellStyle name="Note 2 7 3 4 5 2" xfId="28570" xr:uid="{00000000-0005-0000-0000-000082280000}"/>
    <cellStyle name="Note 2 7 3 4 5 3" xfId="43023" xr:uid="{00000000-0005-0000-0000-000083280000}"/>
    <cellStyle name="Note 2 7 3 4 6" xfId="15095" xr:uid="{00000000-0005-0000-0000-000084280000}"/>
    <cellStyle name="Note 2 7 3 4 6 2" xfId="32530" xr:uid="{00000000-0005-0000-0000-000085280000}"/>
    <cellStyle name="Note 2 7 3 4 6 3" xfId="46983" xr:uid="{00000000-0005-0000-0000-000086280000}"/>
    <cellStyle name="Note 2 7 3 4 7" xfId="18142" xr:uid="{00000000-0005-0000-0000-000087280000}"/>
    <cellStyle name="Note 2 7 3 4 8" xfId="20257" xr:uid="{00000000-0005-0000-0000-000088280000}"/>
    <cellStyle name="Note 2 7 3 5" xfId="3809" xr:uid="{00000000-0005-0000-0000-000089280000}"/>
    <cellStyle name="Note 2 7 3 5 2" xfId="13482" xr:uid="{00000000-0005-0000-0000-00008A280000}"/>
    <cellStyle name="Note 2 7 3 5 2 2" xfId="30917" xr:uid="{00000000-0005-0000-0000-00008B280000}"/>
    <cellStyle name="Note 2 7 3 5 2 3" xfId="45370" xr:uid="{00000000-0005-0000-0000-00008C280000}"/>
    <cellStyle name="Note 2 7 3 5 3" xfId="15943" xr:uid="{00000000-0005-0000-0000-00008D280000}"/>
    <cellStyle name="Note 2 7 3 5 3 2" xfId="33378" xr:uid="{00000000-0005-0000-0000-00008E280000}"/>
    <cellStyle name="Note 2 7 3 5 3 3" xfId="47831" xr:uid="{00000000-0005-0000-0000-00008F280000}"/>
    <cellStyle name="Note 2 7 3 5 4" xfId="21245" xr:uid="{00000000-0005-0000-0000-000090280000}"/>
    <cellStyle name="Note 2 7 3 5 5" xfId="35698" xr:uid="{00000000-0005-0000-0000-000091280000}"/>
    <cellStyle name="Note 2 7 3 6" xfId="6271" xr:uid="{00000000-0005-0000-0000-000092280000}"/>
    <cellStyle name="Note 2 7 3 6 2" xfId="23706" xr:uid="{00000000-0005-0000-0000-000093280000}"/>
    <cellStyle name="Note 2 7 3 6 3" xfId="38159" xr:uid="{00000000-0005-0000-0000-000094280000}"/>
    <cellStyle name="Note 2 7 3 7" xfId="8712" xr:uid="{00000000-0005-0000-0000-000095280000}"/>
    <cellStyle name="Note 2 7 3 7 2" xfId="26147" xr:uid="{00000000-0005-0000-0000-000096280000}"/>
    <cellStyle name="Note 2 7 3 7 3" xfId="40600" xr:uid="{00000000-0005-0000-0000-000097280000}"/>
    <cellStyle name="Note 2 7 3 8" xfId="11132" xr:uid="{00000000-0005-0000-0000-000098280000}"/>
    <cellStyle name="Note 2 7 3 8 2" xfId="28567" xr:uid="{00000000-0005-0000-0000-000099280000}"/>
    <cellStyle name="Note 2 7 3 8 3" xfId="43020" xr:uid="{00000000-0005-0000-0000-00009A280000}"/>
    <cellStyle name="Note 2 7 3 9" xfId="18139" xr:uid="{00000000-0005-0000-0000-00009B280000}"/>
    <cellStyle name="Note 2 7 4" xfId="1302" xr:uid="{00000000-0005-0000-0000-00009C280000}"/>
    <cellStyle name="Note 2 7 4 2" xfId="1303" xr:uid="{00000000-0005-0000-0000-00009D280000}"/>
    <cellStyle name="Note 2 7 4 2 2" xfId="3814" xr:uid="{00000000-0005-0000-0000-00009E280000}"/>
    <cellStyle name="Note 2 7 4 2 2 2" xfId="13486" xr:uid="{00000000-0005-0000-0000-00009F280000}"/>
    <cellStyle name="Note 2 7 4 2 2 2 2" xfId="30921" xr:uid="{00000000-0005-0000-0000-0000A0280000}"/>
    <cellStyle name="Note 2 7 4 2 2 2 3" xfId="45374" xr:uid="{00000000-0005-0000-0000-0000A1280000}"/>
    <cellStyle name="Note 2 7 4 2 2 3" xfId="15947" xr:uid="{00000000-0005-0000-0000-0000A2280000}"/>
    <cellStyle name="Note 2 7 4 2 2 3 2" xfId="33382" xr:uid="{00000000-0005-0000-0000-0000A3280000}"/>
    <cellStyle name="Note 2 7 4 2 2 3 3" xfId="47835" xr:uid="{00000000-0005-0000-0000-0000A4280000}"/>
    <cellStyle name="Note 2 7 4 2 2 4" xfId="21250" xr:uid="{00000000-0005-0000-0000-0000A5280000}"/>
    <cellStyle name="Note 2 7 4 2 2 5" xfId="35703" xr:uid="{00000000-0005-0000-0000-0000A6280000}"/>
    <cellStyle name="Note 2 7 4 2 3" xfId="6276" xr:uid="{00000000-0005-0000-0000-0000A7280000}"/>
    <cellStyle name="Note 2 7 4 2 3 2" xfId="23711" xr:uid="{00000000-0005-0000-0000-0000A8280000}"/>
    <cellStyle name="Note 2 7 4 2 3 3" xfId="38164" xr:uid="{00000000-0005-0000-0000-0000A9280000}"/>
    <cellStyle name="Note 2 7 4 2 4" xfId="8717" xr:uid="{00000000-0005-0000-0000-0000AA280000}"/>
    <cellStyle name="Note 2 7 4 2 4 2" xfId="26152" xr:uid="{00000000-0005-0000-0000-0000AB280000}"/>
    <cellStyle name="Note 2 7 4 2 4 3" xfId="40605" xr:uid="{00000000-0005-0000-0000-0000AC280000}"/>
    <cellStyle name="Note 2 7 4 2 5" xfId="11137" xr:uid="{00000000-0005-0000-0000-0000AD280000}"/>
    <cellStyle name="Note 2 7 4 2 5 2" xfId="28572" xr:uid="{00000000-0005-0000-0000-0000AE280000}"/>
    <cellStyle name="Note 2 7 4 2 5 3" xfId="43025" xr:uid="{00000000-0005-0000-0000-0000AF280000}"/>
    <cellStyle name="Note 2 7 4 2 6" xfId="18144" xr:uid="{00000000-0005-0000-0000-0000B0280000}"/>
    <cellStyle name="Note 2 7 4 3" xfId="1304" xr:uid="{00000000-0005-0000-0000-0000B1280000}"/>
    <cellStyle name="Note 2 7 4 3 2" xfId="3815" xr:uid="{00000000-0005-0000-0000-0000B2280000}"/>
    <cellStyle name="Note 2 7 4 3 2 2" xfId="13487" xr:uid="{00000000-0005-0000-0000-0000B3280000}"/>
    <cellStyle name="Note 2 7 4 3 2 2 2" xfId="30922" xr:uid="{00000000-0005-0000-0000-0000B4280000}"/>
    <cellStyle name="Note 2 7 4 3 2 2 3" xfId="45375" xr:uid="{00000000-0005-0000-0000-0000B5280000}"/>
    <cellStyle name="Note 2 7 4 3 2 3" xfId="15948" xr:uid="{00000000-0005-0000-0000-0000B6280000}"/>
    <cellStyle name="Note 2 7 4 3 2 3 2" xfId="33383" xr:uid="{00000000-0005-0000-0000-0000B7280000}"/>
    <cellStyle name="Note 2 7 4 3 2 3 3" xfId="47836" xr:uid="{00000000-0005-0000-0000-0000B8280000}"/>
    <cellStyle name="Note 2 7 4 3 2 4" xfId="21251" xr:uid="{00000000-0005-0000-0000-0000B9280000}"/>
    <cellStyle name="Note 2 7 4 3 2 5" xfId="35704" xr:uid="{00000000-0005-0000-0000-0000BA280000}"/>
    <cellStyle name="Note 2 7 4 3 3" xfId="6277" xr:uid="{00000000-0005-0000-0000-0000BB280000}"/>
    <cellStyle name="Note 2 7 4 3 3 2" xfId="23712" xr:uid="{00000000-0005-0000-0000-0000BC280000}"/>
    <cellStyle name="Note 2 7 4 3 3 3" xfId="38165" xr:uid="{00000000-0005-0000-0000-0000BD280000}"/>
    <cellStyle name="Note 2 7 4 3 4" xfId="8718" xr:uid="{00000000-0005-0000-0000-0000BE280000}"/>
    <cellStyle name="Note 2 7 4 3 4 2" xfId="26153" xr:uid="{00000000-0005-0000-0000-0000BF280000}"/>
    <cellStyle name="Note 2 7 4 3 4 3" xfId="40606" xr:uid="{00000000-0005-0000-0000-0000C0280000}"/>
    <cellStyle name="Note 2 7 4 3 5" xfId="11138" xr:uid="{00000000-0005-0000-0000-0000C1280000}"/>
    <cellStyle name="Note 2 7 4 3 5 2" xfId="28573" xr:uid="{00000000-0005-0000-0000-0000C2280000}"/>
    <cellStyle name="Note 2 7 4 3 5 3" xfId="43026" xr:uid="{00000000-0005-0000-0000-0000C3280000}"/>
    <cellStyle name="Note 2 7 4 3 6" xfId="18145" xr:uid="{00000000-0005-0000-0000-0000C4280000}"/>
    <cellStyle name="Note 2 7 4 4" xfId="1305" xr:uid="{00000000-0005-0000-0000-0000C5280000}"/>
    <cellStyle name="Note 2 7 4 4 2" xfId="3816" xr:uid="{00000000-0005-0000-0000-0000C6280000}"/>
    <cellStyle name="Note 2 7 4 4 2 2" xfId="21252" xr:uid="{00000000-0005-0000-0000-0000C7280000}"/>
    <cellStyle name="Note 2 7 4 4 2 3" xfId="35705" xr:uid="{00000000-0005-0000-0000-0000C8280000}"/>
    <cellStyle name="Note 2 7 4 4 3" xfId="6278" xr:uid="{00000000-0005-0000-0000-0000C9280000}"/>
    <cellStyle name="Note 2 7 4 4 3 2" xfId="23713" xr:uid="{00000000-0005-0000-0000-0000CA280000}"/>
    <cellStyle name="Note 2 7 4 4 3 3" xfId="38166" xr:uid="{00000000-0005-0000-0000-0000CB280000}"/>
    <cellStyle name="Note 2 7 4 4 4" xfId="8719" xr:uid="{00000000-0005-0000-0000-0000CC280000}"/>
    <cellStyle name="Note 2 7 4 4 4 2" xfId="26154" xr:uid="{00000000-0005-0000-0000-0000CD280000}"/>
    <cellStyle name="Note 2 7 4 4 4 3" xfId="40607" xr:uid="{00000000-0005-0000-0000-0000CE280000}"/>
    <cellStyle name="Note 2 7 4 4 5" xfId="11139" xr:uid="{00000000-0005-0000-0000-0000CF280000}"/>
    <cellStyle name="Note 2 7 4 4 5 2" xfId="28574" xr:uid="{00000000-0005-0000-0000-0000D0280000}"/>
    <cellStyle name="Note 2 7 4 4 5 3" xfId="43027" xr:uid="{00000000-0005-0000-0000-0000D1280000}"/>
    <cellStyle name="Note 2 7 4 4 6" xfId="15096" xr:uid="{00000000-0005-0000-0000-0000D2280000}"/>
    <cellStyle name="Note 2 7 4 4 6 2" xfId="32531" xr:uid="{00000000-0005-0000-0000-0000D3280000}"/>
    <cellStyle name="Note 2 7 4 4 6 3" xfId="46984" xr:uid="{00000000-0005-0000-0000-0000D4280000}"/>
    <cellStyle name="Note 2 7 4 4 7" xfId="18146" xr:uid="{00000000-0005-0000-0000-0000D5280000}"/>
    <cellStyle name="Note 2 7 4 4 8" xfId="20258" xr:uid="{00000000-0005-0000-0000-0000D6280000}"/>
    <cellStyle name="Note 2 7 4 5" xfId="3813" xr:uid="{00000000-0005-0000-0000-0000D7280000}"/>
    <cellStyle name="Note 2 7 4 5 2" xfId="13485" xr:uid="{00000000-0005-0000-0000-0000D8280000}"/>
    <cellStyle name="Note 2 7 4 5 2 2" xfId="30920" xr:uid="{00000000-0005-0000-0000-0000D9280000}"/>
    <cellStyle name="Note 2 7 4 5 2 3" xfId="45373" xr:uid="{00000000-0005-0000-0000-0000DA280000}"/>
    <cellStyle name="Note 2 7 4 5 3" xfId="15946" xr:uid="{00000000-0005-0000-0000-0000DB280000}"/>
    <cellStyle name="Note 2 7 4 5 3 2" xfId="33381" xr:uid="{00000000-0005-0000-0000-0000DC280000}"/>
    <cellStyle name="Note 2 7 4 5 3 3" xfId="47834" xr:uid="{00000000-0005-0000-0000-0000DD280000}"/>
    <cellStyle name="Note 2 7 4 5 4" xfId="21249" xr:uid="{00000000-0005-0000-0000-0000DE280000}"/>
    <cellStyle name="Note 2 7 4 5 5" xfId="35702" xr:uid="{00000000-0005-0000-0000-0000DF280000}"/>
    <cellStyle name="Note 2 7 4 6" xfId="6275" xr:uid="{00000000-0005-0000-0000-0000E0280000}"/>
    <cellStyle name="Note 2 7 4 6 2" xfId="23710" xr:uid="{00000000-0005-0000-0000-0000E1280000}"/>
    <cellStyle name="Note 2 7 4 6 3" xfId="38163" xr:uid="{00000000-0005-0000-0000-0000E2280000}"/>
    <cellStyle name="Note 2 7 4 7" xfId="8716" xr:uid="{00000000-0005-0000-0000-0000E3280000}"/>
    <cellStyle name="Note 2 7 4 7 2" xfId="26151" xr:uid="{00000000-0005-0000-0000-0000E4280000}"/>
    <cellStyle name="Note 2 7 4 7 3" xfId="40604" xr:uid="{00000000-0005-0000-0000-0000E5280000}"/>
    <cellStyle name="Note 2 7 4 8" xfId="11136" xr:uid="{00000000-0005-0000-0000-0000E6280000}"/>
    <cellStyle name="Note 2 7 4 8 2" xfId="28571" xr:uid="{00000000-0005-0000-0000-0000E7280000}"/>
    <cellStyle name="Note 2 7 4 8 3" xfId="43024" xr:uid="{00000000-0005-0000-0000-0000E8280000}"/>
    <cellStyle name="Note 2 7 4 9" xfId="18143" xr:uid="{00000000-0005-0000-0000-0000E9280000}"/>
    <cellStyle name="Note 2 7 5" xfId="1306" xr:uid="{00000000-0005-0000-0000-0000EA280000}"/>
    <cellStyle name="Note 2 7 5 2" xfId="1307" xr:uid="{00000000-0005-0000-0000-0000EB280000}"/>
    <cellStyle name="Note 2 7 5 2 2" xfId="3818" xr:uid="{00000000-0005-0000-0000-0000EC280000}"/>
    <cellStyle name="Note 2 7 5 2 2 2" xfId="13489" xr:uid="{00000000-0005-0000-0000-0000ED280000}"/>
    <cellStyle name="Note 2 7 5 2 2 2 2" xfId="30924" xr:uid="{00000000-0005-0000-0000-0000EE280000}"/>
    <cellStyle name="Note 2 7 5 2 2 2 3" xfId="45377" xr:uid="{00000000-0005-0000-0000-0000EF280000}"/>
    <cellStyle name="Note 2 7 5 2 2 3" xfId="15950" xr:uid="{00000000-0005-0000-0000-0000F0280000}"/>
    <cellStyle name="Note 2 7 5 2 2 3 2" xfId="33385" xr:uid="{00000000-0005-0000-0000-0000F1280000}"/>
    <cellStyle name="Note 2 7 5 2 2 3 3" xfId="47838" xr:uid="{00000000-0005-0000-0000-0000F2280000}"/>
    <cellStyle name="Note 2 7 5 2 2 4" xfId="21254" xr:uid="{00000000-0005-0000-0000-0000F3280000}"/>
    <cellStyle name="Note 2 7 5 2 2 5" xfId="35707" xr:uid="{00000000-0005-0000-0000-0000F4280000}"/>
    <cellStyle name="Note 2 7 5 2 3" xfId="6280" xr:uid="{00000000-0005-0000-0000-0000F5280000}"/>
    <cellStyle name="Note 2 7 5 2 3 2" xfId="23715" xr:uid="{00000000-0005-0000-0000-0000F6280000}"/>
    <cellStyle name="Note 2 7 5 2 3 3" xfId="38168" xr:uid="{00000000-0005-0000-0000-0000F7280000}"/>
    <cellStyle name="Note 2 7 5 2 4" xfId="8721" xr:uid="{00000000-0005-0000-0000-0000F8280000}"/>
    <cellStyle name="Note 2 7 5 2 4 2" xfId="26156" xr:uid="{00000000-0005-0000-0000-0000F9280000}"/>
    <cellStyle name="Note 2 7 5 2 4 3" xfId="40609" xr:uid="{00000000-0005-0000-0000-0000FA280000}"/>
    <cellStyle name="Note 2 7 5 2 5" xfId="11141" xr:uid="{00000000-0005-0000-0000-0000FB280000}"/>
    <cellStyle name="Note 2 7 5 2 5 2" xfId="28576" xr:uid="{00000000-0005-0000-0000-0000FC280000}"/>
    <cellStyle name="Note 2 7 5 2 5 3" xfId="43029" xr:uid="{00000000-0005-0000-0000-0000FD280000}"/>
    <cellStyle name="Note 2 7 5 2 6" xfId="18148" xr:uid="{00000000-0005-0000-0000-0000FE280000}"/>
    <cellStyle name="Note 2 7 5 3" xfId="1308" xr:uid="{00000000-0005-0000-0000-0000FF280000}"/>
    <cellStyle name="Note 2 7 5 3 2" xfId="3819" xr:uid="{00000000-0005-0000-0000-000000290000}"/>
    <cellStyle name="Note 2 7 5 3 2 2" xfId="13490" xr:uid="{00000000-0005-0000-0000-000001290000}"/>
    <cellStyle name="Note 2 7 5 3 2 2 2" xfId="30925" xr:uid="{00000000-0005-0000-0000-000002290000}"/>
    <cellStyle name="Note 2 7 5 3 2 2 3" xfId="45378" xr:uid="{00000000-0005-0000-0000-000003290000}"/>
    <cellStyle name="Note 2 7 5 3 2 3" xfId="15951" xr:uid="{00000000-0005-0000-0000-000004290000}"/>
    <cellStyle name="Note 2 7 5 3 2 3 2" xfId="33386" xr:uid="{00000000-0005-0000-0000-000005290000}"/>
    <cellStyle name="Note 2 7 5 3 2 3 3" xfId="47839" xr:uid="{00000000-0005-0000-0000-000006290000}"/>
    <cellStyle name="Note 2 7 5 3 2 4" xfId="21255" xr:uid="{00000000-0005-0000-0000-000007290000}"/>
    <cellStyle name="Note 2 7 5 3 2 5" xfId="35708" xr:uid="{00000000-0005-0000-0000-000008290000}"/>
    <cellStyle name="Note 2 7 5 3 3" xfId="6281" xr:uid="{00000000-0005-0000-0000-000009290000}"/>
    <cellStyle name="Note 2 7 5 3 3 2" xfId="23716" xr:uid="{00000000-0005-0000-0000-00000A290000}"/>
    <cellStyle name="Note 2 7 5 3 3 3" xfId="38169" xr:uid="{00000000-0005-0000-0000-00000B290000}"/>
    <cellStyle name="Note 2 7 5 3 4" xfId="8722" xr:uid="{00000000-0005-0000-0000-00000C290000}"/>
    <cellStyle name="Note 2 7 5 3 4 2" xfId="26157" xr:uid="{00000000-0005-0000-0000-00000D290000}"/>
    <cellStyle name="Note 2 7 5 3 4 3" xfId="40610" xr:uid="{00000000-0005-0000-0000-00000E290000}"/>
    <cellStyle name="Note 2 7 5 3 5" xfId="11142" xr:uid="{00000000-0005-0000-0000-00000F290000}"/>
    <cellStyle name="Note 2 7 5 3 5 2" xfId="28577" xr:uid="{00000000-0005-0000-0000-000010290000}"/>
    <cellStyle name="Note 2 7 5 3 5 3" xfId="43030" xr:uid="{00000000-0005-0000-0000-000011290000}"/>
    <cellStyle name="Note 2 7 5 3 6" xfId="18149" xr:uid="{00000000-0005-0000-0000-000012290000}"/>
    <cellStyle name="Note 2 7 5 4" xfId="1309" xr:uid="{00000000-0005-0000-0000-000013290000}"/>
    <cellStyle name="Note 2 7 5 4 2" xfId="3820" xr:uid="{00000000-0005-0000-0000-000014290000}"/>
    <cellStyle name="Note 2 7 5 4 2 2" xfId="21256" xr:uid="{00000000-0005-0000-0000-000015290000}"/>
    <cellStyle name="Note 2 7 5 4 2 3" xfId="35709" xr:uid="{00000000-0005-0000-0000-000016290000}"/>
    <cellStyle name="Note 2 7 5 4 3" xfId="6282" xr:uid="{00000000-0005-0000-0000-000017290000}"/>
    <cellStyle name="Note 2 7 5 4 3 2" xfId="23717" xr:uid="{00000000-0005-0000-0000-000018290000}"/>
    <cellStyle name="Note 2 7 5 4 3 3" xfId="38170" xr:uid="{00000000-0005-0000-0000-000019290000}"/>
    <cellStyle name="Note 2 7 5 4 4" xfId="8723" xr:uid="{00000000-0005-0000-0000-00001A290000}"/>
    <cellStyle name="Note 2 7 5 4 4 2" xfId="26158" xr:uid="{00000000-0005-0000-0000-00001B290000}"/>
    <cellStyle name="Note 2 7 5 4 4 3" xfId="40611" xr:uid="{00000000-0005-0000-0000-00001C290000}"/>
    <cellStyle name="Note 2 7 5 4 5" xfId="11143" xr:uid="{00000000-0005-0000-0000-00001D290000}"/>
    <cellStyle name="Note 2 7 5 4 5 2" xfId="28578" xr:uid="{00000000-0005-0000-0000-00001E290000}"/>
    <cellStyle name="Note 2 7 5 4 5 3" xfId="43031" xr:uid="{00000000-0005-0000-0000-00001F290000}"/>
    <cellStyle name="Note 2 7 5 4 6" xfId="15097" xr:uid="{00000000-0005-0000-0000-000020290000}"/>
    <cellStyle name="Note 2 7 5 4 6 2" xfId="32532" xr:uid="{00000000-0005-0000-0000-000021290000}"/>
    <cellStyle name="Note 2 7 5 4 6 3" xfId="46985" xr:uid="{00000000-0005-0000-0000-000022290000}"/>
    <cellStyle name="Note 2 7 5 4 7" xfId="18150" xr:uid="{00000000-0005-0000-0000-000023290000}"/>
    <cellStyle name="Note 2 7 5 4 8" xfId="20259" xr:uid="{00000000-0005-0000-0000-000024290000}"/>
    <cellStyle name="Note 2 7 5 5" xfId="3817" xr:uid="{00000000-0005-0000-0000-000025290000}"/>
    <cellStyle name="Note 2 7 5 5 2" xfId="13488" xr:uid="{00000000-0005-0000-0000-000026290000}"/>
    <cellStyle name="Note 2 7 5 5 2 2" xfId="30923" xr:uid="{00000000-0005-0000-0000-000027290000}"/>
    <cellStyle name="Note 2 7 5 5 2 3" xfId="45376" xr:uid="{00000000-0005-0000-0000-000028290000}"/>
    <cellStyle name="Note 2 7 5 5 3" xfId="15949" xr:uid="{00000000-0005-0000-0000-000029290000}"/>
    <cellStyle name="Note 2 7 5 5 3 2" xfId="33384" xr:uid="{00000000-0005-0000-0000-00002A290000}"/>
    <cellStyle name="Note 2 7 5 5 3 3" xfId="47837" xr:uid="{00000000-0005-0000-0000-00002B290000}"/>
    <cellStyle name="Note 2 7 5 5 4" xfId="21253" xr:uid="{00000000-0005-0000-0000-00002C290000}"/>
    <cellStyle name="Note 2 7 5 5 5" xfId="35706" xr:uid="{00000000-0005-0000-0000-00002D290000}"/>
    <cellStyle name="Note 2 7 5 6" xfId="6279" xr:uid="{00000000-0005-0000-0000-00002E290000}"/>
    <cellStyle name="Note 2 7 5 6 2" xfId="23714" xr:uid="{00000000-0005-0000-0000-00002F290000}"/>
    <cellStyle name="Note 2 7 5 6 3" xfId="38167" xr:uid="{00000000-0005-0000-0000-000030290000}"/>
    <cellStyle name="Note 2 7 5 7" xfId="8720" xr:uid="{00000000-0005-0000-0000-000031290000}"/>
    <cellStyle name="Note 2 7 5 7 2" xfId="26155" xr:uid="{00000000-0005-0000-0000-000032290000}"/>
    <cellStyle name="Note 2 7 5 7 3" xfId="40608" xr:uid="{00000000-0005-0000-0000-000033290000}"/>
    <cellStyle name="Note 2 7 5 8" xfId="11140" xr:uid="{00000000-0005-0000-0000-000034290000}"/>
    <cellStyle name="Note 2 7 5 8 2" xfId="28575" xr:uid="{00000000-0005-0000-0000-000035290000}"/>
    <cellStyle name="Note 2 7 5 8 3" xfId="43028" xr:uid="{00000000-0005-0000-0000-000036290000}"/>
    <cellStyle name="Note 2 7 5 9" xfId="18147" xr:uid="{00000000-0005-0000-0000-000037290000}"/>
    <cellStyle name="Note 2 7 6" xfId="1310" xr:uid="{00000000-0005-0000-0000-000038290000}"/>
    <cellStyle name="Note 2 7 6 2" xfId="3821" xr:uid="{00000000-0005-0000-0000-000039290000}"/>
    <cellStyle name="Note 2 7 6 2 2" xfId="13491" xr:uid="{00000000-0005-0000-0000-00003A290000}"/>
    <cellStyle name="Note 2 7 6 2 2 2" xfId="30926" xr:uid="{00000000-0005-0000-0000-00003B290000}"/>
    <cellStyle name="Note 2 7 6 2 2 3" xfId="45379" xr:uid="{00000000-0005-0000-0000-00003C290000}"/>
    <cellStyle name="Note 2 7 6 2 3" xfId="15952" xr:uid="{00000000-0005-0000-0000-00003D290000}"/>
    <cellStyle name="Note 2 7 6 2 3 2" xfId="33387" xr:uid="{00000000-0005-0000-0000-00003E290000}"/>
    <cellStyle name="Note 2 7 6 2 3 3" xfId="47840" xr:uid="{00000000-0005-0000-0000-00003F290000}"/>
    <cellStyle name="Note 2 7 6 2 4" xfId="21257" xr:uid="{00000000-0005-0000-0000-000040290000}"/>
    <cellStyle name="Note 2 7 6 2 5" xfId="35710" xr:uid="{00000000-0005-0000-0000-000041290000}"/>
    <cellStyle name="Note 2 7 6 3" xfId="6283" xr:uid="{00000000-0005-0000-0000-000042290000}"/>
    <cellStyle name="Note 2 7 6 3 2" xfId="23718" xr:uid="{00000000-0005-0000-0000-000043290000}"/>
    <cellStyle name="Note 2 7 6 3 3" xfId="38171" xr:uid="{00000000-0005-0000-0000-000044290000}"/>
    <cellStyle name="Note 2 7 6 4" xfId="8724" xr:uid="{00000000-0005-0000-0000-000045290000}"/>
    <cellStyle name="Note 2 7 6 4 2" xfId="26159" xr:uid="{00000000-0005-0000-0000-000046290000}"/>
    <cellStyle name="Note 2 7 6 4 3" xfId="40612" xr:uid="{00000000-0005-0000-0000-000047290000}"/>
    <cellStyle name="Note 2 7 6 5" xfId="11144" xr:uid="{00000000-0005-0000-0000-000048290000}"/>
    <cellStyle name="Note 2 7 6 5 2" xfId="28579" xr:uid="{00000000-0005-0000-0000-000049290000}"/>
    <cellStyle name="Note 2 7 6 5 3" xfId="43032" xr:uid="{00000000-0005-0000-0000-00004A290000}"/>
    <cellStyle name="Note 2 7 6 6" xfId="18151" xr:uid="{00000000-0005-0000-0000-00004B290000}"/>
    <cellStyle name="Note 2 7 7" xfId="1311" xr:uid="{00000000-0005-0000-0000-00004C290000}"/>
    <cellStyle name="Note 2 7 7 2" xfId="3822" xr:uid="{00000000-0005-0000-0000-00004D290000}"/>
    <cellStyle name="Note 2 7 7 2 2" xfId="13492" xr:uid="{00000000-0005-0000-0000-00004E290000}"/>
    <cellStyle name="Note 2 7 7 2 2 2" xfId="30927" xr:uid="{00000000-0005-0000-0000-00004F290000}"/>
    <cellStyle name="Note 2 7 7 2 2 3" xfId="45380" xr:uid="{00000000-0005-0000-0000-000050290000}"/>
    <cellStyle name="Note 2 7 7 2 3" xfId="15953" xr:uid="{00000000-0005-0000-0000-000051290000}"/>
    <cellStyle name="Note 2 7 7 2 3 2" xfId="33388" xr:uid="{00000000-0005-0000-0000-000052290000}"/>
    <cellStyle name="Note 2 7 7 2 3 3" xfId="47841" xr:uid="{00000000-0005-0000-0000-000053290000}"/>
    <cellStyle name="Note 2 7 7 2 4" xfId="21258" xr:uid="{00000000-0005-0000-0000-000054290000}"/>
    <cellStyle name="Note 2 7 7 2 5" xfId="35711" xr:uid="{00000000-0005-0000-0000-000055290000}"/>
    <cellStyle name="Note 2 7 7 3" xfId="6284" xr:uid="{00000000-0005-0000-0000-000056290000}"/>
    <cellStyle name="Note 2 7 7 3 2" xfId="23719" xr:uid="{00000000-0005-0000-0000-000057290000}"/>
    <cellStyle name="Note 2 7 7 3 3" xfId="38172" xr:uid="{00000000-0005-0000-0000-000058290000}"/>
    <cellStyle name="Note 2 7 7 4" xfId="8725" xr:uid="{00000000-0005-0000-0000-000059290000}"/>
    <cellStyle name="Note 2 7 7 4 2" xfId="26160" xr:uid="{00000000-0005-0000-0000-00005A290000}"/>
    <cellStyle name="Note 2 7 7 4 3" xfId="40613" xr:uid="{00000000-0005-0000-0000-00005B290000}"/>
    <cellStyle name="Note 2 7 7 5" xfId="11145" xr:uid="{00000000-0005-0000-0000-00005C290000}"/>
    <cellStyle name="Note 2 7 7 5 2" xfId="28580" xr:uid="{00000000-0005-0000-0000-00005D290000}"/>
    <cellStyle name="Note 2 7 7 5 3" xfId="43033" xr:uid="{00000000-0005-0000-0000-00005E290000}"/>
    <cellStyle name="Note 2 7 7 6" xfId="18152" xr:uid="{00000000-0005-0000-0000-00005F290000}"/>
    <cellStyle name="Note 2 7 8" xfId="1312" xr:uid="{00000000-0005-0000-0000-000060290000}"/>
    <cellStyle name="Note 2 7 8 2" xfId="3823" xr:uid="{00000000-0005-0000-0000-000061290000}"/>
    <cellStyle name="Note 2 7 8 2 2" xfId="21259" xr:uid="{00000000-0005-0000-0000-000062290000}"/>
    <cellStyle name="Note 2 7 8 2 3" xfId="35712" xr:uid="{00000000-0005-0000-0000-000063290000}"/>
    <cellStyle name="Note 2 7 8 3" xfId="6285" xr:uid="{00000000-0005-0000-0000-000064290000}"/>
    <cellStyle name="Note 2 7 8 3 2" xfId="23720" xr:uid="{00000000-0005-0000-0000-000065290000}"/>
    <cellStyle name="Note 2 7 8 3 3" xfId="38173" xr:uid="{00000000-0005-0000-0000-000066290000}"/>
    <cellStyle name="Note 2 7 8 4" xfId="8726" xr:uid="{00000000-0005-0000-0000-000067290000}"/>
    <cellStyle name="Note 2 7 8 4 2" xfId="26161" xr:uid="{00000000-0005-0000-0000-000068290000}"/>
    <cellStyle name="Note 2 7 8 4 3" xfId="40614" xr:uid="{00000000-0005-0000-0000-000069290000}"/>
    <cellStyle name="Note 2 7 8 5" xfId="11146" xr:uid="{00000000-0005-0000-0000-00006A290000}"/>
    <cellStyle name="Note 2 7 8 5 2" xfId="28581" xr:uid="{00000000-0005-0000-0000-00006B290000}"/>
    <cellStyle name="Note 2 7 8 5 3" xfId="43034" xr:uid="{00000000-0005-0000-0000-00006C290000}"/>
    <cellStyle name="Note 2 7 8 6" xfId="15098" xr:uid="{00000000-0005-0000-0000-00006D290000}"/>
    <cellStyle name="Note 2 7 8 6 2" xfId="32533" xr:uid="{00000000-0005-0000-0000-00006E290000}"/>
    <cellStyle name="Note 2 7 8 6 3" xfId="46986" xr:uid="{00000000-0005-0000-0000-00006F290000}"/>
    <cellStyle name="Note 2 7 8 7" xfId="18153" xr:uid="{00000000-0005-0000-0000-000070290000}"/>
    <cellStyle name="Note 2 7 8 8" xfId="20260" xr:uid="{00000000-0005-0000-0000-000071290000}"/>
    <cellStyle name="Note 2 7 9" xfId="3804" xr:uid="{00000000-0005-0000-0000-000072290000}"/>
    <cellStyle name="Note 2 7 9 2" xfId="13478" xr:uid="{00000000-0005-0000-0000-000073290000}"/>
    <cellStyle name="Note 2 7 9 2 2" xfId="30913" xr:uid="{00000000-0005-0000-0000-000074290000}"/>
    <cellStyle name="Note 2 7 9 2 3" xfId="45366" xr:uid="{00000000-0005-0000-0000-000075290000}"/>
    <cellStyle name="Note 2 7 9 3" xfId="15939" xr:uid="{00000000-0005-0000-0000-000076290000}"/>
    <cellStyle name="Note 2 7 9 3 2" xfId="33374" xr:uid="{00000000-0005-0000-0000-000077290000}"/>
    <cellStyle name="Note 2 7 9 3 3" xfId="47827" xr:uid="{00000000-0005-0000-0000-000078290000}"/>
    <cellStyle name="Note 2 7 9 4" xfId="21240" xr:uid="{00000000-0005-0000-0000-000079290000}"/>
    <cellStyle name="Note 2 7 9 5" xfId="35693" xr:uid="{00000000-0005-0000-0000-00007A290000}"/>
    <cellStyle name="Note 2 8" xfId="1313" xr:uid="{00000000-0005-0000-0000-00007B290000}"/>
    <cellStyle name="Note 2 8 10" xfId="6286" xr:uid="{00000000-0005-0000-0000-00007C290000}"/>
    <cellStyle name="Note 2 8 10 2" xfId="23721" xr:uid="{00000000-0005-0000-0000-00007D290000}"/>
    <cellStyle name="Note 2 8 10 3" xfId="38174" xr:uid="{00000000-0005-0000-0000-00007E290000}"/>
    <cellStyle name="Note 2 8 11" xfId="8727" xr:uid="{00000000-0005-0000-0000-00007F290000}"/>
    <cellStyle name="Note 2 8 11 2" xfId="26162" xr:uid="{00000000-0005-0000-0000-000080290000}"/>
    <cellStyle name="Note 2 8 11 3" xfId="40615" xr:uid="{00000000-0005-0000-0000-000081290000}"/>
    <cellStyle name="Note 2 8 12" xfId="11147" xr:uid="{00000000-0005-0000-0000-000082290000}"/>
    <cellStyle name="Note 2 8 12 2" xfId="28582" xr:uid="{00000000-0005-0000-0000-000083290000}"/>
    <cellStyle name="Note 2 8 12 3" xfId="43035" xr:uid="{00000000-0005-0000-0000-000084290000}"/>
    <cellStyle name="Note 2 8 13" xfId="18154" xr:uid="{00000000-0005-0000-0000-000085290000}"/>
    <cellStyle name="Note 2 8 2" xfId="1314" xr:uid="{00000000-0005-0000-0000-000086290000}"/>
    <cellStyle name="Note 2 8 2 2" xfId="1315" xr:uid="{00000000-0005-0000-0000-000087290000}"/>
    <cellStyle name="Note 2 8 2 2 2" xfId="3826" xr:uid="{00000000-0005-0000-0000-000088290000}"/>
    <cellStyle name="Note 2 8 2 2 2 2" xfId="13495" xr:uid="{00000000-0005-0000-0000-000089290000}"/>
    <cellStyle name="Note 2 8 2 2 2 2 2" xfId="30930" xr:uid="{00000000-0005-0000-0000-00008A290000}"/>
    <cellStyle name="Note 2 8 2 2 2 2 3" xfId="45383" xr:uid="{00000000-0005-0000-0000-00008B290000}"/>
    <cellStyle name="Note 2 8 2 2 2 3" xfId="15956" xr:uid="{00000000-0005-0000-0000-00008C290000}"/>
    <cellStyle name="Note 2 8 2 2 2 3 2" xfId="33391" xr:uid="{00000000-0005-0000-0000-00008D290000}"/>
    <cellStyle name="Note 2 8 2 2 2 3 3" xfId="47844" xr:uid="{00000000-0005-0000-0000-00008E290000}"/>
    <cellStyle name="Note 2 8 2 2 2 4" xfId="21262" xr:uid="{00000000-0005-0000-0000-00008F290000}"/>
    <cellStyle name="Note 2 8 2 2 2 5" xfId="35715" xr:uid="{00000000-0005-0000-0000-000090290000}"/>
    <cellStyle name="Note 2 8 2 2 3" xfId="6288" xr:uid="{00000000-0005-0000-0000-000091290000}"/>
    <cellStyle name="Note 2 8 2 2 3 2" xfId="23723" xr:uid="{00000000-0005-0000-0000-000092290000}"/>
    <cellStyle name="Note 2 8 2 2 3 3" xfId="38176" xr:uid="{00000000-0005-0000-0000-000093290000}"/>
    <cellStyle name="Note 2 8 2 2 4" xfId="8729" xr:uid="{00000000-0005-0000-0000-000094290000}"/>
    <cellStyle name="Note 2 8 2 2 4 2" xfId="26164" xr:uid="{00000000-0005-0000-0000-000095290000}"/>
    <cellStyle name="Note 2 8 2 2 4 3" xfId="40617" xr:uid="{00000000-0005-0000-0000-000096290000}"/>
    <cellStyle name="Note 2 8 2 2 5" xfId="11149" xr:uid="{00000000-0005-0000-0000-000097290000}"/>
    <cellStyle name="Note 2 8 2 2 5 2" xfId="28584" xr:uid="{00000000-0005-0000-0000-000098290000}"/>
    <cellStyle name="Note 2 8 2 2 5 3" xfId="43037" xr:uid="{00000000-0005-0000-0000-000099290000}"/>
    <cellStyle name="Note 2 8 2 2 6" xfId="18156" xr:uid="{00000000-0005-0000-0000-00009A290000}"/>
    <cellStyle name="Note 2 8 2 3" xfId="1316" xr:uid="{00000000-0005-0000-0000-00009B290000}"/>
    <cellStyle name="Note 2 8 2 3 2" xfId="3827" xr:uid="{00000000-0005-0000-0000-00009C290000}"/>
    <cellStyle name="Note 2 8 2 3 2 2" xfId="13496" xr:uid="{00000000-0005-0000-0000-00009D290000}"/>
    <cellStyle name="Note 2 8 2 3 2 2 2" xfId="30931" xr:uid="{00000000-0005-0000-0000-00009E290000}"/>
    <cellStyle name="Note 2 8 2 3 2 2 3" xfId="45384" xr:uid="{00000000-0005-0000-0000-00009F290000}"/>
    <cellStyle name="Note 2 8 2 3 2 3" xfId="15957" xr:uid="{00000000-0005-0000-0000-0000A0290000}"/>
    <cellStyle name="Note 2 8 2 3 2 3 2" xfId="33392" xr:uid="{00000000-0005-0000-0000-0000A1290000}"/>
    <cellStyle name="Note 2 8 2 3 2 3 3" xfId="47845" xr:uid="{00000000-0005-0000-0000-0000A2290000}"/>
    <cellStyle name="Note 2 8 2 3 2 4" xfId="21263" xr:uid="{00000000-0005-0000-0000-0000A3290000}"/>
    <cellStyle name="Note 2 8 2 3 2 5" xfId="35716" xr:uid="{00000000-0005-0000-0000-0000A4290000}"/>
    <cellStyle name="Note 2 8 2 3 3" xfId="6289" xr:uid="{00000000-0005-0000-0000-0000A5290000}"/>
    <cellStyle name="Note 2 8 2 3 3 2" xfId="23724" xr:uid="{00000000-0005-0000-0000-0000A6290000}"/>
    <cellStyle name="Note 2 8 2 3 3 3" xfId="38177" xr:uid="{00000000-0005-0000-0000-0000A7290000}"/>
    <cellStyle name="Note 2 8 2 3 4" xfId="8730" xr:uid="{00000000-0005-0000-0000-0000A8290000}"/>
    <cellStyle name="Note 2 8 2 3 4 2" xfId="26165" xr:uid="{00000000-0005-0000-0000-0000A9290000}"/>
    <cellStyle name="Note 2 8 2 3 4 3" xfId="40618" xr:uid="{00000000-0005-0000-0000-0000AA290000}"/>
    <cellStyle name="Note 2 8 2 3 5" xfId="11150" xr:uid="{00000000-0005-0000-0000-0000AB290000}"/>
    <cellStyle name="Note 2 8 2 3 5 2" xfId="28585" xr:uid="{00000000-0005-0000-0000-0000AC290000}"/>
    <cellStyle name="Note 2 8 2 3 5 3" xfId="43038" xr:uid="{00000000-0005-0000-0000-0000AD290000}"/>
    <cellStyle name="Note 2 8 2 3 6" xfId="18157" xr:uid="{00000000-0005-0000-0000-0000AE290000}"/>
    <cellStyle name="Note 2 8 2 4" xfId="1317" xr:uid="{00000000-0005-0000-0000-0000AF290000}"/>
    <cellStyle name="Note 2 8 2 4 2" xfId="3828" xr:uid="{00000000-0005-0000-0000-0000B0290000}"/>
    <cellStyle name="Note 2 8 2 4 2 2" xfId="21264" xr:uid="{00000000-0005-0000-0000-0000B1290000}"/>
    <cellStyle name="Note 2 8 2 4 2 3" xfId="35717" xr:uid="{00000000-0005-0000-0000-0000B2290000}"/>
    <cellStyle name="Note 2 8 2 4 3" xfId="6290" xr:uid="{00000000-0005-0000-0000-0000B3290000}"/>
    <cellStyle name="Note 2 8 2 4 3 2" xfId="23725" xr:uid="{00000000-0005-0000-0000-0000B4290000}"/>
    <cellStyle name="Note 2 8 2 4 3 3" xfId="38178" xr:uid="{00000000-0005-0000-0000-0000B5290000}"/>
    <cellStyle name="Note 2 8 2 4 4" xfId="8731" xr:uid="{00000000-0005-0000-0000-0000B6290000}"/>
    <cellStyle name="Note 2 8 2 4 4 2" xfId="26166" xr:uid="{00000000-0005-0000-0000-0000B7290000}"/>
    <cellStyle name="Note 2 8 2 4 4 3" xfId="40619" xr:uid="{00000000-0005-0000-0000-0000B8290000}"/>
    <cellStyle name="Note 2 8 2 4 5" xfId="11151" xr:uid="{00000000-0005-0000-0000-0000B9290000}"/>
    <cellStyle name="Note 2 8 2 4 5 2" xfId="28586" xr:uid="{00000000-0005-0000-0000-0000BA290000}"/>
    <cellStyle name="Note 2 8 2 4 5 3" xfId="43039" xr:uid="{00000000-0005-0000-0000-0000BB290000}"/>
    <cellStyle name="Note 2 8 2 4 6" xfId="15099" xr:uid="{00000000-0005-0000-0000-0000BC290000}"/>
    <cellStyle name="Note 2 8 2 4 6 2" xfId="32534" xr:uid="{00000000-0005-0000-0000-0000BD290000}"/>
    <cellStyle name="Note 2 8 2 4 6 3" xfId="46987" xr:uid="{00000000-0005-0000-0000-0000BE290000}"/>
    <cellStyle name="Note 2 8 2 4 7" xfId="18158" xr:uid="{00000000-0005-0000-0000-0000BF290000}"/>
    <cellStyle name="Note 2 8 2 4 8" xfId="20261" xr:uid="{00000000-0005-0000-0000-0000C0290000}"/>
    <cellStyle name="Note 2 8 2 5" xfId="3825" xr:uid="{00000000-0005-0000-0000-0000C1290000}"/>
    <cellStyle name="Note 2 8 2 5 2" xfId="13494" xr:uid="{00000000-0005-0000-0000-0000C2290000}"/>
    <cellStyle name="Note 2 8 2 5 2 2" xfId="30929" xr:uid="{00000000-0005-0000-0000-0000C3290000}"/>
    <cellStyle name="Note 2 8 2 5 2 3" xfId="45382" xr:uid="{00000000-0005-0000-0000-0000C4290000}"/>
    <cellStyle name="Note 2 8 2 5 3" xfId="15955" xr:uid="{00000000-0005-0000-0000-0000C5290000}"/>
    <cellStyle name="Note 2 8 2 5 3 2" xfId="33390" xr:uid="{00000000-0005-0000-0000-0000C6290000}"/>
    <cellStyle name="Note 2 8 2 5 3 3" xfId="47843" xr:uid="{00000000-0005-0000-0000-0000C7290000}"/>
    <cellStyle name="Note 2 8 2 5 4" xfId="21261" xr:uid="{00000000-0005-0000-0000-0000C8290000}"/>
    <cellStyle name="Note 2 8 2 5 5" xfId="35714" xr:uid="{00000000-0005-0000-0000-0000C9290000}"/>
    <cellStyle name="Note 2 8 2 6" xfId="6287" xr:uid="{00000000-0005-0000-0000-0000CA290000}"/>
    <cellStyle name="Note 2 8 2 6 2" xfId="23722" xr:uid="{00000000-0005-0000-0000-0000CB290000}"/>
    <cellStyle name="Note 2 8 2 6 3" xfId="38175" xr:uid="{00000000-0005-0000-0000-0000CC290000}"/>
    <cellStyle name="Note 2 8 2 7" xfId="8728" xr:uid="{00000000-0005-0000-0000-0000CD290000}"/>
    <cellStyle name="Note 2 8 2 7 2" xfId="26163" xr:uid="{00000000-0005-0000-0000-0000CE290000}"/>
    <cellStyle name="Note 2 8 2 7 3" xfId="40616" xr:uid="{00000000-0005-0000-0000-0000CF290000}"/>
    <cellStyle name="Note 2 8 2 8" xfId="11148" xr:uid="{00000000-0005-0000-0000-0000D0290000}"/>
    <cellStyle name="Note 2 8 2 8 2" xfId="28583" xr:uid="{00000000-0005-0000-0000-0000D1290000}"/>
    <cellStyle name="Note 2 8 2 8 3" xfId="43036" xr:uid="{00000000-0005-0000-0000-0000D2290000}"/>
    <cellStyle name="Note 2 8 2 9" xfId="18155" xr:uid="{00000000-0005-0000-0000-0000D3290000}"/>
    <cellStyle name="Note 2 8 3" xfId="1318" xr:uid="{00000000-0005-0000-0000-0000D4290000}"/>
    <cellStyle name="Note 2 8 3 2" xfId="1319" xr:uid="{00000000-0005-0000-0000-0000D5290000}"/>
    <cellStyle name="Note 2 8 3 2 2" xfId="3830" xr:uid="{00000000-0005-0000-0000-0000D6290000}"/>
    <cellStyle name="Note 2 8 3 2 2 2" xfId="13498" xr:uid="{00000000-0005-0000-0000-0000D7290000}"/>
    <cellStyle name="Note 2 8 3 2 2 2 2" xfId="30933" xr:uid="{00000000-0005-0000-0000-0000D8290000}"/>
    <cellStyle name="Note 2 8 3 2 2 2 3" xfId="45386" xr:uid="{00000000-0005-0000-0000-0000D9290000}"/>
    <cellStyle name="Note 2 8 3 2 2 3" xfId="15959" xr:uid="{00000000-0005-0000-0000-0000DA290000}"/>
    <cellStyle name="Note 2 8 3 2 2 3 2" xfId="33394" xr:uid="{00000000-0005-0000-0000-0000DB290000}"/>
    <cellStyle name="Note 2 8 3 2 2 3 3" xfId="47847" xr:uid="{00000000-0005-0000-0000-0000DC290000}"/>
    <cellStyle name="Note 2 8 3 2 2 4" xfId="21266" xr:uid="{00000000-0005-0000-0000-0000DD290000}"/>
    <cellStyle name="Note 2 8 3 2 2 5" xfId="35719" xr:uid="{00000000-0005-0000-0000-0000DE290000}"/>
    <cellStyle name="Note 2 8 3 2 3" xfId="6292" xr:uid="{00000000-0005-0000-0000-0000DF290000}"/>
    <cellStyle name="Note 2 8 3 2 3 2" xfId="23727" xr:uid="{00000000-0005-0000-0000-0000E0290000}"/>
    <cellStyle name="Note 2 8 3 2 3 3" xfId="38180" xr:uid="{00000000-0005-0000-0000-0000E1290000}"/>
    <cellStyle name="Note 2 8 3 2 4" xfId="8733" xr:uid="{00000000-0005-0000-0000-0000E2290000}"/>
    <cellStyle name="Note 2 8 3 2 4 2" xfId="26168" xr:uid="{00000000-0005-0000-0000-0000E3290000}"/>
    <cellStyle name="Note 2 8 3 2 4 3" xfId="40621" xr:uid="{00000000-0005-0000-0000-0000E4290000}"/>
    <cellStyle name="Note 2 8 3 2 5" xfId="11153" xr:uid="{00000000-0005-0000-0000-0000E5290000}"/>
    <cellStyle name="Note 2 8 3 2 5 2" xfId="28588" xr:uid="{00000000-0005-0000-0000-0000E6290000}"/>
    <cellStyle name="Note 2 8 3 2 5 3" xfId="43041" xr:uid="{00000000-0005-0000-0000-0000E7290000}"/>
    <cellStyle name="Note 2 8 3 2 6" xfId="18160" xr:uid="{00000000-0005-0000-0000-0000E8290000}"/>
    <cellStyle name="Note 2 8 3 3" xfId="1320" xr:uid="{00000000-0005-0000-0000-0000E9290000}"/>
    <cellStyle name="Note 2 8 3 3 2" xfId="3831" xr:uid="{00000000-0005-0000-0000-0000EA290000}"/>
    <cellStyle name="Note 2 8 3 3 2 2" xfId="13499" xr:uid="{00000000-0005-0000-0000-0000EB290000}"/>
    <cellStyle name="Note 2 8 3 3 2 2 2" xfId="30934" xr:uid="{00000000-0005-0000-0000-0000EC290000}"/>
    <cellStyle name="Note 2 8 3 3 2 2 3" xfId="45387" xr:uid="{00000000-0005-0000-0000-0000ED290000}"/>
    <cellStyle name="Note 2 8 3 3 2 3" xfId="15960" xr:uid="{00000000-0005-0000-0000-0000EE290000}"/>
    <cellStyle name="Note 2 8 3 3 2 3 2" xfId="33395" xr:uid="{00000000-0005-0000-0000-0000EF290000}"/>
    <cellStyle name="Note 2 8 3 3 2 3 3" xfId="47848" xr:uid="{00000000-0005-0000-0000-0000F0290000}"/>
    <cellStyle name="Note 2 8 3 3 2 4" xfId="21267" xr:uid="{00000000-0005-0000-0000-0000F1290000}"/>
    <cellStyle name="Note 2 8 3 3 2 5" xfId="35720" xr:uid="{00000000-0005-0000-0000-0000F2290000}"/>
    <cellStyle name="Note 2 8 3 3 3" xfId="6293" xr:uid="{00000000-0005-0000-0000-0000F3290000}"/>
    <cellStyle name="Note 2 8 3 3 3 2" xfId="23728" xr:uid="{00000000-0005-0000-0000-0000F4290000}"/>
    <cellStyle name="Note 2 8 3 3 3 3" xfId="38181" xr:uid="{00000000-0005-0000-0000-0000F5290000}"/>
    <cellStyle name="Note 2 8 3 3 4" xfId="8734" xr:uid="{00000000-0005-0000-0000-0000F6290000}"/>
    <cellStyle name="Note 2 8 3 3 4 2" xfId="26169" xr:uid="{00000000-0005-0000-0000-0000F7290000}"/>
    <cellStyle name="Note 2 8 3 3 4 3" xfId="40622" xr:uid="{00000000-0005-0000-0000-0000F8290000}"/>
    <cellStyle name="Note 2 8 3 3 5" xfId="11154" xr:uid="{00000000-0005-0000-0000-0000F9290000}"/>
    <cellStyle name="Note 2 8 3 3 5 2" xfId="28589" xr:uid="{00000000-0005-0000-0000-0000FA290000}"/>
    <cellStyle name="Note 2 8 3 3 5 3" xfId="43042" xr:uid="{00000000-0005-0000-0000-0000FB290000}"/>
    <cellStyle name="Note 2 8 3 3 6" xfId="18161" xr:uid="{00000000-0005-0000-0000-0000FC290000}"/>
    <cellStyle name="Note 2 8 3 4" xfId="1321" xr:uid="{00000000-0005-0000-0000-0000FD290000}"/>
    <cellStyle name="Note 2 8 3 4 2" xfId="3832" xr:uid="{00000000-0005-0000-0000-0000FE290000}"/>
    <cellStyle name="Note 2 8 3 4 2 2" xfId="21268" xr:uid="{00000000-0005-0000-0000-0000FF290000}"/>
    <cellStyle name="Note 2 8 3 4 2 3" xfId="35721" xr:uid="{00000000-0005-0000-0000-0000002A0000}"/>
    <cellStyle name="Note 2 8 3 4 3" xfId="6294" xr:uid="{00000000-0005-0000-0000-0000012A0000}"/>
    <cellStyle name="Note 2 8 3 4 3 2" xfId="23729" xr:uid="{00000000-0005-0000-0000-0000022A0000}"/>
    <cellStyle name="Note 2 8 3 4 3 3" xfId="38182" xr:uid="{00000000-0005-0000-0000-0000032A0000}"/>
    <cellStyle name="Note 2 8 3 4 4" xfId="8735" xr:uid="{00000000-0005-0000-0000-0000042A0000}"/>
    <cellStyle name="Note 2 8 3 4 4 2" xfId="26170" xr:uid="{00000000-0005-0000-0000-0000052A0000}"/>
    <cellStyle name="Note 2 8 3 4 4 3" xfId="40623" xr:uid="{00000000-0005-0000-0000-0000062A0000}"/>
    <cellStyle name="Note 2 8 3 4 5" xfId="11155" xr:uid="{00000000-0005-0000-0000-0000072A0000}"/>
    <cellStyle name="Note 2 8 3 4 5 2" xfId="28590" xr:uid="{00000000-0005-0000-0000-0000082A0000}"/>
    <cellStyle name="Note 2 8 3 4 5 3" xfId="43043" xr:uid="{00000000-0005-0000-0000-0000092A0000}"/>
    <cellStyle name="Note 2 8 3 4 6" xfId="15100" xr:uid="{00000000-0005-0000-0000-00000A2A0000}"/>
    <cellStyle name="Note 2 8 3 4 6 2" xfId="32535" xr:uid="{00000000-0005-0000-0000-00000B2A0000}"/>
    <cellStyle name="Note 2 8 3 4 6 3" xfId="46988" xr:uid="{00000000-0005-0000-0000-00000C2A0000}"/>
    <cellStyle name="Note 2 8 3 4 7" xfId="18162" xr:uid="{00000000-0005-0000-0000-00000D2A0000}"/>
    <cellStyle name="Note 2 8 3 4 8" xfId="20262" xr:uid="{00000000-0005-0000-0000-00000E2A0000}"/>
    <cellStyle name="Note 2 8 3 5" xfId="3829" xr:uid="{00000000-0005-0000-0000-00000F2A0000}"/>
    <cellStyle name="Note 2 8 3 5 2" xfId="13497" xr:uid="{00000000-0005-0000-0000-0000102A0000}"/>
    <cellStyle name="Note 2 8 3 5 2 2" xfId="30932" xr:uid="{00000000-0005-0000-0000-0000112A0000}"/>
    <cellStyle name="Note 2 8 3 5 2 3" xfId="45385" xr:uid="{00000000-0005-0000-0000-0000122A0000}"/>
    <cellStyle name="Note 2 8 3 5 3" xfId="15958" xr:uid="{00000000-0005-0000-0000-0000132A0000}"/>
    <cellStyle name="Note 2 8 3 5 3 2" xfId="33393" xr:uid="{00000000-0005-0000-0000-0000142A0000}"/>
    <cellStyle name="Note 2 8 3 5 3 3" xfId="47846" xr:uid="{00000000-0005-0000-0000-0000152A0000}"/>
    <cellStyle name="Note 2 8 3 5 4" xfId="21265" xr:uid="{00000000-0005-0000-0000-0000162A0000}"/>
    <cellStyle name="Note 2 8 3 5 5" xfId="35718" xr:uid="{00000000-0005-0000-0000-0000172A0000}"/>
    <cellStyle name="Note 2 8 3 6" xfId="6291" xr:uid="{00000000-0005-0000-0000-0000182A0000}"/>
    <cellStyle name="Note 2 8 3 6 2" xfId="23726" xr:uid="{00000000-0005-0000-0000-0000192A0000}"/>
    <cellStyle name="Note 2 8 3 6 3" xfId="38179" xr:uid="{00000000-0005-0000-0000-00001A2A0000}"/>
    <cellStyle name="Note 2 8 3 7" xfId="8732" xr:uid="{00000000-0005-0000-0000-00001B2A0000}"/>
    <cellStyle name="Note 2 8 3 7 2" xfId="26167" xr:uid="{00000000-0005-0000-0000-00001C2A0000}"/>
    <cellStyle name="Note 2 8 3 7 3" xfId="40620" xr:uid="{00000000-0005-0000-0000-00001D2A0000}"/>
    <cellStyle name="Note 2 8 3 8" xfId="11152" xr:uid="{00000000-0005-0000-0000-00001E2A0000}"/>
    <cellStyle name="Note 2 8 3 8 2" xfId="28587" xr:uid="{00000000-0005-0000-0000-00001F2A0000}"/>
    <cellStyle name="Note 2 8 3 8 3" xfId="43040" xr:uid="{00000000-0005-0000-0000-0000202A0000}"/>
    <cellStyle name="Note 2 8 3 9" xfId="18159" xr:uid="{00000000-0005-0000-0000-0000212A0000}"/>
    <cellStyle name="Note 2 8 4" xfId="1322" xr:uid="{00000000-0005-0000-0000-0000222A0000}"/>
    <cellStyle name="Note 2 8 4 2" xfId="1323" xr:uid="{00000000-0005-0000-0000-0000232A0000}"/>
    <cellStyle name="Note 2 8 4 2 2" xfId="3834" xr:uid="{00000000-0005-0000-0000-0000242A0000}"/>
    <cellStyle name="Note 2 8 4 2 2 2" xfId="13501" xr:uid="{00000000-0005-0000-0000-0000252A0000}"/>
    <cellStyle name="Note 2 8 4 2 2 2 2" xfId="30936" xr:uid="{00000000-0005-0000-0000-0000262A0000}"/>
    <cellStyle name="Note 2 8 4 2 2 2 3" xfId="45389" xr:uid="{00000000-0005-0000-0000-0000272A0000}"/>
    <cellStyle name="Note 2 8 4 2 2 3" xfId="15962" xr:uid="{00000000-0005-0000-0000-0000282A0000}"/>
    <cellStyle name="Note 2 8 4 2 2 3 2" xfId="33397" xr:uid="{00000000-0005-0000-0000-0000292A0000}"/>
    <cellStyle name="Note 2 8 4 2 2 3 3" xfId="47850" xr:uid="{00000000-0005-0000-0000-00002A2A0000}"/>
    <cellStyle name="Note 2 8 4 2 2 4" xfId="21270" xr:uid="{00000000-0005-0000-0000-00002B2A0000}"/>
    <cellStyle name="Note 2 8 4 2 2 5" xfId="35723" xr:uid="{00000000-0005-0000-0000-00002C2A0000}"/>
    <cellStyle name="Note 2 8 4 2 3" xfId="6296" xr:uid="{00000000-0005-0000-0000-00002D2A0000}"/>
    <cellStyle name="Note 2 8 4 2 3 2" xfId="23731" xr:uid="{00000000-0005-0000-0000-00002E2A0000}"/>
    <cellStyle name="Note 2 8 4 2 3 3" xfId="38184" xr:uid="{00000000-0005-0000-0000-00002F2A0000}"/>
    <cellStyle name="Note 2 8 4 2 4" xfId="8737" xr:uid="{00000000-0005-0000-0000-0000302A0000}"/>
    <cellStyle name="Note 2 8 4 2 4 2" xfId="26172" xr:uid="{00000000-0005-0000-0000-0000312A0000}"/>
    <cellStyle name="Note 2 8 4 2 4 3" xfId="40625" xr:uid="{00000000-0005-0000-0000-0000322A0000}"/>
    <cellStyle name="Note 2 8 4 2 5" xfId="11157" xr:uid="{00000000-0005-0000-0000-0000332A0000}"/>
    <cellStyle name="Note 2 8 4 2 5 2" xfId="28592" xr:uid="{00000000-0005-0000-0000-0000342A0000}"/>
    <cellStyle name="Note 2 8 4 2 5 3" xfId="43045" xr:uid="{00000000-0005-0000-0000-0000352A0000}"/>
    <cellStyle name="Note 2 8 4 2 6" xfId="18164" xr:uid="{00000000-0005-0000-0000-0000362A0000}"/>
    <cellStyle name="Note 2 8 4 3" xfId="1324" xr:uid="{00000000-0005-0000-0000-0000372A0000}"/>
    <cellStyle name="Note 2 8 4 3 2" xfId="3835" xr:uid="{00000000-0005-0000-0000-0000382A0000}"/>
    <cellStyle name="Note 2 8 4 3 2 2" xfId="13502" xr:uid="{00000000-0005-0000-0000-0000392A0000}"/>
    <cellStyle name="Note 2 8 4 3 2 2 2" xfId="30937" xr:uid="{00000000-0005-0000-0000-00003A2A0000}"/>
    <cellStyle name="Note 2 8 4 3 2 2 3" xfId="45390" xr:uid="{00000000-0005-0000-0000-00003B2A0000}"/>
    <cellStyle name="Note 2 8 4 3 2 3" xfId="15963" xr:uid="{00000000-0005-0000-0000-00003C2A0000}"/>
    <cellStyle name="Note 2 8 4 3 2 3 2" xfId="33398" xr:uid="{00000000-0005-0000-0000-00003D2A0000}"/>
    <cellStyle name="Note 2 8 4 3 2 3 3" xfId="47851" xr:uid="{00000000-0005-0000-0000-00003E2A0000}"/>
    <cellStyle name="Note 2 8 4 3 2 4" xfId="21271" xr:uid="{00000000-0005-0000-0000-00003F2A0000}"/>
    <cellStyle name="Note 2 8 4 3 2 5" xfId="35724" xr:uid="{00000000-0005-0000-0000-0000402A0000}"/>
    <cellStyle name="Note 2 8 4 3 3" xfId="6297" xr:uid="{00000000-0005-0000-0000-0000412A0000}"/>
    <cellStyle name="Note 2 8 4 3 3 2" xfId="23732" xr:uid="{00000000-0005-0000-0000-0000422A0000}"/>
    <cellStyle name="Note 2 8 4 3 3 3" xfId="38185" xr:uid="{00000000-0005-0000-0000-0000432A0000}"/>
    <cellStyle name="Note 2 8 4 3 4" xfId="8738" xr:uid="{00000000-0005-0000-0000-0000442A0000}"/>
    <cellStyle name="Note 2 8 4 3 4 2" xfId="26173" xr:uid="{00000000-0005-0000-0000-0000452A0000}"/>
    <cellStyle name="Note 2 8 4 3 4 3" xfId="40626" xr:uid="{00000000-0005-0000-0000-0000462A0000}"/>
    <cellStyle name="Note 2 8 4 3 5" xfId="11158" xr:uid="{00000000-0005-0000-0000-0000472A0000}"/>
    <cellStyle name="Note 2 8 4 3 5 2" xfId="28593" xr:uid="{00000000-0005-0000-0000-0000482A0000}"/>
    <cellStyle name="Note 2 8 4 3 5 3" xfId="43046" xr:uid="{00000000-0005-0000-0000-0000492A0000}"/>
    <cellStyle name="Note 2 8 4 3 6" xfId="18165" xr:uid="{00000000-0005-0000-0000-00004A2A0000}"/>
    <cellStyle name="Note 2 8 4 4" xfId="1325" xr:uid="{00000000-0005-0000-0000-00004B2A0000}"/>
    <cellStyle name="Note 2 8 4 4 2" xfId="3836" xr:uid="{00000000-0005-0000-0000-00004C2A0000}"/>
    <cellStyle name="Note 2 8 4 4 2 2" xfId="21272" xr:uid="{00000000-0005-0000-0000-00004D2A0000}"/>
    <cellStyle name="Note 2 8 4 4 2 3" xfId="35725" xr:uid="{00000000-0005-0000-0000-00004E2A0000}"/>
    <cellStyle name="Note 2 8 4 4 3" xfId="6298" xr:uid="{00000000-0005-0000-0000-00004F2A0000}"/>
    <cellStyle name="Note 2 8 4 4 3 2" xfId="23733" xr:uid="{00000000-0005-0000-0000-0000502A0000}"/>
    <cellStyle name="Note 2 8 4 4 3 3" xfId="38186" xr:uid="{00000000-0005-0000-0000-0000512A0000}"/>
    <cellStyle name="Note 2 8 4 4 4" xfId="8739" xr:uid="{00000000-0005-0000-0000-0000522A0000}"/>
    <cellStyle name="Note 2 8 4 4 4 2" xfId="26174" xr:uid="{00000000-0005-0000-0000-0000532A0000}"/>
    <cellStyle name="Note 2 8 4 4 4 3" xfId="40627" xr:uid="{00000000-0005-0000-0000-0000542A0000}"/>
    <cellStyle name="Note 2 8 4 4 5" xfId="11159" xr:uid="{00000000-0005-0000-0000-0000552A0000}"/>
    <cellStyle name="Note 2 8 4 4 5 2" xfId="28594" xr:uid="{00000000-0005-0000-0000-0000562A0000}"/>
    <cellStyle name="Note 2 8 4 4 5 3" xfId="43047" xr:uid="{00000000-0005-0000-0000-0000572A0000}"/>
    <cellStyle name="Note 2 8 4 4 6" xfId="15101" xr:uid="{00000000-0005-0000-0000-0000582A0000}"/>
    <cellStyle name="Note 2 8 4 4 6 2" xfId="32536" xr:uid="{00000000-0005-0000-0000-0000592A0000}"/>
    <cellStyle name="Note 2 8 4 4 6 3" xfId="46989" xr:uid="{00000000-0005-0000-0000-00005A2A0000}"/>
    <cellStyle name="Note 2 8 4 4 7" xfId="18166" xr:uid="{00000000-0005-0000-0000-00005B2A0000}"/>
    <cellStyle name="Note 2 8 4 4 8" xfId="20263" xr:uid="{00000000-0005-0000-0000-00005C2A0000}"/>
    <cellStyle name="Note 2 8 4 5" xfId="3833" xr:uid="{00000000-0005-0000-0000-00005D2A0000}"/>
    <cellStyle name="Note 2 8 4 5 2" xfId="13500" xr:uid="{00000000-0005-0000-0000-00005E2A0000}"/>
    <cellStyle name="Note 2 8 4 5 2 2" xfId="30935" xr:uid="{00000000-0005-0000-0000-00005F2A0000}"/>
    <cellStyle name="Note 2 8 4 5 2 3" xfId="45388" xr:uid="{00000000-0005-0000-0000-0000602A0000}"/>
    <cellStyle name="Note 2 8 4 5 3" xfId="15961" xr:uid="{00000000-0005-0000-0000-0000612A0000}"/>
    <cellStyle name="Note 2 8 4 5 3 2" xfId="33396" xr:uid="{00000000-0005-0000-0000-0000622A0000}"/>
    <cellStyle name="Note 2 8 4 5 3 3" xfId="47849" xr:uid="{00000000-0005-0000-0000-0000632A0000}"/>
    <cellStyle name="Note 2 8 4 5 4" xfId="21269" xr:uid="{00000000-0005-0000-0000-0000642A0000}"/>
    <cellStyle name="Note 2 8 4 5 5" xfId="35722" xr:uid="{00000000-0005-0000-0000-0000652A0000}"/>
    <cellStyle name="Note 2 8 4 6" xfId="6295" xr:uid="{00000000-0005-0000-0000-0000662A0000}"/>
    <cellStyle name="Note 2 8 4 6 2" xfId="23730" xr:uid="{00000000-0005-0000-0000-0000672A0000}"/>
    <cellStyle name="Note 2 8 4 6 3" xfId="38183" xr:uid="{00000000-0005-0000-0000-0000682A0000}"/>
    <cellStyle name="Note 2 8 4 7" xfId="8736" xr:uid="{00000000-0005-0000-0000-0000692A0000}"/>
    <cellStyle name="Note 2 8 4 7 2" xfId="26171" xr:uid="{00000000-0005-0000-0000-00006A2A0000}"/>
    <cellStyle name="Note 2 8 4 7 3" xfId="40624" xr:uid="{00000000-0005-0000-0000-00006B2A0000}"/>
    <cellStyle name="Note 2 8 4 8" xfId="11156" xr:uid="{00000000-0005-0000-0000-00006C2A0000}"/>
    <cellStyle name="Note 2 8 4 8 2" xfId="28591" xr:uid="{00000000-0005-0000-0000-00006D2A0000}"/>
    <cellStyle name="Note 2 8 4 8 3" xfId="43044" xr:uid="{00000000-0005-0000-0000-00006E2A0000}"/>
    <cellStyle name="Note 2 8 4 9" xfId="18163" xr:uid="{00000000-0005-0000-0000-00006F2A0000}"/>
    <cellStyle name="Note 2 8 5" xfId="1326" xr:uid="{00000000-0005-0000-0000-0000702A0000}"/>
    <cellStyle name="Note 2 8 5 2" xfId="1327" xr:uid="{00000000-0005-0000-0000-0000712A0000}"/>
    <cellStyle name="Note 2 8 5 2 2" xfId="3838" xr:uid="{00000000-0005-0000-0000-0000722A0000}"/>
    <cellStyle name="Note 2 8 5 2 2 2" xfId="13504" xr:uid="{00000000-0005-0000-0000-0000732A0000}"/>
    <cellStyle name="Note 2 8 5 2 2 2 2" xfId="30939" xr:uid="{00000000-0005-0000-0000-0000742A0000}"/>
    <cellStyle name="Note 2 8 5 2 2 2 3" xfId="45392" xr:uid="{00000000-0005-0000-0000-0000752A0000}"/>
    <cellStyle name="Note 2 8 5 2 2 3" xfId="15965" xr:uid="{00000000-0005-0000-0000-0000762A0000}"/>
    <cellStyle name="Note 2 8 5 2 2 3 2" xfId="33400" xr:uid="{00000000-0005-0000-0000-0000772A0000}"/>
    <cellStyle name="Note 2 8 5 2 2 3 3" xfId="47853" xr:uid="{00000000-0005-0000-0000-0000782A0000}"/>
    <cellStyle name="Note 2 8 5 2 2 4" xfId="21274" xr:uid="{00000000-0005-0000-0000-0000792A0000}"/>
    <cellStyle name="Note 2 8 5 2 2 5" xfId="35727" xr:uid="{00000000-0005-0000-0000-00007A2A0000}"/>
    <cellStyle name="Note 2 8 5 2 3" xfId="6300" xr:uid="{00000000-0005-0000-0000-00007B2A0000}"/>
    <cellStyle name="Note 2 8 5 2 3 2" xfId="23735" xr:uid="{00000000-0005-0000-0000-00007C2A0000}"/>
    <cellStyle name="Note 2 8 5 2 3 3" xfId="38188" xr:uid="{00000000-0005-0000-0000-00007D2A0000}"/>
    <cellStyle name="Note 2 8 5 2 4" xfId="8741" xr:uid="{00000000-0005-0000-0000-00007E2A0000}"/>
    <cellStyle name="Note 2 8 5 2 4 2" xfId="26176" xr:uid="{00000000-0005-0000-0000-00007F2A0000}"/>
    <cellStyle name="Note 2 8 5 2 4 3" xfId="40629" xr:uid="{00000000-0005-0000-0000-0000802A0000}"/>
    <cellStyle name="Note 2 8 5 2 5" xfId="11161" xr:uid="{00000000-0005-0000-0000-0000812A0000}"/>
    <cellStyle name="Note 2 8 5 2 5 2" xfId="28596" xr:uid="{00000000-0005-0000-0000-0000822A0000}"/>
    <cellStyle name="Note 2 8 5 2 5 3" xfId="43049" xr:uid="{00000000-0005-0000-0000-0000832A0000}"/>
    <cellStyle name="Note 2 8 5 2 6" xfId="18168" xr:uid="{00000000-0005-0000-0000-0000842A0000}"/>
    <cellStyle name="Note 2 8 5 3" xfId="1328" xr:uid="{00000000-0005-0000-0000-0000852A0000}"/>
    <cellStyle name="Note 2 8 5 3 2" xfId="3839" xr:uid="{00000000-0005-0000-0000-0000862A0000}"/>
    <cellStyle name="Note 2 8 5 3 2 2" xfId="13505" xr:uid="{00000000-0005-0000-0000-0000872A0000}"/>
    <cellStyle name="Note 2 8 5 3 2 2 2" xfId="30940" xr:uid="{00000000-0005-0000-0000-0000882A0000}"/>
    <cellStyle name="Note 2 8 5 3 2 2 3" xfId="45393" xr:uid="{00000000-0005-0000-0000-0000892A0000}"/>
    <cellStyle name="Note 2 8 5 3 2 3" xfId="15966" xr:uid="{00000000-0005-0000-0000-00008A2A0000}"/>
    <cellStyle name="Note 2 8 5 3 2 3 2" xfId="33401" xr:uid="{00000000-0005-0000-0000-00008B2A0000}"/>
    <cellStyle name="Note 2 8 5 3 2 3 3" xfId="47854" xr:uid="{00000000-0005-0000-0000-00008C2A0000}"/>
    <cellStyle name="Note 2 8 5 3 2 4" xfId="21275" xr:uid="{00000000-0005-0000-0000-00008D2A0000}"/>
    <cellStyle name="Note 2 8 5 3 2 5" xfId="35728" xr:uid="{00000000-0005-0000-0000-00008E2A0000}"/>
    <cellStyle name="Note 2 8 5 3 3" xfId="6301" xr:uid="{00000000-0005-0000-0000-00008F2A0000}"/>
    <cellStyle name="Note 2 8 5 3 3 2" xfId="23736" xr:uid="{00000000-0005-0000-0000-0000902A0000}"/>
    <cellStyle name="Note 2 8 5 3 3 3" xfId="38189" xr:uid="{00000000-0005-0000-0000-0000912A0000}"/>
    <cellStyle name="Note 2 8 5 3 4" xfId="8742" xr:uid="{00000000-0005-0000-0000-0000922A0000}"/>
    <cellStyle name="Note 2 8 5 3 4 2" xfId="26177" xr:uid="{00000000-0005-0000-0000-0000932A0000}"/>
    <cellStyle name="Note 2 8 5 3 4 3" xfId="40630" xr:uid="{00000000-0005-0000-0000-0000942A0000}"/>
    <cellStyle name="Note 2 8 5 3 5" xfId="11162" xr:uid="{00000000-0005-0000-0000-0000952A0000}"/>
    <cellStyle name="Note 2 8 5 3 5 2" xfId="28597" xr:uid="{00000000-0005-0000-0000-0000962A0000}"/>
    <cellStyle name="Note 2 8 5 3 5 3" xfId="43050" xr:uid="{00000000-0005-0000-0000-0000972A0000}"/>
    <cellStyle name="Note 2 8 5 3 6" xfId="18169" xr:uid="{00000000-0005-0000-0000-0000982A0000}"/>
    <cellStyle name="Note 2 8 5 4" xfId="1329" xr:uid="{00000000-0005-0000-0000-0000992A0000}"/>
    <cellStyle name="Note 2 8 5 4 2" xfId="3840" xr:uid="{00000000-0005-0000-0000-00009A2A0000}"/>
    <cellStyle name="Note 2 8 5 4 2 2" xfId="21276" xr:uid="{00000000-0005-0000-0000-00009B2A0000}"/>
    <cellStyle name="Note 2 8 5 4 2 3" xfId="35729" xr:uid="{00000000-0005-0000-0000-00009C2A0000}"/>
    <cellStyle name="Note 2 8 5 4 3" xfId="6302" xr:uid="{00000000-0005-0000-0000-00009D2A0000}"/>
    <cellStyle name="Note 2 8 5 4 3 2" xfId="23737" xr:uid="{00000000-0005-0000-0000-00009E2A0000}"/>
    <cellStyle name="Note 2 8 5 4 3 3" xfId="38190" xr:uid="{00000000-0005-0000-0000-00009F2A0000}"/>
    <cellStyle name="Note 2 8 5 4 4" xfId="8743" xr:uid="{00000000-0005-0000-0000-0000A02A0000}"/>
    <cellStyle name="Note 2 8 5 4 4 2" xfId="26178" xr:uid="{00000000-0005-0000-0000-0000A12A0000}"/>
    <cellStyle name="Note 2 8 5 4 4 3" xfId="40631" xr:uid="{00000000-0005-0000-0000-0000A22A0000}"/>
    <cellStyle name="Note 2 8 5 4 5" xfId="11163" xr:uid="{00000000-0005-0000-0000-0000A32A0000}"/>
    <cellStyle name="Note 2 8 5 4 5 2" xfId="28598" xr:uid="{00000000-0005-0000-0000-0000A42A0000}"/>
    <cellStyle name="Note 2 8 5 4 5 3" xfId="43051" xr:uid="{00000000-0005-0000-0000-0000A52A0000}"/>
    <cellStyle name="Note 2 8 5 4 6" xfId="15102" xr:uid="{00000000-0005-0000-0000-0000A62A0000}"/>
    <cellStyle name="Note 2 8 5 4 6 2" xfId="32537" xr:uid="{00000000-0005-0000-0000-0000A72A0000}"/>
    <cellStyle name="Note 2 8 5 4 6 3" xfId="46990" xr:uid="{00000000-0005-0000-0000-0000A82A0000}"/>
    <cellStyle name="Note 2 8 5 4 7" xfId="18170" xr:uid="{00000000-0005-0000-0000-0000A92A0000}"/>
    <cellStyle name="Note 2 8 5 4 8" xfId="20264" xr:uid="{00000000-0005-0000-0000-0000AA2A0000}"/>
    <cellStyle name="Note 2 8 5 5" xfId="3837" xr:uid="{00000000-0005-0000-0000-0000AB2A0000}"/>
    <cellStyle name="Note 2 8 5 5 2" xfId="13503" xr:uid="{00000000-0005-0000-0000-0000AC2A0000}"/>
    <cellStyle name="Note 2 8 5 5 2 2" xfId="30938" xr:uid="{00000000-0005-0000-0000-0000AD2A0000}"/>
    <cellStyle name="Note 2 8 5 5 2 3" xfId="45391" xr:uid="{00000000-0005-0000-0000-0000AE2A0000}"/>
    <cellStyle name="Note 2 8 5 5 3" xfId="15964" xr:uid="{00000000-0005-0000-0000-0000AF2A0000}"/>
    <cellStyle name="Note 2 8 5 5 3 2" xfId="33399" xr:uid="{00000000-0005-0000-0000-0000B02A0000}"/>
    <cellStyle name="Note 2 8 5 5 3 3" xfId="47852" xr:uid="{00000000-0005-0000-0000-0000B12A0000}"/>
    <cellStyle name="Note 2 8 5 5 4" xfId="21273" xr:uid="{00000000-0005-0000-0000-0000B22A0000}"/>
    <cellStyle name="Note 2 8 5 5 5" xfId="35726" xr:uid="{00000000-0005-0000-0000-0000B32A0000}"/>
    <cellStyle name="Note 2 8 5 6" xfId="6299" xr:uid="{00000000-0005-0000-0000-0000B42A0000}"/>
    <cellStyle name="Note 2 8 5 6 2" xfId="23734" xr:uid="{00000000-0005-0000-0000-0000B52A0000}"/>
    <cellStyle name="Note 2 8 5 6 3" xfId="38187" xr:uid="{00000000-0005-0000-0000-0000B62A0000}"/>
    <cellStyle name="Note 2 8 5 7" xfId="8740" xr:uid="{00000000-0005-0000-0000-0000B72A0000}"/>
    <cellStyle name="Note 2 8 5 7 2" xfId="26175" xr:uid="{00000000-0005-0000-0000-0000B82A0000}"/>
    <cellStyle name="Note 2 8 5 7 3" xfId="40628" xr:uid="{00000000-0005-0000-0000-0000B92A0000}"/>
    <cellStyle name="Note 2 8 5 8" xfId="11160" xr:uid="{00000000-0005-0000-0000-0000BA2A0000}"/>
    <cellStyle name="Note 2 8 5 8 2" xfId="28595" xr:uid="{00000000-0005-0000-0000-0000BB2A0000}"/>
    <cellStyle name="Note 2 8 5 8 3" xfId="43048" xr:uid="{00000000-0005-0000-0000-0000BC2A0000}"/>
    <cellStyle name="Note 2 8 5 9" xfId="18167" xr:uid="{00000000-0005-0000-0000-0000BD2A0000}"/>
    <cellStyle name="Note 2 8 6" xfId="1330" xr:uid="{00000000-0005-0000-0000-0000BE2A0000}"/>
    <cellStyle name="Note 2 8 6 2" xfId="3841" xr:uid="{00000000-0005-0000-0000-0000BF2A0000}"/>
    <cellStyle name="Note 2 8 6 2 2" xfId="13506" xr:uid="{00000000-0005-0000-0000-0000C02A0000}"/>
    <cellStyle name="Note 2 8 6 2 2 2" xfId="30941" xr:uid="{00000000-0005-0000-0000-0000C12A0000}"/>
    <cellStyle name="Note 2 8 6 2 2 3" xfId="45394" xr:uid="{00000000-0005-0000-0000-0000C22A0000}"/>
    <cellStyle name="Note 2 8 6 2 3" xfId="15967" xr:uid="{00000000-0005-0000-0000-0000C32A0000}"/>
    <cellStyle name="Note 2 8 6 2 3 2" xfId="33402" xr:uid="{00000000-0005-0000-0000-0000C42A0000}"/>
    <cellStyle name="Note 2 8 6 2 3 3" xfId="47855" xr:uid="{00000000-0005-0000-0000-0000C52A0000}"/>
    <cellStyle name="Note 2 8 6 2 4" xfId="21277" xr:uid="{00000000-0005-0000-0000-0000C62A0000}"/>
    <cellStyle name="Note 2 8 6 2 5" xfId="35730" xr:uid="{00000000-0005-0000-0000-0000C72A0000}"/>
    <cellStyle name="Note 2 8 6 3" xfId="6303" xr:uid="{00000000-0005-0000-0000-0000C82A0000}"/>
    <cellStyle name="Note 2 8 6 3 2" xfId="23738" xr:uid="{00000000-0005-0000-0000-0000C92A0000}"/>
    <cellStyle name="Note 2 8 6 3 3" xfId="38191" xr:uid="{00000000-0005-0000-0000-0000CA2A0000}"/>
    <cellStyle name="Note 2 8 6 4" xfId="8744" xr:uid="{00000000-0005-0000-0000-0000CB2A0000}"/>
    <cellStyle name="Note 2 8 6 4 2" xfId="26179" xr:uid="{00000000-0005-0000-0000-0000CC2A0000}"/>
    <cellStyle name="Note 2 8 6 4 3" xfId="40632" xr:uid="{00000000-0005-0000-0000-0000CD2A0000}"/>
    <cellStyle name="Note 2 8 6 5" xfId="11164" xr:uid="{00000000-0005-0000-0000-0000CE2A0000}"/>
    <cellStyle name="Note 2 8 6 5 2" xfId="28599" xr:uid="{00000000-0005-0000-0000-0000CF2A0000}"/>
    <cellStyle name="Note 2 8 6 5 3" xfId="43052" xr:uid="{00000000-0005-0000-0000-0000D02A0000}"/>
    <cellStyle name="Note 2 8 6 6" xfId="18171" xr:uid="{00000000-0005-0000-0000-0000D12A0000}"/>
    <cellStyle name="Note 2 8 7" xfId="1331" xr:uid="{00000000-0005-0000-0000-0000D22A0000}"/>
    <cellStyle name="Note 2 8 7 2" xfId="3842" xr:uid="{00000000-0005-0000-0000-0000D32A0000}"/>
    <cellStyle name="Note 2 8 7 2 2" xfId="13507" xr:uid="{00000000-0005-0000-0000-0000D42A0000}"/>
    <cellStyle name="Note 2 8 7 2 2 2" xfId="30942" xr:uid="{00000000-0005-0000-0000-0000D52A0000}"/>
    <cellStyle name="Note 2 8 7 2 2 3" xfId="45395" xr:uid="{00000000-0005-0000-0000-0000D62A0000}"/>
    <cellStyle name="Note 2 8 7 2 3" xfId="15968" xr:uid="{00000000-0005-0000-0000-0000D72A0000}"/>
    <cellStyle name="Note 2 8 7 2 3 2" xfId="33403" xr:uid="{00000000-0005-0000-0000-0000D82A0000}"/>
    <cellStyle name="Note 2 8 7 2 3 3" xfId="47856" xr:uid="{00000000-0005-0000-0000-0000D92A0000}"/>
    <cellStyle name="Note 2 8 7 2 4" xfId="21278" xr:uid="{00000000-0005-0000-0000-0000DA2A0000}"/>
    <cellStyle name="Note 2 8 7 2 5" xfId="35731" xr:uid="{00000000-0005-0000-0000-0000DB2A0000}"/>
    <cellStyle name="Note 2 8 7 3" xfId="6304" xr:uid="{00000000-0005-0000-0000-0000DC2A0000}"/>
    <cellStyle name="Note 2 8 7 3 2" xfId="23739" xr:uid="{00000000-0005-0000-0000-0000DD2A0000}"/>
    <cellStyle name="Note 2 8 7 3 3" xfId="38192" xr:uid="{00000000-0005-0000-0000-0000DE2A0000}"/>
    <cellStyle name="Note 2 8 7 4" xfId="8745" xr:uid="{00000000-0005-0000-0000-0000DF2A0000}"/>
    <cellStyle name="Note 2 8 7 4 2" xfId="26180" xr:uid="{00000000-0005-0000-0000-0000E02A0000}"/>
    <cellStyle name="Note 2 8 7 4 3" xfId="40633" xr:uid="{00000000-0005-0000-0000-0000E12A0000}"/>
    <cellStyle name="Note 2 8 7 5" xfId="11165" xr:uid="{00000000-0005-0000-0000-0000E22A0000}"/>
    <cellStyle name="Note 2 8 7 5 2" xfId="28600" xr:uid="{00000000-0005-0000-0000-0000E32A0000}"/>
    <cellStyle name="Note 2 8 7 5 3" xfId="43053" xr:uid="{00000000-0005-0000-0000-0000E42A0000}"/>
    <cellStyle name="Note 2 8 7 6" xfId="18172" xr:uid="{00000000-0005-0000-0000-0000E52A0000}"/>
    <cellStyle name="Note 2 8 8" xfId="1332" xr:uid="{00000000-0005-0000-0000-0000E62A0000}"/>
    <cellStyle name="Note 2 8 8 2" xfId="3843" xr:uid="{00000000-0005-0000-0000-0000E72A0000}"/>
    <cellStyle name="Note 2 8 8 2 2" xfId="21279" xr:uid="{00000000-0005-0000-0000-0000E82A0000}"/>
    <cellStyle name="Note 2 8 8 2 3" xfId="35732" xr:uid="{00000000-0005-0000-0000-0000E92A0000}"/>
    <cellStyle name="Note 2 8 8 3" xfId="6305" xr:uid="{00000000-0005-0000-0000-0000EA2A0000}"/>
    <cellStyle name="Note 2 8 8 3 2" xfId="23740" xr:uid="{00000000-0005-0000-0000-0000EB2A0000}"/>
    <cellStyle name="Note 2 8 8 3 3" xfId="38193" xr:uid="{00000000-0005-0000-0000-0000EC2A0000}"/>
    <cellStyle name="Note 2 8 8 4" xfId="8746" xr:uid="{00000000-0005-0000-0000-0000ED2A0000}"/>
    <cellStyle name="Note 2 8 8 4 2" xfId="26181" xr:uid="{00000000-0005-0000-0000-0000EE2A0000}"/>
    <cellStyle name="Note 2 8 8 4 3" xfId="40634" xr:uid="{00000000-0005-0000-0000-0000EF2A0000}"/>
    <cellStyle name="Note 2 8 8 5" xfId="11166" xr:uid="{00000000-0005-0000-0000-0000F02A0000}"/>
    <cellStyle name="Note 2 8 8 5 2" xfId="28601" xr:uid="{00000000-0005-0000-0000-0000F12A0000}"/>
    <cellStyle name="Note 2 8 8 5 3" xfId="43054" xr:uid="{00000000-0005-0000-0000-0000F22A0000}"/>
    <cellStyle name="Note 2 8 8 6" xfId="15103" xr:uid="{00000000-0005-0000-0000-0000F32A0000}"/>
    <cellStyle name="Note 2 8 8 6 2" xfId="32538" xr:uid="{00000000-0005-0000-0000-0000F42A0000}"/>
    <cellStyle name="Note 2 8 8 6 3" xfId="46991" xr:uid="{00000000-0005-0000-0000-0000F52A0000}"/>
    <cellStyle name="Note 2 8 8 7" xfId="18173" xr:uid="{00000000-0005-0000-0000-0000F62A0000}"/>
    <cellStyle name="Note 2 8 8 8" xfId="20265" xr:uid="{00000000-0005-0000-0000-0000F72A0000}"/>
    <cellStyle name="Note 2 8 9" xfId="3824" xr:uid="{00000000-0005-0000-0000-0000F82A0000}"/>
    <cellStyle name="Note 2 8 9 2" xfId="13493" xr:uid="{00000000-0005-0000-0000-0000F92A0000}"/>
    <cellStyle name="Note 2 8 9 2 2" xfId="30928" xr:uid="{00000000-0005-0000-0000-0000FA2A0000}"/>
    <cellStyle name="Note 2 8 9 2 3" xfId="45381" xr:uid="{00000000-0005-0000-0000-0000FB2A0000}"/>
    <cellStyle name="Note 2 8 9 3" xfId="15954" xr:uid="{00000000-0005-0000-0000-0000FC2A0000}"/>
    <cellStyle name="Note 2 8 9 3 2" xfId="33389" xr:uid="{00000000-0005-0000-0000-0000FD2A0000}"/>
    <cellStyle name="Note 2 8 9 3 3" xfId="47842" xr:uid="{00000000-0005-0000-0000-0000FE2A0000}"/>
    <cellStyle name="Note 2 8 9 4" xfId="21260" xr:uid="{00000000-0005-0000-0000-0000FF2A0000}"/>
    <cellStyle name="Note 2 8 9 5" xfId="35713" xr:uid="{00000000-0005-0000-0000-0000002B0000}"/>
    <cellStyle name="Note 2 9" xfId="1333" xr:uid="{00000000-0005-0000-0000-0000012B0000}"/>
    <cellStyle name="Note 2 9 10" xfId="6306" xr:uid="{00000000-0005-0000-0000-0000022B0000}"/>
    <cellStyle name="Note 2 9 10 2" xfId="23741" xr:uid="{00000000-0005-0000-0000-0000032B0000}"/>
    <cellStyle name="Note 2 9 10 3" xfId="38194" xr:uid="{00000000-0005-0000-0000-0000042B0000}"/>
    <cellStyle name="Note 2 9 11" xfId="8747" xr:uid="{00000000-0005-0000-0000-0000052B0000}"/>
    <cellStyle name="Note 2 9 11 2" xfId="26182" xr:uid="{00000000-0005-0000-0000-0000062B0000}"/>
    <cellStyle name="Note 2 9 11 3" xfId="40635" xr:uid="{00000000-0005-0000-0000-0000072B0000}"/>
    <cellStyle name="Note 2 9 12" xfId="11167" xr:uid="{00000000-0005-0000-0000-0000082B0000}"/>
    <cellStyle name="Note 2 9 12 2" xfId="28602" xr:uid="{00000000-0005-0000-0000-0000092B0000}"/>
    <cellStyle name="Note 2 9 12 3" xfId="43055" xr:uid="{00000000-0005-0000-0000-00000A2B0000}"/>
    <cellStyle name="Note 2 9 13" xfId="18174" xr:uid="{00000000-0005-0000-0000-00000B2B0000}"/>
    <cellStyle name="Note 2 9 2" xfId="1334" xr:uid="{00000000-0005-0000-0000-00000C2B0000}"/>
    <cellStyle name="Note 2 9 2 2" xfId="1335" xr:uid="{00000000-0005-0000-0000-00000D2B0000}"/>
    <cellStyle name="Note 2 9 2 2 2" xfId="3846" xr:uid="{00000000-0005-0000-0000-00000E2B0000}"/>
    <cellStyle name="Note 2 9 2 2 2 2" xfId="13510" xr:uid="{00000000-0005-0000-0000-00000F2B0000}"/>
    <cellStyle name="Note 2 9 2 2 2 2 2" xfId="30945" xr:uid="{00000000-0005-0000-0000-0000102B0000}"/>
    <cellStyle name="Note 2 9 2 2 2 2 3" xfId="45398" xr:uid="{00000000-0005-0000-0000-0000112B0000}"/>
    <cellStyle name="Note 2 9 2 2 2 3" xfId="15971" xr:uid="{00000000-0005-0000-0000-0000122B0000}"/>
    <cellStyle name="Note 2 9 2 2 2 3 2" xfId="33406" xr:uid="{00000000-0005-0000-0000-0000132B0000}"/>
    <cellStyle name="Note 2 9 2 2 2 3 3" xfId="47859" xr:uid="{00000000-0005-0000-0000-0000142B0000}"/>
    <cellStyle name="Note 2 9 2 2 2 4" xfId="21282" xr:uid="{00000000-0005-0000-0000-0000152B0000}"/>
    <cellStyle name="Note 2 9 2 2 2 5" xfId="35735" xr:uid="{00000000-0005-0000-0000-0000162B0000}"/>
    <cellStyle name="Note 2 9 2 2 3" xfId="6308" xr:uid="{00000000-0005-0000-0000-0000172B0000}"/>
    <cellStyle name="Note 2 9 2 2 3 2" xfId="23743" xr:uid="{00000000-0005-0000-0000-0000182B0000}"/>
    <cellStyle name="Note 2 9 2 2 3 3" xfId="38196" xr:uid="{00000000-0005-0000-0000-0000192B0000}"/>
    <cellStyle name="Note 2 9 2 2 4" xfId="8749" xr:uid="{00000000-0005-0000-0000-00001A2B0000}"/>
    <cellStyle name="Note 2 9 2 2 4 2" xfId="26184" xr:uid="{00000000-0005-0000-0000-00001B2B0000}"/>
    <cellStyle name="Note 2 9 2 2 4 3" xfId="40637" xr:uid="{00000000-0005-0000-0000-00001C2B0000}"/>
    <cellStyle name="Note 2 9 2 2 5" xfId="11169" xr:uid="{00000000-0005-0000-0000-00001D2B0000}"/>
    <cellStyle name="Note 2 9 2 2 5 2" xfId="28604" xr:uid="{00000000-0005-0000-0000-00001E2B0000}"/>
    <cellStyle name="Note 2 9 2 2 5 3" xfId="43057" xr:uid="{00000000-0005-0000-0000-00001F2B0000}"/>
    <cellStyle name="Note 2 9 2 2 6" xfId="18176" xr:uid="{00000000-0005-0000-0000-0000202B0000}"/>
    <cellStyle name="Note 2 9 2 3" xfId="1336" xr:uid="{00000000-0005-0000-0000-0000212B0000}"/>
    <cellStyle name="Note 2 9 2 3 2" xfId="3847" xr:uid="{00000000-0005-0000-0000-0000222B0000}"/>
    <cellStyle name="Note 2 9 2 3 2 2" xfId="13511" xr:uid="{00000000-0005-0000-0000-0000232B0000}"/>
    <cellStyle name="Note 2 9 2 3 2 2 2" xfId="30946" xr:uid="{00000000-0005-0000-0000-0000242B0000}"/>
    <cellStyle name="Note 2 9 2 3 2 2 3" xfId="45399" xr:uid="{00000000-0005-0000-0000-0000252B0000}"/>
    <cellStyle name="Note 2 9 2 3 2 3" xfId="15972" xr:uid="{00000000-0005-0000-0000-0000262B0000}"/>
    <cellStyle name="Note 2 9 2 3 2 3 2" xfId="33407" xr:uid="{00000000-0005-0000-0000-0000272B0000}"/>
    <cellStyle name="Note 2 9 2 3 2 3 3" xfId="47860" xr:uid="{00000000-0005-0000-0000-0000282B0000}"/>
    <cellStyle name="Note 2 9 2 3 2 4" xfId="21283" xr:uid="{00000000-0005-0000-0000-0000292B0000}"/>
    <cellStyle name="Note 2 9 2 3 2 5" xfId="35736" xr:uid="{00000000-0005-0000-0000-00002A2B0000}"/>
    <cellStyle name="Note 2 9 2 3 3" xfId="6309" xr:uid="{00000000-0005-0000-0000-00002B2B0000}"/>
    <cellStyle name="Note 2 9 2 3 3 2" xfId="23744" xr:uid="{00000000-0005-0000-0000-00002C2B0000}"/>
    <cellStyle name="Note 2 9 2 3 3 3" xfId="38197" xr:uid="{00000000-0005-0000-0000-00002D2B0000}"/>
    <cellStyle name="Note 2 9 2 3 4" xfId="8750" xr:uid="{00000000-0005-0000-0000-00002E2B0000}"/>
    <cellStyle name="Note 2 9 2 3 4 2" xfId="26185" xr:uid="{00000000-0005-0000-0000-00002F2B0000}"/>
    <cellStyle name="Note 2 9 2 3 4 3" xfId="40638" xr:uid="{00000000-0005-0000-0000-0000302B0000}"/>
    <cellStyle name="Note 2 9 2 3 5" xfId="11170" xr:uid="{00000000-0005-0000-0000-0000312B0000}"/>
    <cellStyle name="Note 2 9 2 3 5 2" xfId="28605" xr:uid="{00000000-0005-0000-0000-0000322B0000}"/>
    <cellStyle name="Note 2 9 2 3 5 3" xfId="43058" xr:uid="{00000000-0005-0000-0000-0000332B0000}"/>
    <cellStyle name="Note 2 9 2 3 6" xfId="18177" xr:uid="{00000000-0005-0000-0000-0000342B0000}"/>
    <cellStyle name="Note 2 9 2 4" xfId="1337" xr:uid="{00000000-0005-0000-0000-0000352B0000}"/>
    <cellStyle name="Note 2 9 2 4 2" xfId="3848" xr:uid="{00000000-0005-0000-0000-0000362B0000}"/>
    <cellStyle name="Note 2 9 2 4 2 2" xfId="21284" xr:uid="{00000000-0005-0000-0000-0000372B0000}"/>
    <cellStyle name="Note 2 9 2 4 2 3" xfId="35737" xr:uid="{00000000-0005-0000-0000-0000382B0000}"/>
    <cellStyle name="Note 2 9 2 4 3" xfId="6310" xr:uid="{00000000-0005-0000-0000-0000392B0000}"/>
    <cellStyle name="Note 2 9 2 4 3 2" xfId="23745" xr:uid="{00000000-0005-0000-0000-00003A2B0000}"/>
    <cellStyle name="Note 2 9 2 4 3 3" xfId="38198" xr:uid="{00000000-0005-0000-0000-00003B2B0000}"/>
    <cellStyle name="Note 2 9 2 4 4" xfId="8751" xr:uid="{00000000-0005-0000-0000-00003C2B0000}"/>
    <cellStyle name="Note 2 9 2 4 4 2" xfId="26186" xr:uid="{00000000-0005-0000-0000-00003D2B0000}"/>
    <cellStyle name="Note 2 9 2 4 4 3" xfId="40639" xr:uid="{00000000-0005-0000-0000-00003E2B0000}"/>
    <cellStyle name="Note 2 9 2 4 5" xfId="11171" xr:uid="{00000000-0005-0000-0000-00003F2B0000}"/>
    <cellStyle name="Note 2 9 2 4 5 2" xfId="28606" xr:uid="{00000000-0005-0000-0000-0000402B0000}"/>
    <cellStyle name="Note 2 9 2 4 5 3" xfId="43059" xr:uid="{00000000-0005-0000-0000-0000412B0000}"/>
    <cellStyle name="Note 2 9 2 4 6" xfId="15104" xr:uid="{00000000-0005-0000-0000-0000422B0000}"/>
    <cellStyle name="Note 2 9 2 4 6 2" xfId="32539" xr:uid="{00000000-0005-0000-0000-0000432B0000}"/>
    <cellStyle name="Note 2 9 2 4 6 3" xfId="46992" xr:uid="{00000000-0005-0000-0000-0000442B0000}"/>
    <cellStyle name="Note 2 9 2 4 7" xfId="18178" xr:uid="{00000000-0005-0000-0000-0000452B0000}"/>
    <cellStyle name="Note 2 9 2 4 8" xfId="20266" xr:uid="{00000000-0005-0000-0000-0000462B0000}"/>
    <cellStyle name="Note 2 9 2 5" xfId="3845" xr:uid="{00000000-0005-0000-0000-0000472B0000}"/>
    <cellStyle name="Note 2 9 2 5 2" xfId="13509" xr:uid="{00000000-0005-0000-0000-0000482B0000}"/>
    <cellStyle name="Note 2 9 2 5 2 2" xfId="30944" xr:uid="{00000000-0005-0000-0000-0000492B0000}"/>
    <cellStyle name="Note 2 9 2 5 2 3" xfId="45397" xr:uid="{00000000-0005-0000-0000-00004A2B0000}"/>
    <cellStyle name="Note 2 9 2 5 3" xfId="15970" xr:uid="{00000000-0005-0000-0000-00004B2B0000}"/>
    <cellStyle name="Note 2 9 2 5 3 2" xfId="33405" xr:uid="{00000000-0005-0000-0000-00004C2B0000}"/>
    <cellStyle name="Note 2 9 2 5 3 3" xfId="47858" xr:uid="{00000000-0005-0000-0000-00004D2B0000}"/>
    <cellStyle name="Note 2 9 2 5 4" xfId="21281" xr:uid="{00000000-0005-0000-0000-00004E2B0000}"/>
    <cellStyle name="Note 2 9 2 5 5" xfId="35734" xr:uid="{00000000-0005-0000-0000-00004F2B0000}"/>
    <cellStyle name="Note 2 9 2 6" xfId="6307" xr:uid="{00000000-0005-0000-0000-0000502B0000}"/>
    <cellStyle name="Note 2 9 2 6 2" xfId="23742" xr:uid="{00000000-0005-0000-0000-0000512B0000}"/>
    <cellStyle name="Note 2 9 2 6 3" xfId="38195" xr:uid="{00000000-0005-0000-0000-0000522B0000}"/>
    <cellStyle name="Note 2 9 2 7" xfId="8748" xr:uid="{00000000-0005-0000-0000-0000532B0000}"/>
    <cellStyle name="Note 2 9 2 7 2" xfId="26183" xr:uid="{00000000-0005-0000-0000-0000542B0000}"/>
    <cellStyle name="Note 2 9 2 7 3" xfId="40636" xr:uid="{00000000-0005-0000-0000-0000552B0000}"/>
    <cellStyle name="Note 2 9 2 8" xfId="11168" xr:uid="{00000000-0005-0000-0000-0000562B0000}"/>
    <cellStyle name="Note 2 9 2 8 2" xfId="28603" xr:uid="{00000000-0005-0000-0000-0000572B0000}"/>
    <cellStyle name="Note 2 9 2 8 3" xfId="43056" xr:uid="{00000000-0005-0000-0000-0000582B0000}"/>
    <cellStyle name="Note 2 9 2 9" xfId="18175" xr:uid="{00000000-0005-0000-0000-0000592B0000}"/>
    <cellStyle name="Note 2 9 3" xfId="1338" xr:uid="{00000000-0005-0000-0000-00005A2B0000}"/>
    <cellStyle name="Note 2 9 3 2" xfId="1339" xr:uid="{00000000-0005-0000-0000-00005B2B0000}"/>
    <cellStyle name="Note 2 9 3 2 2" xfId="3850" xr:uid="{00000000-0005-0000-0000-00005C2B0000}"/>
    <cellStyle name="Note 2 9 3 2 2 2" xfId="13513" xr:uid="{00000000-0005-0000-0000-00005D2B0000}"/>
    <cellStyle name="Note 2 9 3 2 2 2 2" xfId="30948" xr:uid="{00000000-0005-0000-0000-00005E2B0000}"/>
    <cellStyle name="Note 2 9 3 2 2 2 3" xfId="45401" xr:uid="{00000000-0005-0000-0000-00005F2B0000}"/>
    <cellStyle name="Note 2 9 3 2 2 3" xfId="15974" xr:uid="{00000000-0005-0000-0000-0000602B0000}"/>
    <cellStyle name="Note 2 9 3 2 2 3 2" xfId="33409" xr:uid="{00000000-0005-0000-0000-0000612B0000}"/>
    <cellStyle name="Note 2 9 3 2 2 3 3" xfId="47862" xr:uid="{00000000-0005-0000-0000-0000622B0000}"/>
    <cellStyle name="Note 2 9 3 2 2 4" xfId="21286" xr:uid="{00000000-0005-0000-0000-0000632B0000}"/>
    <cellStyle name="Note 2 9 3 2 2 5" xfId="35739" xr:uid="{00000000-0005-0000-0000-0000642B0000}"/>
    <cellStyle name="Note 2 9 3 2 3" xfId="6312" xr:uid="{00000000-0005-0000-0000-0000652B0000}"/>
    <cellStyle name="Note 2 9 3 2 3 2" xfId="23747" xr:uid="{00000000-0005-0000-0000-0000662B0000}"/>
    <cellStyle name="Note 2 9 3 2 3 3" xfId="38200" xr:uid="{00000000-0005-0000-0000-0000672B0000}"/>
    <cellStyle name="Note 2 9 3 2 4" xfId="8753" xr:uid="{00000000-0005-0000-0000-0000682B0000}"/>
    <cellStyle name="Note 2 9 3 2 4 2" xfId="26188" xr:uid="{00000000-0005-0000-0000-0000692B0000}"/>
    <cellStyle name="Note 2 9 3 2 4 3" xfId="40641" xr:uid="{00000000-0005-0000-0000-00006A2B0000}"/>
    <cellStyle name="Note 2 9 3 2 5" xfId="11173" xr:uid="{00000000-0005-0000-0000-00006B2B0000}"/>
    <cellStyle name="Note 2 9 3 2 5 2" xfId="28608" xr:uid="{00000000-0005-0000-0000-00006C2B0000}"/>
    <cellStyle name="Note 2 9 3 2 5 3" xfId="43061" xr:uid="{00000000-0005-0000-0000-00006D2B0000}"/>
    <cellStyle name="Note 2 9 3 2 6" xfId="18180" xr:uid="{00000000-0005-0000-0000-00006E2B0000}"/>
    <cellStyle name="Note 2 9 3 3" xfId="1340" xr:uid="{00000000-0005-0000-0000-00006F2B0000}"/>
    <cellStyle name="Note 2 9 3 3 2" xfId="3851" xr:uid="{00000000-0005-0000-0000-0000702B0000}"/>
    <cellStyle name="Note 2 9 3 3 2 2" xfId="13514" xr:uid="{00000000-0005-0000-0000-0000712B0000}"/>
    <cellStyle name="Note 2 9 3 3 2 2 2" xfId="30949" xr:uid="{00000000-0005-0000-0000-0000722B0000}"/>
    <cellStyle name="Note 2 9 3 3 2 2 3" xfId="45402" xr:uid="{00000000-0005-0000-0000-0000732B0000}"/>
    <cellStyle name="Note 2 9 3 3 2 3" xfId="15975" xr:uid="{00000000-0005-0000-0000-0000742B0000}"/>
    <cellStyle name="Note 2 9 3 3 2 3 2" xfId="33410" xr:uid="{00000000-0005-0000-0000-0000752B0000}"/>
    <cellStyle name="Note 2 9 3 3 2 3 3" xfId="47863" xr:uid="{00000000-0005-0000-0000-0000762B0000}"/>
    <cellStyle name="Note 2 9 3 3 2 4" xfId="21287" xr:uid="{00000000-0005-0000-0000-0000772B0000}"/>
    <cellStyle name="Note 2 9 3 3 2 5" xfId="35740" xr:uid="{00000000-0005-0000-0000-0000782B0000}"/>
    <cellStyle name="Note 2 9 3 3 3" xfId="6313" xr:uid="{00000000-0005-0000-0000-0000792B0000}"/>
    <cellStyle name="Note 2 9 3 3 3 2" xfId="23748" xr:uid="{00000000-0005-0000-0000-00007A2B0000}"/>
    <cellStyle name="Note 2 9 3 3 3 3" xfId="38201" xr:uid="{00000000-0005-0000-0000-00007B2B0000}"/>
    <cellStyle name="Note 2 9 3 3 4" xfId="8754" xr:uid="{00000000-0005-0000-0000-00007C2B0000}"/>
    <cellStyle name="Note 2 9 3 3 4 2" xfId="26189" xr:uid="{00000000-0005-0000-0000-00007D2B0000}"/>
    <cellStyle name="Note 2 9 3 3 4 3" xfId="40642" xr:uid="{00000000-0005-0000-0000-00007E2B0000}"/>
    <cellStyle name="Note 2 9 3 3 5" xfId="11174" xr:uid="{00000000-0005-0000-0000-00007F2B0000}"/>
    <cellStyle name="Note 2 9 3 3 5 2" xfId="28609" xr:uid="{00000000-0005-0000-0000-0000802B0000}"/>
    <cellStyle name="Note 2 9 3 3 5 3" xfId="43062" xr:uid="{00000000-0005-0000-0000-0000812B0000}"/>
    <cellStyle name="Note 2 9 3 3 6" xfId="18181" xr:uid="{00000000-0005-0000-0000-0000822B0000}"/>
    <cellStyle name="Note 2 9 3 4" xfId="1341" xr:uid="{00000000-0005-0000-0000-0000832B0000}"/>
    <cellStyle name="Note 2 9 3 4 2" xfId="3852" xr:uid="{00000000-0005-0000-0000-0000842B0000}"/>
    <cellStyle name="Note 2 9 3 4 2 2" xfId="21288" xr:uid="{00000000-0005-0000-0000-0000852B0000}"/>
    <cellStyle name="Note 2 9 3 4 2 3" xfId="35741" xr:uid="{00000000-0005-0000-0000-0000862B0000}"/>
    <cellStyle name="Note 2 9 3 4 3" xfId="6314" xr:uid="{00000000-0005-0000-0000-0000872B0000}"/>
    <cellStyle name="Note 2 9 3 4 3 2" xfId="23749" xr:uid="{00000000-0005-0000-0000-0000882B0000}"/>
    <cellStyle name="Note 2 9 3 4 3 3" xfId="38202" xr:uid="{00000000-0005-0000-0000-0000892B0000}"/>
    <cellStyle name="Note 2 9 3 4 4" xfId="8755" xr:uid="{00000000-0005-0000-0000-00008A2B0000}"/>
    <cellStyle name="Note 2 9 3 4 4 2" xfId="26190" xr:uid="{00000000-0005-0000-0000-00008B2B0000}"/>
    <cellStyle name="Note 2 9 3 4 4 3" xfId="40643" xr:uid="{00000000-0005-0000-0000-00008C2B0000}"/>
    <cellStyle name="Note 2 9 3 4 5" xfId="11175" xr:uid="{00000000-0005-0000-0000-00008D2B0000}"/>
    <cellStyle name="Note 2 9 3 4 5 2" xfId="28610" xr:uid="{00000000-0005-0000-0000-00008E2B0000}"/>
    <cellStyle name="Note 2 9 3 4 5 3" xfId="43063" xr:uid="{00000000-0005-0000-0000-00008F2B0000}"/>
    <cellStyle name="Note 2 9 3 4 6" xfId="15105" xr:uid="{00000000-0005-0000-0000-0000902B0000}"/>
    <cellStyle name="Note 2 9 3 4 6 2" xfId="32540" xr:uid="{00000000-0005-0000-0000-0000912B0000}"/>
    <cellStyle name="Note 2 9 3 4 6 3" xfId="46993" xr:uid="{00000000-0005-0000-0000-0000922B0000}"/>
    <cellStyle name="Note 2 9 3 4 7" xfId="18182" xr:uid="{00000000-0005-0000-0000-0000932B0000}"/>
    <cellStyle name="Note 2 9 3 4 8" xfId="20267" xr:uid="{00000000-0005-0000-0000-0000942B0000}"/>
    <cellStyle name="Note 2 9 3 5" xfId="3849" xr:uid="{00000000-0005-0000-0000-0000952B0000}"/>
    <cellStyle name="Note 2 9 3 5 2" xfId="13512" xr:uid="{00000000-0005-0000-0000-0000962B0000}"/>
    <cellStyle name="Note 2 9 3 5 2 2" xfId="30947" xr:uid="{00000000-0005-0000-0000-0000972B0000}"/>
    <cellStyle name="Note 2 9 3 5 2 3" xfId="45400" xr:uid="{00000000-0005-0000-0000-0000982B0000}"/>
    <cellStyle name="Note 2 9 3 5 3" xfId="15973" xr:uid="{00000000-0005-0000-0000-0000992B0000}"/>
    <cellStyle name="Note 2 9 3 5 3 2" xfId="33408" xr:uid="{00000000-0005-0000-0000-00009A2B0000}"/>
    <cellStyle name="Note 2 9 3 5 3 3" xfId="47861" xr:uid="{00000000-0005-0000-0000-00009B2B0000}"/>
    <cellStyle name="Note 2 9 3 5 4" xfId="21285" xr:uid="{00000000-0005-0000-0000-00009C2B0000}"/>
    <cellStyle name="Note 2 9 3 5 5" xfId="35738" xr:uid="{00000000-0005-0000-0000-00009D2B0000}"/>
    <cellStyle name="Note 2 9 3 6" xfId="6311" xr:uid="{00000000-0005-0000-0000-00009E2B0000}"/>
    <cellStyle name="Note 2 9 3 6 2" xfId="23746" xr:uid="{00000000-0005-0000-0000-00009F2B0000}"/>
    <cellStyle name="Note 2 9 3 6 3" xfId="38199" xr:uid="{00000000-0005-0000-0000-0000A02B0000}"/>
    <cellStyle name="Note 2 9 3 7" xfId="8752" xr:uid="{00000000-0005-0000-0000-0000A12B0000}"/>
    <cellStyle name="Note 2 9 3 7 2" xfId="26187" xr:uid="{00000000-0005-0000-0000-0000A22B0000}"/>
    <cellStyle name="Note 2 9 3 7 3" xfId="40640" xr:uid="{00000000-0005-0000-0000-0000A32B0000}"/>
    <cellStyle name="Note 2 9 3 8" xfId="11172" xr:uid="{00000000-0005-0000-0000-0000A42B0000}"/>
    <cellStyle name="Note 2 9 3 8 2" xfId="28607" xr:uid="{00000000-0005-0000-0000-0000A52B0000}"/>
    <cellStyle name="Note 2 9 3 8 3" xfId="43060" xr:uid="{00000000-0005-0000-0000-0000A62B0000}"/>
    <cellStyle name="Note 2 9 3 9" xfId="18179" xr:uid="{00000000-0005-0000-0000-0000A72B0000}"/>
    <cellStyle name="Note 2 9 4" xfId="1342" xr:uid="{00000000-0005-0000-0000-0000A82B0000}"/>
    <cellStyle name="Note 2 9 4 2" xfId="1343" xr:uid="{00000000-0005-0000-0000-0000A92B0000}"/>
    <cellStyle name="Note 2 9 4 2 2" xfId="3854" xr:uid="{00000000-0005-0000-0000-0000AA2B0000}"/>
    <cellStyle name="Note 2 9 4 2 2 2" xfId="13516" xr:uid="{00000000-0005-0000-0000-0000AB2B0000}"/>
    <cellStyle name="Note 2 9 4 2 2 2 2" xfId="30951" xr:uid="{00000000-0005-0000-0000-0000AC2B0000}"/>
    <cellStyle name="Note 2 9 4 2 2 2 3" xfId="45404" xr:uid="{00000000-0005-0000-0000-0000AD2B0000}"/>
    <cellStyle name="Note 2 9 4 2 2 3" xfId="15977" xr:uid="{00000000-0005-0000-0000-0000AE2B0000}"/>
    <cellStyle name="Note 2 9 4 2 2 3 2" xfId="33412" xr:uid="{00000000-0005-0000-0000-0000AF2B0000}"/>
    <cellStyle name="Note 2 9 4 2 2 3 3" xfId="47865" xr:uid="{00000000-0005-0000-0000-0000B02B0000}"/>
    <cellStyle name="Note 2 9 4 2 2 4" xfId="21290" xr:uid="{00000000-0005-0000-0000-0000B12B0000}"/>
    <cellStyle name="Note 2 9 4 2 2 5" xfId="35743" xr:uid="{00000000-0005-0000-0000-0000B22B0000}"/>
    <cellStyle name="Note 2 9 4 2 3" xfId="6316" xr:uid="{00000000-0005-0000-0000-0000B32B0000}"/>
    <cellStyle name="Note 2 9 4 2 3 2" xfId="23751" xr:uid="{00000000-0005-0000-0000-0000B42B0000}"/>
    <cellStyle name="Note 2 9 4 2 3 3" xfId="38204" xr:uid="{00000000-0005-0000-0000-0000B52B0000}"/>
    <cellStyle name="Note 2 9 4 2 4" xfId="8757" xr:uid="{00000000-0005-0000-0000-0000B62B0000}"/>
    <cellStyle name="Note 2 9 4 2 4 2" xfId="26192" xr:uid="{00000000-0005-0000-0000-0000B72B0000}"/>
    <cellStyle name="Note 2 9 4 2 4 3" xfId="40645" xr:uid="{00000000-0005-0000-0000-0000B82B0000}"/>
    <cellStyle name="Note 2 9 4 2 5" xfId="11177" xr:uid="{00000000-0005-0000-0000-0000B92B0000}"/>
    <cellStyle name="Note 2 9 4 2 5 2" xfId="28612" xr:uid="{00000000-0005-0000-0000-0000BA2B0000}"/>
    <cellStyle name="Note 2 9 4 2 5 3" xfId="43065" xr:uid="{00000000-0005-0000-0000-0000BB2B0000}"/>
    <cellStyle name="Note 2 9 4 2 6" xfId="18184" xr:uid="{00000000-0005-0000-0000-0000BC2B0000}"/>
    <cellStyle name="Note 2 9 4 3" xfId="1344" xr:uid="{00000000-0005-0000-0000-0000BD2B0000}"/>
    <cellStyle name="Note 2 9 4 3 2" xfId="3855" xr:uid="{00000000-0005-0000-0000-0000BE2B0000}"/>
    <cellStyle name="Note 2 9 4 3 2 2" xfId="13517" xr:uid="{00000000-0005-0000-0000-0000BF2B0000}"/>
    <cellStyle name="Note 2 9 4 3 2 2 2" xfId="30952" xr:uid="{00000000-0005-0000-0000-0000C02B0000}"/>
    <cellStyle name="Note 2 9 4 3 2 2 3" xfId="45405" xr:uid="{00000000-0005-0000-0000-0000C12B0000}"/>
    <cellStyle name="Note 2 9 4 3 2 3" xfId="15978" xr:uid="{00000000-0005-0000-0000-0000C22B0000}"/>
    <cellStyle name="Note 2 9 4 3 2 3 2" xfId="33413" xr:uid="{00000000-0005-0000-0000-0000C32B0000}"/>
    <cellStyle name="Note 2 9 4 3 2 3 3" xfId="47866" xr:uid="{00000000-0005-0000-0000-0000C42B0000}"/>
    <cellStyle name="Note 2 9 4 3 2 4" xfId="21291" xr:uid="{00000000-0005-0000-0000-0000C52B0000}"/>
    <cellStyle name="Note 2 9 4 3 2 5" xfId="35744" xr:uid="{00000000-0005-0000-0000-0000C62B0000}"/>
    <cellStyle name="Note 2 9 4 3 3" xfId="6317" xr:uid="{00000000-0005-0000-0000-0000C72B0000}"/>
    <cellStyle name="Note 2 9 4 3 3 2" xfId="23752" xr:uid="{00000000-0005-0000-0000-0000C82B0000}"/>
    <cellStyle name="Note 2 9 4 3 3 3" xfId="38205" xr:uid="{00000000-0005-0000-0000-0000C92B0000}"/>
    <cellStyle name="Note 2 9 4 3 4" xfId="8758" xr:uid="{00000000-0005-0000-0000-0000CA2B0000}"/>
    <cellStyle name="Note 2 9 4 3 4 2" xfId="26193" xr:uid="{00000000-0005-0000-0000-0000CB2B0000}"/>
    <cellStyle name="Note 2 9 4 3 4 3" xfId="40646" xr:uid="{00000000-0005-0000-0000-0000CC2B0000}"/>
    <cellStyle name="Note 2 9 4 3 5" xfId="11178" xr:uid="{00000000-0005-0000-0000-0000CD2B0000}"/>
    <cellStyle name="Note 2 9 4 3 5 2" xfId="28613" xr:uid="{00000000-0005-0000-0000-0000CE2B0000}"/>
    <cellStyle name="Note 2 9 4 3 5 3" xfId="43066" xr:uid="{00000000-0005-0000-0000-0000CF2B0000}"/>
    <cellStyle name="Note 2 9 4 3 6" xfId="18185" xr:uid="{00000000-0005-0000-0000-0000D02B0000}"/>
    <cellStyle name="Note 2 9 4 4" xfId="1345" xr:uid="{00000000-0005-0000-0000-0000D12B0000}"/>
    <cellStyle name="Note 2 9 4 4 2" xfId="3856" xr:uid="{00000000-0005-0000-0000-0000D22B0000}"/>
    <cellStyle name="Note 2 9 4 4 2 2" xfId="21292" xr:uid="{00000000-0005-0000-0000-0000D32B0000}"/>
    <cellStyle name="Note 2 9 4 4 2 3" xfId="35745" xr:uid="{00000000-0005-0000-0000-0000D42B0000}"/>
    <cellStyle name="Note 2 9 4 4 3" xfId="6318" xr:uid="{00000000-0005-0000-0000-0000D52B0000}"/>
    <cellStyle name="Note 2 9 4 4 3 2" xfId="23753" xr:uid="{00000000-0005-0000-0000-0000D62B0000}"/>
    <cellStyle name="Note 2 9 4 4 3 3" xfId="38206" xr:uid="{00000000-0005-0000-0000-0000D72B0000}"/>
    <cellStyle name="Note 2 9 4 4 4" xfId="8759" xr:uid="{00000000-0005-0000-0000-0000D82B0000}"/>
    <cellStyle name="Note 2 9 4 4 4 2" xfId="26194" xr:uid="{00000000-0005-0000-0000-0000D92B0000}"/>
    <cellStyle name="Note 2 9 4 4 4 3" xfId="40647" xr:uid="{00000000-0005-0000-0000-0000DA2B0000}"/>
    <cellStyle name="Note 2 9 4 4 5" xfId="11179" xr:uid="{00000000-0005-0000-0000-0000DB2B0000}"/>
    <cellStyle name="Note 2 9 4 4 5 2" xfId="28614" xr:uid="{00000000-0005-0000-0000-0000DC2B0000}"/>
    <cellStyle name="Note 2 9 4 4 5 3" xfId="43067" xr:uid="{00000000-0005-0000-0000-0000DD2B0000}"/>
    <cellStyle name="Note 2 9 4 4 6" xfId="15106" xr:uid="{00000000-0005-0000-0000-0000DE2B0000}"/>
    <cellStyle name="Note 2 9 4 4 6 2" xfId="32541" xr:uid="{00000000-0005-0000-0000-0000DF2B0000}"/>
    <cellStyle name="Note 2 9 4 4 6 3" xfId="46994" xr:uid="{00000000-0005-0000-0000-0000E02B0000}"/>
    <cellStyle name="Note 2 9 4 4 7" xfId="18186" xr:uid="{00000000-0005-0000-0000-0000E12B0000}"/>
    <cellStyle name="Note 2 9 4 4 8" xfId="20268" xr:uid="{00000000-0005-0000-0000-0000E22B0000}"/>
    <cellStyle name="Note 2 9 4 5" xfId="3853" xr:uid="{00000000-0005-0000-0000-0000E32B0000}"/>
    <cellStyle name="Note 2 9 4 5 2" xfId="13515" xr:uid="{00000000-0005-0000-0000-0000E42B0000}"/>
    <cellStyle name="Note 2 9 4 5 2 2" xfId="30950" xr:uid="{00000000-0005-0000-0000-0000E52B0000}"/>
    <cellStyle name="Note 2 9 4 5 2 3" xfId="45403" xr:uid="{00000000-0005-0000-0000-0000E62B0000}"/>
    <cellStyle name="Note 2 9 4 5 3" xfId="15976" xr:uid="{00000000-0005-0000-0000-0000E72B0000}"/>
    <cellStyle name="Note 2 9 4 5 3 2" xfId="33411" xr:uid="{00000000-0005-0000-0000-0000E82B0000}"/>
    <cellStyle name="Note 2 9 4 5 3 3" xfId="47864" xr:uid="{00000000-0005-0000-0000-0000E92B0000}"/>
    <cellStyle name="Note 2 9 4 5 4" xfId="21289" xr:uid="{00000000-0005-0000-0000-0000EA2B0000}"/>
    <cellStyle name="Note 2 9 4 5 5" xfId="35742" xr:uid="{00000000-0005-0000-0000-0000EB2B0000}"/>
    <cellStyle name="Note 2 9 4 6" xfId="6315" xr:uid="{00000000-0005-0000-0000-0000EC2B0000}"/>
    <cellStyle name="Note 2 9 4 6 2" xfId="23750" xr:uid="{00000000-0005-0000-0000-0000ED2B0000}"/>
    <cellStyle name="Note 2 9 4 6 3" xfId="38203" xr:uid="{00000000-0005-0000-0000-0000EE2B0000}"/>
    <cellStyle name="Note 2 9 4 7" xfId="8756" xr:uid="{00000000-0005-0000-0000-0000EF2B0000}"/>
    <cellStyle name="Note 2 9 4 7 2" xfId="26191" xr:uid="{00000000-0005-0000-0000-0000F02B0000}"/>
    <cellStyle name="Note 2 9 4 7 3" xfId="40644" xr:uid="{00000000-0005-0000-0000-0000F12B0000}"/>
    <cellStyle name="Note 2 9 4 8" xfId="11176" xr:uid="{00000000-0005-0000-0000-0000F22B0000}"/>
    <cellStyle name="Note 2 9 4 8 2" xfId="28611" xr:uid="{00000000-0005-0000-0000-0000F32B0000}"/>
    <cellStyle name="Note 2 9 4 8 3" xfId="43064" xr:uid="{00000000-0005-0000-0000-0000F42B0000}"/>
    <cellStyle name="Note 2 9 4 9" xfId="18183" xr:uid="{00000000-0005-0000-0000-0000F52B0000}"/>
    <cellStyle name="Note 2 9 5" xfId="1346" xr:uid="{00000000-0005-0000-0000-0000F62B0000}"/>
    <cellStyle name="Note 2 9 5 2" xfId="1347" xr:uid="{00000000-0005-0000-0000-0000F72B0000}"/>
    <cellStyle name="Note 2 9 5 2 2" xfId="3858" xr:uid="{00000000-0005-0000-0000-0000F82B0000}"/>
    <cellStyle name="Note 2 9 5 2 2 2" xfId="13519" xr:uid="{00000000-0005-0000-0000-0000F92B0000}"/>
    <cellStyle name="Note 2 9 5 2 2 2 2" xfId="30954" xr:uid="{00000000-0005-0000-0000-0000FA2B0000}"/>
    <cellStyle name="Note 2 9 5 2 2 2 3" xfId="45407" xr:uid="{00000000-0005-0000-0000-0000FB2B0000}"/>
    <cellStyle name="Note 2 9 5 2 2 3" xfId="15980" xr:uid="{00000000-0005-0000-0000-0000FC2B0000}"/>
    <cellStyle name="Note 2 9 5 2 2 3 2" xfId="33415" xr:uid="{00000000-0005-0000-0000-0000FD2B0000}"/>
    <cellStyle name="Note 2 9 5 2 2 3 3" xfId="47868" xr:uid="{00000000-0005-0000-0000-0000FE2B0000}"/>
    <cellStyle name="Note 2 9 5 2 2 4" xfId="21294" xr:uid="{00000000-0005-0000-0000-0000FF2B0000}"/>
    <cellStyle name="Note 2 9 5 2 2 5" xfId="35747" xr:uid="{00000000-0005-0000-0000-0000002C0000}"/>
    <cellStyle name="Note 2 9 5 2 3" xfId="6320" xr:uid="{00000000-0005-0000-0000-0000012C0000}"/>
    <cellStyle name="Note 2 9 5 2 3 2" xfId="23755" xr:uid="{00000000-0005-0000-0000-0000022C0000}"/>
    <cellStyle name="Note 2 9 5 2 3 3" xfId="38208" xr:uid="{00000000-0005-0000-0000-0000032C0000}"/>
    <cellStyle name="Note 2 9 5 2 4" xfId="8761" xr:uid="{00000000-0005-0000-0000-0000042C0000}"/>
    <cellStyle name="Note 2 9 5 2 4 2" xfId="26196" xr:uid="{00000000-0005-0000-0000-0000052C0000}"/>
    <cellStyle name="Note 2 9 5 2 4 3" xfId="40649" xr:uid="{00000000-0005-0000-0000-0000062C0000}"/>
    <cellStyle name="Note 2 9 5 2 5" xfId="11181" xr:uid="{00000000-0005-0000-0000-0000072C0000}"/>
    <cellStyle name="Note 2 9 5 2 5 2" xfId="28616" xr:uid="{00000000-0005-0000-0000-0000082C0000}"/>
    <cellStyle name="Note 2 9 5 2 5 3" xfId="43069" xr:uid="{00000000-0005-0000-0000-0000092C0000}"/>
    <cellStyle name="Note 2 9 5 2 6" xfId="18188" xr:uid="{00000000-0005-0000-0000-00000A2C0000}"/>
    <cellStyle name="Note 2 9 5 3" xfId="1348" xr:uid="{00000000-0005-0000-0000-00000B2C0000}"/>
    <cellStyle name="Note 2 9 5 3 2" xfId="3859" xr:uid="{00000000-0005-0000-0000-00000C2C0000}"/>
    <cellStyle name="Note 2 9 5 3 2 2" xfId="13520" xr:uid="{00000000-0005-0000-0000-00000D2C0000}"/>
    <cellStyle name="Note 2 9 5 3 2 2 2" xfId="30955" xr:uid="{00000000-0005-0000-0000-00000E2C0000}"/>
    <cellStyle name="Note 2 9 5 3 2 2 3" xfId="45408" xr:uid="{00000000-0005-0000-0000-00000F2C0000}"/>
    <cellStyle name="Note 2 9 5 3 2 3" xfId="15981" xr:uid="{00000000-0005-0000-0000-0000102C0000}"/>
    <cellStyle name="Note 2 9 5 3 2 3 2" xfId="33416" xr:uid="{00000000-0005-0000-0000-0000112C0000}"/>
    <cellStyle name="Note 2 9 5 3 2 3 3" xfId="47869" xr:uid="{00000000-0005-0000-0000-0000122C0000}"/>
    <cellStyle name="Note 2 9 5 3 2 4" xfId="21295" xr:uid="{00000000-0005-0000-0000-0000132C0000}"/>
    <cellStyle name="Note 2 9 5 3 2 5" xfId="35748" xr:uid="{00000000-0005-0000-0000-0000142C0000}"/>
    <cellStyle name="Note 2 9 5 3 3" xfId="6321" xr:uid="{00000000-0005-0000-0000-0000152C0000}"/>
    <cellStyle name="Note 2 9 5 3 3 2" xfId="23756" xr:uid="{00000000-0005-0000-0000-0000162C0000}"/>
    <cellStyle name="Note 2 9 5 3 3 3" xfId="38209" xr:uid="{00000000-0005-0000-0000-0000172C0000}"/>
    <cellStyle name="Note 2 9 5 3 4" xfId="8762" xr:uid="{00000000-0005-0000-0000-0000182C0000}"/>
    <cellStyle name="Note 2 9 5 3 4 2" xfId="26197" xr:uid="{00000000-0005-0000-0000-0000192C0000}"/>
    <cellStyle name="Note 2 9 5 3 4 3" xfId="40650" xr:uid="{00000000-0005-0000-0000-00001A2C0000}"/>
    <cellStyle name="Note 2 9 5 3 5" xfId="11182" xr:uid="{00000000-0005-0000-0000-00001B2C0000}"/>
    <cellStyle name="Note 2 9 5 3 5 2" xfId="28617" xr:uid="{00000000-0005-0000-0000-00001C2C0000}"/>
    <cellStyle name="Note 2 9 5 3 5 3" xfId="43070" xr:uid="{00000000-0005-0000-0000-00001D2C0000}"/>
    <cellStyle name="Note 2 9 5 3 6" xfId="18189" xr:uid="{00000000-0005-0000-0000-00001E2C0000}"/>
    <cellStyle name="Note 2 9 5 4" xfId="1349" xr:uid="{00000000-0005-0000-0000-00001F2C0000}"/>
    <cellStyle name="Note 2 9 5 4 2" xfId="3860" xr:uid="{00000000-0005-0000-0000-0000202C0000}"/>
    <cellStyle name="Note 2 9 5 4 2 2" xfId="21296" xr:uid="{00000000-0005-0000-0000-0000212C0000}"/>
    <cellStyle name="Note 2 9 5 4 2 3" xfId="35749" xr:uid="{00000000-0005-0000-0000-0000222C0000}"/>
    <cellStyle name="Note 2 9 5 4 3" xfId="6322" xr:uid="{00000000-0005-0000-0000-0000232C0000}"/>
    <cellStyle name="Note 2 9 5 4 3 2" xfId="23757" xr:uid="{00000000-0005-0000-0000-0000242C0000}"/>
    <cellStyle name="Note 2 9 5 4 3 3" xfId="38210" xr:uid="{00000000-0005-0000-0000-0000252C0000}"/>
    <cellStyle name="Note 2 9 5 4 4" xfId="8763" xr:uid="{00000000-0005-0000-0000-0000262C0000}"/>
    <cellStyle name="Note 2 9 5 4 4 2" xfId="26198" xr:uid="{00000000-0005-0000-0000-0000272C0000}"/>
    <cellStyle name="Note 2 9 5 4 4 3" xfId="40651" xr:uid="{00000000-0005-0000-0000-0000282C0000}"/>
    <cellStyle name="Note 2 9 5 4 5" xfId="11183" xr:uid="{00000000-0005-0000-0000-0000292C0000}"/>
    <cellStyle name="Note 2 9 5 4 5 2" xfId="28618" xr:uid="{00000000-0005-0000-0000-00002A2C0000}"/>
    <cellStyle name="Note 2 9 5 4 5 3" xfId="43071" xr:uid="{00000000-0005-0000-0000-00002B2C0000}"/>
    <cellStyle name="Note 2 9 5 4 6" xfId="15107" xr:uid="{00000000-0005-0000-0000-00002C2C0000}"/>
    <cellStyle name="Note 2 9 5 4 6 2" xfId="32542" xr:uid="{00000000-0005-0000-0000-00002D2C0000}"/>
    <cellStyle name="Note 2 9 5 4 6 3" xfId="46995" xr:uid="{00000000-0005-0000-0000-00002E2C0000}"/>
    <cellStyle name="Note 2 9 5 4 7" xfId="18190" xr:uid="{00000000-0005-0000-0000-00002F2C0000}"/>
    <cellStyle name="Note 2 9 5 4 8" xfId="20269" xr:uid="{00000000-0005-0000-0000-0000302C0000}"/>
    <cellStyle name="Note 2 9 5 5" xfId="3857" xr:uid="{00000000-0005-0000-0000-0000312C0000}"/>
    <cellStyle name="Note 2 9 5 5 2" xfId="13518" xr:uid="{00000000-0005-0000-0000-0000322C0000}"/>
    <cellStyle name="Note 2 9 5 5 2 2" xfId="30953" xr:uid="{00000000-0005-0000-0000-0000332C0000}"/>
    <cellStyle name="Note 2 9 5 5 2 3" xfId="45406" xr:uid="{00000000-0005-0000-0000-0000342C0000}"/>
    <cellStyle name="Note 2 9 5 5 3" xfId="15979" xr:uid="{00000000-0005-0000-0000-0000352C0000}"/>
    <cellStyle name="Note 2 9 5 5 3 2" xfId="33414" xr:uid="{00000000-0005-0000-0000-0000362C0000}"/>
    <cellStyle name="Note 2 9 5 5 3 3" xfId="47867" xr:uid="{00000000-0005-0000-0000-0000372C0000}"/>
    <cellStyle name="Note 2 9 5 5 4" xfId="21293" xr:uid="{00000000-0005-0000-0000-0000382C0000}"/>
    <cellStyle name="Note 2 9 5 5 5" xfId="35746" xr:uid="{00000000-0005-0000-0000-0000392C0000}"/>
    <cellStyle name="Note 2 9 5 6" xfId="6319" xr:uid="{00000000-0005-0000-0000-00003A2C0000}"/>
    <cellStyle name="Note 2 9 5 6 2" xfId="23754" xr:uid="{00000000-0005-0000-0000-00003B2C0000}"/>
    <cellStyle name="Note 2 9 5 6 3" xfId="38207" xr:uid="{00000000-0005-0000-0000-00003C2C0000}"/>
    <cellStyle name="Note 2 9 5 7" xfId="8760" xr:uid="{00000000-0005-0000-0000-00003D2C0000}"/>
    <cellStyle name="Note 2 9 5 7 2" xfId="26195" xr:uid="{00000000-0005-0000-0000-00003E2C0000}"/>
    <cellStyle name="Note 2 9 5 7 3" xfId="40648" xr:uid="{00000000-0005-0000-0000-00003F2C0000}"/>
    <cellStyle name="Note 2 9 5 8" xfId="11180" xr:uid="{00000000-0005-0000-0000-0000402C0000}"/>
    <cellStyle name="Note 2 9 5 8 2" xfId="28615" xr:uid="{00000000-0005-0000-0000-0000412C0000}"/>
    <cellStyle name="Note 2 9 5 8 3" xfId="43068" xr:uid="{00000000-0005-0000-0000-0000422C0000}"/>
    <cellStyle name="Note 2 9 5 9" xfId="18187" xr:uid="{00000000-0005-0000-0000-0000432C0000}"/>
    <cellStyle name="Note 2 9 6" xfId="1350" xr:uid="{00000000-0005-0000-0000-0000442C0000}"/>
    <cellStyle name="Note 2 9 6 2" xfId="3861" xr:uid="{00000000-0005-0000-0000-0000452C0000}"/>
    <cellStyle name="Note 2 9 6 2 2" xfId="13521" xr:uid="{00000000-0005-0000-0000-0000462C0000}"/>
    <cellStyle name="Note 2 9 6 2 2 2" xfId="30956" xr:uid="{00000000-0005-0000-0000-0000472C0000}"/>
    <cellStyle name="Note 2 9 6 2 2 3" xfId="45409" xr:uid="{00000000-0005-0000-0000-0000482C0000}"/>
    <cellStyle name="Note 2 9 6 2 3" xfId="15982" xr:uid="{00000000-0005-0000-0000-0000492C0000}"/>
    <cellStyle name="Note 2 9 6 2 3 2" xfId="33417" xr:uid="{00000000-0005-0000-0000-00004A2C0000}"/>
    <cellStyle name="Note 2 9 6 2 3 3" xfId="47870" xr:uid="{00000000-0005-0000-0000-00004B2C0000}"/>
    <cellStyle name="Note 2 9 6 2 4" xfId="21297" xr:uid="{00000000-0005-0000-0000-00004C2C0000}"/>
    <cellStyle name="Note 2 9 6 2 5" xfId="35750" xr:uid="{00000000-0005-0000-0000-00004D2C0000}"/>
    <cellStyle name="Note 2 9 6 3" xfId="6323" xr:uid="{00000000-0005-0000-0000-00004E2C0000}"/>
    <cellStyle name="Note 2 9 6 3 2" xfId="23758" xr:uid="{00000000-0005-0000-0000-00004F2C0000}"/>
    <cellStyle name="Note 2 9 6 3 3" xfId="38211" xr:uid="{00000000-0005-0000-0000-0000502C0000}"/>
    <cellStyle name="Note 2 9 6 4" xfId="8764" xr:uid="{00000000-0005-0000-0000-0000512C0000}"/>
    <cellStyle name="Note 2 9 6 4 2" xfId="26199" xr:uid="{00000000-0005-0000-0000-0000522C0000}"/>
    <cellStyle name="Note 2 9 6 4 3" xfId="40652" xr:uid="{00000000-0005-0000-0000-0000532C0000}"/>
    <cellStyle name="Note 2 9 6 5" xfId="11184" xr:uid="{00000000-0005-0000-0000-0000542C0000}"/>
    <cellStyle name="Note 2 9 6 5 2" xfId="28619" xr:uid="{00000000-0005-0000-0000-0000552C0000}"/>
    <cellStyle name="Note 2 9 6 5 3" xfId="43072" xr:uid="{00000000-0005-0000-0000-0000562C0000}"/>
    <cellStyle name="Note 2 9 6 6" xfId="18191" xr:uid="{00000000-0005-0000-0000-0000572C0000}"/>
    <cellStyle name="Note 2 9 7" xfId="1351" xr:uid="{00000000-0005-0000-0000-0000582C0000}"/>
    <cellStyle name="Note 2 9 7 2" xfId="3862" xr:uid="{00000000-0005-0000-0000-0000592C0000}"/>
    <cellStyle name="Note 2 9 7 2 2" xfId="13522" xr:uid="{00000000-0005-0000-0000-00005A2C0000}"/>
    <cellStyle name="Note 2 9 7 2 2 2" xfId="30957" xr:uid="{00000000-0005-0000-0000-00005B2C0000}"/>
    <cellStyle name="Note 2 9 7 2 2 3" xfId="45410" xr:uid="{00000000-0005-0000-0000-00005C2C0000}"/>
    <cellStyle name="Note 2 9 7 2 3" xfId="15983" xr:uid="{00000000-0005-0000-0000-00005D2C0000}"/>
    <cellStyle name="Note 2 9 7 2 3 2" xfId="33418" xr:uid="{00000000-0005-0000-0000-00005E2C0000}"/>
    <cellStyle name="Note 2 9 7 2 3 3" xfId="47871" xr:uid="{00000000-0005-0000-0000-00005F2C0000}"/>
    <cellStyle name="Note 2 9 7 2 4" xfId="21298" xr:uid="{00000000-0005-0000-0000-0000602C0000}"/>
    <cellStyle name="Note 2 9 7 2 5" xfId="35751" xr:uid="{00000000-0005-0000-0000-0000612C0000}"/>
    <cellStyle name="Note 2 9 7 3" xfId="6324" xr:uid="{00000000-0005-0000-0000-0000622C0000}"/>
    <cellStyle name="Note 2 9 7 3 2" xfId="23759" xr:uid="{00000000-0005-0000-0000-0000632C0000}"/>
    <cellStyle name="Note 2 9 7 3 3" xfId="38212" xr:uid="{00000000-0005-0000-0000-0000642C0000}"/>
    <cellStyle name="Note 2 9 7 4" xfId="8765" xr:uid="{00000000-0005-0000-0000-0000652C0000}"/>
    <cellStyle name="Note 2 9 7 4 2" xfId="26200" xr:uid="{00000000-0005-0000-0000-0000662C0000}"/>
    <cellStyle name="Note 2 9 7 4 3" xfId="40653" xr:uid="{00000000-0005-0000-0000-0000672C0000}"/>
    <cellStyle name="Note 2 9 7 5" xfId="11185" xr:uid="{00000000-0005-0000-0000-0000682C0000}"/>
    <cellStyle name="Note 2 9 7 5 2" xfId="28620" xr:uid="{00000000-0005-0000-0000-0000692C0000}"/>
    <cellStyle name="Note 2 9 7 5 3" xfId="43073" xr:uid="{00000000-0005-0000-0000-00006A2C0000}"/>
    <cellStyle name="Note 2 9 7 6" xfId="18192" xr:uid="{00000000-0005-0000-0000-00006B2C0000}"/>
    <cellStyle name="Note 2 9 8" xfId="1352" xr:uid="{00000000-0005-0000-0000-00006C2C0000}"/>
    <cellStyle name="Note 2 9 8 2" xfId="3863" xr:uid="{00000000-0005-0000-0000-00006D2C0000}"/>
    <cellStyle name="Note 2 9 8 2 2" xfId="21299" xr:uid="{00000000-0005-0000-0000-00006E2C0000}"/>
    <cellStyle name="Note 2 9 8 2 3" xfId="35752" xr:uid="{00000000-0005-0000-0000-00006F2C0000}"/>
    <cellStyle name="Note 2 9 8 3" xfId="6325" xr:uid="{00000000-0005-0000-0000-0000702C0000}"/>
    <cellStyle name="Note 2 9 8 3 2" xfId="23760" xr:uid="{00000000-0005-0000-0000-0000712C0000}"/>
    <cellStyle name="Note 2 9 8 3 3" xfId="38213" xr:uid="{00000000-0005-0000-0000-0000722C0000}"/>
    <cellStyle name="Note 2 9 8 4" xfId="8766" xr:uid="{00000000-0005-0000-0000-0000732C0000}"/>
    <cellStyle name="Note 2 9 8 4 2" xfId="26201" xr:uid="{00000000-0005-0000-0000-0000742C0000}"/>
    <cellStyle name="Note 2 9 8 4 3" xfId="40654" xr:uid="{00000000-0005-0000-0000-0000752C0000}"/>
    <cellStyle name="Note 2 9 8 5" xfId="11186" xr:uid="{00000000-0005-0000-0000-0000762C0000}"/>
    <cellStyle name="Note 2 9 8 5 2" xfId="28621" xr:uid="{00000000-0005-0000-0000-0000772C0000}"/>
    <cellStyle name="Note 2 9 8 5 3" xfId="43074" xr:uid="{00000000-0005-0000-0000-0000782C0000}"/>
    <cellStyle name="Note 2 9 8 6" xfId="15108" xr:uid="{00000000-0005-0000-0000-0000792C0000}"/>
    <cellStyle name="Note 2 9 8 6 2" xfId="32543" xr:uid="{00000000-0005-0000-0000-00007A2C0000}"/>
    <cellStyle name="Note 2 9 8 6 3" xfId="46996" xr:uid="{00000000-0005-0000-0000-00007B2C0000}"/>
    <cellStyle name="Note 2 9 8 7" xfId="18193" xr:uid="{00000000-0005-0000-0000-00007C2C0000}"/>
    <cellStyle name="Note 2 9 8 8" xfId="20270" xr:uid="{00000000-0005-0000-0000-00007D2C0000}"/>
    <cellStyle name="Note 2 9 9" xfId="3844" xr:uid="{00000000-0005-0000-0000-00007E2C0000}"/>
    <cellStyle name="Note 2 9 9 2" xfId="13508" xr:uid="{00000000-0005-0000-0000-00007F2C0000}"/>
    <cellStyle name="Note 2 9 9 2 2" xfId="30943" xr:uid="{00000000-0005-0000-0000-0000802C0000}"/>
    <cellStyle name="Note 2 9 9 2 3" xfId="45396" xr:uid="{00000000-0005-0000-0000-0000812C0000}"/>
    <cellStyle name="Note 2 9 9 3" xfId="15969" xr:uid="{00000000-0005-0000-0000-0000822C0000}"/>
    <cellStyle name="Note 2 9 9 3 2" xfId="33404" xr:uid="{00000000-0005-0000-0000-0000832C0000}"/>
    <cellStyle name="Note 2 9 9 3 3" xfId="47857" xr:uid="{00000000-0005-0000-0000-0000842C0000}"/>
    <cellStyle name="Note 2 9 9 4" xfId="21280" xr:uid="{00000000-0005-0000-0000-0000852C0000}"/>
    <cellStyle name="Note 2 9 9 5" xfId="35733" xr:uid="{00000000-0005-0000-0000-0000862C0000}"/>
    <cellStyle name="Note 20" xfId="1353" xr:uid="{00000000-0005-0000-0000-0000872C0000}"/>
    <cellStyle name="Note 20 2" xfId="1354" xr:uid="{00000000-0005-0000-0000-0000882C0000}"/>
    <cellStyle name="Note 20 2 2" xfId="3865" xr:uid="{00000000-0005-0000-0000-0000892C0000}"/>
    <cellStyle name="Note 20 2 2 2" xfId="13524" xr:uid="{00000000-0005-0000-0000-00008A2C0000}"/>
    <cellStyle name="Note 20 2 2 2 2" xfId="30959" xr:uid="{00000000-0005-0000-0000-00008B2C0000}"/>
    <cellStyle name="Note 20 2 2 2 3" xfId="45412" xr:uid="{00000000-0005-0000-0000-00008C2C0000}"/>
    <cellStyle name="Note 20 2 2 3" xfId="15985" xr:uid="{00000000-0005-0000-0000-00008D2C0000}"/>
    <cellStyle name="Note 20 2 2 3 2" xfId="33420" xr:uid="{00000000-0005-0000-0000-00008E2C0000}"/>
    <cellStyle name="Note 20 2 2 3 3" xfId="47873" xr:uid="{00000000-0005-0000-0000-00008F2C0000}"/>
    <cellStyle name="Note 20 2 2 4" xfId="21301" xr:uid="{00000000-0005-0000-0000-0000902C0000}"/>
    <cellStyle name="Note 20 2 2 5" xfId="35754" xr:uid="{00000000-0005-0000-0000-0000912C0000}"/>
    <cellStyle name="Note 20 2 3" xfId="6327" xr:uid="{00000000-0005-0000-0000-0000922C0000}"/>
    <cellStyle name="Note 20 2 3 2" xfId="23762" xr:uid="{00000000-0005-0000-0000-0000932C0000}"/>
    <cellStyle name="Note 20 2 3 3" xfId="38215" xr:uid="{00000000-0005-0000-0000-0000942C0000}"/>
    <cellStyle name="Note 20 2 4" xfId="8768" xr:uid="{00000000-0005-0000-0000-0000952C0000}"/>
    <cellStyle name="Note 20 2 4 2" xfId="26203" xr:uid="{00000000-0005-0000-0000-0000962C0000}"/>
    <cellStyle name="Note 20 2 4 3" xfId="40656" xr:uid="{00000000-0005-0000-0000-0000972C0000}"/>
    <cellStyle name="Note 20 2 5" xfId="11188" xr:uid="{00000000-0005-0000-0000-0000982C0000}"/>
    <cellStyle name="Note 20 2 5 2" xfId="28623" xr:uid="{00000000-0005-0000-0000-0000992C0000}"/>
    <cellStyle name="Note 20 2 5 3" xfId="43076" xr:uid="{00000000-0005-0000-0000-00009A2C0000}"/>
    <cellStyle name="Note 20 2 6" xfId="18195" xr:uid="{00000000-0005-0000-0000-00009B2C0000}"/>
    <cellStyle name="Note 20 3" xfId="1355" xr:uid="{00000000-0005-0000-0000-00009C2C0000}"/>
    <cellStyle name="Note 20 3 2" xfId="3866" xr:uid="{00000000-0005-0000-0000-00009D2C0000}"/>
    <cellStyle name="Note 20 3 2 2" xfId="13525" xr:uid="{00000000-0005-0000-0000-00009E2C0000}"/>
    <cellStyle name="Note 20 3 2 2 2" xfId="30960" xr:uid="{00000000-0005-0000-0000-00009F2C0000}"/>
    <cellStyle name="Note 20 3 2 2 3" xfId="45413" xr:uid="{00000000-0005-0000-0000-0000A02C0000}"/>
    <cellStyle name="Note 20 3 2 3" xfId="15986" xr:uid="{00000000-0005-0000-0000-0000A12C0000}"/>
    <cellStyle name="Note 20 3 2 3 2" xfId="33421" xr:uid="{00000000-0005-0000-0000-0000A22C0000}"/>
    <cellStyle name="Note 20 3 2 3 3" xfId="47874" xr:uid="{00000000-0005-0000-0000-0000A32C0000}"/>
    <cellStyle name="Note 20 3 2 4" xfId="21302" xr:uid="{00000000-0005-0000-0000-0000A42C0000}"/>
    <cellStyle name="Note 20 3 2 5" xfId="35755" xr:uid="{00000000-0005-0000-0000-0000A52C0000}"/>
    <cellStyle name="Note 20 3 3" xfId="6328" xr:uid="{00000000-0005-0000-0000-0000A62C0000}"/>
    <cellStyle name="Note 20 3 3 2" xfId="23763" xr:uid="{00000000-0005-0000-0000-0000A72C0000}"/>
    <cellStyle name="Note 20 3 3 3" xfId="38216" xr:uid="{00000000-0005-0000-0000-0000A82C0000}"/>
    <cellStyle name="Note 20 3 4" xfId="8769" xr:uid="{00000000-0005-0000-0000-0000A92C0000}"/>
    <cellStyle name="Note 20 3 4 2" xfId="26204" xr:uid="{00000000-0005-0000-0000-0000AA2C0000}"/>
    <cellStyle name="Note 20 3 4 3" xfId="40657" xr:uid="{00000000-0005-0000-0000-0000AB2C0000}"/>
    <cellStyle name="Note 20 3 5" xfId="11189" xr:uid="{00000000-0005-0000-0000-0000AC2C0000}"/>
    <cellStyle name="Note 20 3 5 2" xfId="28624" xr:uid="{00000000-0005-0000-0000-0000AD2C0000}"/>
    <cellStyle name="Note 20 3 5 3" xfId="43077" xr:uid="{00000000-0005-0000-0000-0000AE2C0000}"/>
    <cellStyle name="Note 20 3 6" xfId="18196" xr:uid="{00000000-0005-0000-0000-0000AF2C0000}"/>
    <cellStyle name="Note 20 4" xfId="1356" xr:uid="{00000000-0005-0000-0000-0000B02C0000}"/>
    <cellStyle name="Note 20 4 2" xfId="3867" xr:uid="{00000000-0005-0000-0000-0000B12C0000}"/>
    <cellStyle name="Note 20 4 2 2" xfId="21303" xr:uid="{00000000-0005-0000-0000-0000B22C0000}"/>
    <cellStyle name="Note 20 4 2 3" xfId="35756" xr:uid="{00000000-0005-0000-0000-0000B32C0000}"/>
    <cellStyle name="Note 20 4 3" xfId="6329" xr:uid="{00000000-0005-0000-0000-0000B42C0000}"/>
    <cellStyle name="Note 20 4 3 2" xfId="23764" xr:uid="{00000000-0005-0000-0000-0000B52C0000}"/>
    <cellStyle name="Note 20 4 3 3" xfId="38217" xr:uid="{00000000-0005-0000-0000-0000B62C0000}"/>
    <cellStyle name="Note 20 4 4" xfId="8770" xr:uid="{00000000-0005-0000-0000-0000B72C0000}"/>
    <cellStyle name="Note 20 4 4 2" xfId="26205" xr:uid="{00000000-0005-0000-0000-0000B82C0000}"/>
    <cellStyle name="Note 20 4 4 3" xfId="40658" xr:uid="{00000000-0005-0000-0000-0000B92C0000}"/>
    <cellStyle name="Note 20 4 5" xfId="11190" xr:uid="{00000000-0005-0000-0000-0000BA2C0000}"/>
    <cellStyle name="Note 20 4 5 2" xfId="28625" xr:uid="{00000000-0005-0000-0000-0000BB2C0000}"/>
    <cellStyle name="Note 20 4 5 3" xfId="43078" xr:uid="{00000000-0005-0000-0000-0000BC2C0000}"/>
    <cellStyle name="Note 20 4 6" xfId="15109" xr:uid="{00000000-0005-0000-0000-0000BD2C0000}"/>
    <cellStyle name="Note 20 4 6 2" xfId="32544" xr:uid="{00000000-0005-0000-0000-0000BE2C0000}"/>
    <cellStyle name="Note 20 4 6 3" xfId="46997" xr:uid="{00000000-0005-0000-0000-0000BF2C0000}"/>
    <cellStyle name="Note 20 4 7" xfId="18197" xr:uid="{00000000-0005-0000-0000-0000C02C0000}"/>
    <cellStyle name="Note 20 4 8" xfId="20271" xr:uid="{00000000-0005-0000-0000-0000C12C0000}"/>
    <cellStyle name="Note 20 5" xfId="3864" xr:uid="{00000000-0005-0000-0000-0000C22C0000}"/>
    <cellStyle name="Note 20 5 2" xfId="13523" xr:uid="{00000000-0005-0000-0000-0000C32C0000}"/>
    <cellStyle name="Note 20 5 2 2" xfId="30958" xr:uid="{00000000-0005-0000-0000-0000C42C0000}"/>
    <cellStyle name="Note 20 5 2 3" xfId="45411" xr:uid="{00000000-0005-0000-0000-0000C52C0000}"/>
    <cellStyle name="Note 20 5 3" xfId="15984" xr:uid="{00000000-0005-0000-0000-0000C62C0000}"/>
    <cellStyle name="Note 20 5 3 2" xfId="33419" xr:uid="{00000000-0005-0000-0000-0000C72C0000}"/>
    <cellStyle name="Note 20 5 3 3" xfId="47872" xr:uid="{00000000-0005-0000-0000-0000C82C0000}"/>
    <cellStyle name="Note 20 5 4" xfId="21300" xr:uid="{00000000-0005-0000-0000-0000C92C0000}"/>
    <cellStyle name="Note 20 5 5" xfId="35753" xr:uid="{00000000-0005-0000-0000-0000CA2C0000}"/>
    <cellStyle name="Note 20 6" xfId="6326" xr:uid="{00000000-0005-0000-0000-0000CB2C0000}"/>
    <cellStyle name="Note 20 6 2" xfId="23761" xr:uid="{00000000-0005-0000-0000-0000CC2C0000}"/>
    <cellStyle name="Note 20 6 3" xfId="38214" xr:uid="{00000000-0005-0000-0000-0000CD2C0000}"/>
    <cellStyle name="Note 20 7" xfId="8767" xr:uid="{00000000-0005-0000-0000-0000CE2C0000}"/>
    <cellStyle name="Note 20 7 2" xfId="26202" xr:uid="{00000000-0005-0000-0000-0000CF2C0000}"/>
    <cellStyle name="Note 20 7 3" xfId="40655" xr:uid="{00000000-0005-0000-0000-0000D02C0000}"/>
    <cellStyle name="Note 20 8" xfId="11187" xr:uid="{00000000-0005-0000-0000-0000D12C0000}"/>
    <cellStyle name="Note 20 8 2" xfId="28622" xr:uid="{00000000-0005-0000-0000-0000D22C0000}"/>
    <cellStyle name="Note 20 8 3" xfId="43075" xr:uid="{00000000-0005-0000-0000-0000D32C0000}"/>
    <cellStyle name="Note 20 9" xfId="18194" xr:uid="{00000000-0005-0000-0000-0000D42C0000}"/>
    <cellStyle name="Note 21" xfId="1357" xr:uid="{00000000-0005-0000-0000-0000D52C0000}"/>
    <cellStyle name="Note 21 2" xfId="1358" xr:uid="{00000000-0005-0000-0000-0000D62C0000}"/>
    <cellStyle name="Note 21 2 2" xfId="3869" xr:uid="{00000000-0005-0000-0000-0000D72C0000}"/>
    <cellStyle name="Note 21 2 2 2" xfId="13527" xr:uid="{00000000-0005-0000-0000-0000D82C0000}"/>
    <cellStyle name="Note 21 2 2 2 2" xfId="30962" xr:uid="{00000000-0005-0000-0000-0000D92C0000}"/>
    <cellStyle name="Note 21 2 2 2 3" xfId="45415" xr:uid="{00000000-0005-0000-0000-0000DA2C0000}"/>
    <cellStyle name="Note 21 2 2 3" xfId="15988" xr:uid="{00000000-0005-0000-0000-0000DB2C0000}"/>
    <cellStyle name="Note 21 2 2 3 2" xfId="33423" xr:uid="{00000000-0005-0000-0000-0000DC2C0000}"/>
    <cellStyle name="Note 21 2 2 3 3" xfId="47876" xr:uid="{00000000-0005-0000-0000-0000DD2C0000}"/>
    <cellStyle name="Note 21 2 2 4" xfId="21305" xr:uid="{00000000-0005-0000-0000-0000DE2C0000}"/>
    <cellStyle name="Note 21 2 2 5" xfId="35758" xr:uid="{00000000-0005-0000-0000-0000DF2C0000}"/>
    <cellStyle name="Note 21 2 3" xfId="6331" xr:uid="{00000000-0005-0000-0000-0000E02C0000}"/>
    <cellStyle name="Note 21 2 3 2" xfId="23766" xr:uid="{00000000-0005-0000-0000-0000E12C0000}"/>
    <cellStyle name="Note 21 2 3 3" xfId="38219" xr:uid="{00000000-0005-0000-0000-0000E22C0000}"/>
    <cellStyle name="Note 21 2 4" xfId="8772" xr:uid="{00000000-0005-0000-0000-0000E32C0000}"/>
    <cellStyle name="Note 21 2 4 2" xfId="26207" xr:uid="{00000000-0005-0000-0000-0000E42C0000}"/>
    <cellStyle name="Note 21 2 4 3" xfId="40660" xr:uid="{00000000-0005-0000-0000-0000E52C0000}"/>
    <cellStyle name="Note 21 2 5" xfId="11192" xr:uid="{00000000-0005-0000-0000-0000E62C0000}"/>
    <cellStyle name="Note 21 2 5 2" xfId="28627" xr:uid="{00000000-0005-0000-0000-0000E72C0000}"/>
    <cellStyle name="Note 21 2 5 3" xfId="43080" xr:uid="{00000000-0005-0000-0000-0000E82C0000}"/>
    <cellStyle name="Note 21 2 6" xfId="18199" xr:uid="{00000000-0005-0000-0000-0000E92C0000}"/>
    <cellStyle name="Note 21 3" xfId="1359" xr:uid="{00000000-0005-0000-0000-0000EA2C0000}"/>
    <cellStyle name="Note 21 3 2" xfId="3870" xr:uid="{00000000-0005-0000-0000-0000EB2C0000}"/>
    <cellStyle name="Note 21 3 2 2" xfId="13528" xr:uid="{00000000-0005-0000-0000-0000EC2C0000}"/>
    <cellStyle name="Note 21 3 2 2 2" xfId="30963" xr:uid="{00000000-0005-0000-0000-0000ED2C0000}"/>
    <cellStyle name="Note 21 3 2 2 3" xfId="45416" xr:uid="{00000000-0005-0000-0000-0000EE2C0000}"/>
    <cellStyle name="Note 21 3 2 3" xfId="15989" xr:uid="{00000000-0005-0000-0000-0000EF2C0000}"/>
    <cellStyle name="Note 21 3 2 3 2" xfId="33424" xr:uid="{00000000-0005-0000-0000-0000F02C0000}"/>
    <cellStyle name="Note 21 3 2 3 3" xfId="47877" xr:uid="{00000000-0005-0000-0000-0000F12C0000}"/>
    <cellStyle name="Note 21 3 2 4" xfId="21306" xr:uid="{00000000-0005-0000-0000-0000F22C0000}"/>
    <cellStyle name="Note 21 3 2 5" xfId="35759" xr:uid="{00000000-0005-0000-0000-0000F32C0000}"/>
    <cellStyle name="Note 21 3 3" xfId="6332" xr:uid="{00000000-0005-0000-0000-0000F42C0000}"/>
    <cellStyle name="Note 21 3 3 2" xfId="23767" xr:uid="{00000000-0005-0000-0000-0000F52C0000}"/>
    <cellStyle name="Note 21 3 3 3" xfId="38220" xr:uid="{00000000-0005-0000-0000-0000F62C0000}"/>
    <cellStyle name="Note 21 3 4" xfId="8773" xr:uid="{00000000-0005-0000-0000-0000F72C0000}"/>
    <cellStyle name="Note 21 3 4 2" xfId="26208" xr:uid="{00000000-0005-0000-0000-0000F82C0000}"/>
    <cellStyle name="Note 21 3 4 3" xfId="40661" xr:uid="{00000000-0005-0000-0000-0000F92C0000}"/>
    <cellStyle name="Note 21 3 5" xfId="11193" xr:uid="{00000000-0005-0000-0000-0000FA2C0000}"/>
    <cellStyle name="Note 21 3 5 2" xfId="28628" xr:uid="{00000000-0005-0000-0000-0000FB2C0000}"/>
    <cellStyle name="Note 21 3 5 3" xfId="43081" xr:uid="{00000000-0005-0000-0000-0000FC2C0000}"/>
    <cellStyle name="Note 21 3 6" xfId="18200" xr:uid="{00000000-0005-0000-0000-0000FD2C0000}"/>
    <cellStyle name="Note 21 4" xfId="1360" xr:uid="{00000000-0005-0000-0000-0000FE2C0000}"/>
    <cellStyle name="Note 21 4 2" xfId="3871" xr:uid="{00000000-0005-0000-0000-0000FF2C0000}"/>
    <cellStyle name="Note 21 4 2 2" xfId="21307" xr:uid="{00000000-0005-0000-0000-0000002D0000}"/>
    <cellStyle name="Note 21 4 2 3" xfId="35760" xr:uid="{00000000-0005-0000-0000-0000012D0000}"/>
    <cellStyle name="Note 21 4 3" xfId="6333" xr:uid="{00000000-0005-0000-0000-0000022D0000}"/>
    <cellStyle name="Note 21 4 3 2" xfId="23768" xr:uid="{00000000-0005-0000-0000-0000032D0000}"/>
    <cellStyle name="Note 21 4 3 3" xfId="38221" xr:uid="{00000000-0005-0000-0000-0000042D0000}"/>
    <cellStyle name="Note 21 4 4" xfId="8774" xr:uid="{00000000-0005-0000-0000-0000052D0000}"/>
    <cellStyle name="Note 21 4 4 2" xfId="26209" xr:uid="{00000000-0005-0000-0000-0000062D0000}"/>
    <cellStyle name="Note 21 4 4 3" xfId="40662" xr:uid="{00000000-0005-0000-0000-0000072D0000}"/>
    <cellStyle name="Note 21 4 5" xfId="11194" xr:uid="{00000000-0005-0000-0000-0000082D0000}"/>
    <cellStyle name="Note 21 4 5 2" xfId="28629" xr:uid="{00000000-0005-0000-0000-0000092D0000}"/>
    <cellStyle name="Note 21 4 5 3" xfId="43082" xr:uid="{00000000-0005-0000-0000-00000A2D0000}"/>
    <cellStyle name="Note 21 4 6" xfId="15110" xr:uid="{00000000-0005-0000-0000-00000B2D0000}"/>
    <cellStyle name="Note 21 4 6 2" xfId="32545" xr:uid="{00000000-0005-0000-0000-00000C2D0000}"/>
    <cellStyle name="Note 21 4 6 3" xfId="46998" xr:uid="{00000000-0005-0000-0000-00000D2D0000}"/>
    <cellStyle name="Note 21 4 7" xfId="18201" xr:uid="{00000000-0005-0000-0000-00000E2D0000}"/>
    <cellStyle name="Note 21 4 8" xfId="20272" xr:uid="{00000000-0005-0000-0000-00000F2D0000}"/>
    <cellStyle name="Note 21 5" xfId="3868" xr:uid="{00000000-0005-0000-0000-0000102D0000}"/>
    <cellStyle name="Note 21 5 2" xfId="13526" xr:uid="{00000000-0005-0000-0000-0000112D0000}"/>
    <cellStyle name="Note 21 5 2 2" xfId="30961" xr:uid="{00000000-0005-0000-0000-0000122D0000}"/>
    <cellStyle name="Note 21 5 2 3" xfId="45414" xr:uid="{00000000-0005-0000-0000-0000132D0000}"/>
    <cellStyle name="Note 21 5 3" xfId="15987" xr:uid="{00000000-0005-0000-0000-0000142D0000}"/>
    <cellStyle name="Note 21 5 3 2" xfId="33422" xr:uid="{00000000-0005-0000-0000-0000152D0000}"/>
    <cellStyle name="Note 21 5 3 3" xfId="47875" xr:uid="{00000000-0005-0000-0000-0000162D0000}"/>
    <cellStyle name="Note 21 5 4" xfId="21304" xr:uid="{00000000-0005-0000-0000-0000172D0000}"/>
    <cellStyle name="Note 21 5 5" xfId="35757" xr:uid="{00000000-0005-0000-0000-0000182D0000}"/>
    <cellStyle name="Note 21 6" xfId="6330" xr:uid="{00000000-0005-0000-0000-0000192D0000}"/>
    <cellStyle name="Note 21 6 2" xfId="23765" xr:uid="{00000000-0005-0000-0000-00001A2D0000}"/>
    <cellStyle name="Note 21 6 3" xfId="38218" xr:uid="{00000000-0005-0000-0000-00001B2D0000}"/>
    <cellStyle name="Note 21 7" xfId="8771" xr:uid="{00000000-0005-0000-0000-00001C2D0000}"/>
    <cellStyle name="Note 21 7 2" xfId="26206" xr:uid="{00000000-0005-0000-0000-00001D2D0000}"/>
    <cellStyle name="Note 21 7 3" xfId="40659" xr:uid="{00000000-0005-0000-0000-00001E2D0000}"/>
    <cellStyle name="Note 21 8" xfId="11191" xr:uid="{00000000-0005-0000-0000-00001F2D0000}"/>
    <cellStyle name="Note 21 8 2" xfId="28626" xr:uid="{00000000-0005-0000-0000-0000202D0000}"/>
    <cellStyle name="Note 21 8 3" xfId="43079" xr:uid="{00000000-0005-0000-0000-0000212D0000}"/>
    <cellStyle name="Note 21 9" xfId="18198" xr:uid="{00000000-0005-0000-0000-0000222D0000}"/>
    <cellStyle name="Note 22" xfId="1361" xr:uid="{00000000-0005-0000-0000-0000232D0000}"/>
    <cellStyle name="Note 22 2" xfId="1362" xr:uid="{00000000-0005-0000-0000-0000242D0000}"/>
    <cellStyle name="Note 22 2 2" xfId="3873" xr:uid="{00000000-0005-0000-0000-0000252D0000}"/>
    <cellStyle name="Note 22 2 2 2" xfId="13530" xr:uid="{00000000-0005-0000-0000-0000262D0000}"/>
    <cellStyle name="Note 22 2 2 2 2" xfId="30965" xr:uid="{00000000-0005-0000-0000-0000272D0000}"/>
    <cellStyle name="Note 22 2 2 2 3" xfId="45418" xr:uid="{00000000-0005-0000-0000-0000282D0000}"/>
    <cellStyle name="Note 22 2 2 3" xfId="15991" xr:uid="{00000000-0005-0000-0000-0000292D0000}"/>
    <cellStyle name="Note 22 2 2 3 2" xfId="33426" xr:uid="{00000000-0005-0000-0000-00002A2D0000}"/>
    <cellStyle name="Note 22 2 2 3 3" xfId="47879" xr:uid="{00000000-0005-0000-0000-00002B2D0000}"/>
    <cellStyle name="Note 22 2 2 4" xfId="21309" xr:uid="{00000000-0005-0000-0000-00002C2D0000}"/>
    <cellStyle name="Note 22 2 2 5" xfId="35762" xr:uid="{00000000-0005-0000-0000-00002D2D0000}"/>
    <cellStyle name="Note 22 2 3" xfId="6335" xr:uid="{00000000-0005-0000-0000-00002E2D0000}"/>
    <cellStyle name="Note 22 2 3 2" xfId="23770" xr:uid="{00000000-0005-0000-0000-00002F2D0000}"/>
    <cellStyle name="Note 22 2 3 3" xfId="38223" xr:uid="{00000000-0005-0000-0000-0000302D0000}"/>
    <cellStyle name="Note 22 2 4" xfId="8776" xr:uid="{00000000-0005-0000-0000-0000312D0000}"/>
    <cellStyle name="Note 22 2 4 2" xfId="26211" xr:uid="{00000000-0005-0000-0000-0000322D0000}"/>
    <cellStyle name="Note 22 2 4 3" xfId="40664" xr:uid="{00000000-0005-0000-0000-0000332D0000}"/>
    <cellStyle name="Note 22 2 5" xfId="11196" xr:uid="{00000000-0005-0000-0000-0000342D0000}"/>
    <cellStyle name="Note 22 2 5 2" xfId="28631" xr:uid="{00000000-0005-0000-0000-0000352D0000}"/>
    <cellStyle name="Note 22 2 5 3" xfId="43084" xr:uid="{00000000-0005-0000-0000-0000362D0000}"/>
    <cellStyle name="Note 22 2 6" xfId="18203" xr:uid="{00000000-0005-0000-0000-0000372D0000}"/>
    <cellStyle name="Note 22 3" xfId="1363" xr:uid="{00000000-0005-0000-0000-0000382D0000}"/>
    <cellStyle name="Note 22 3 2" xfId="3874" xr:uid="{00000000-0005-0000-0000-0000392D0000}"/>
    <cellStyle name="Note 22 3 2 2" xfId="13531" xr:uid="{00000000-0005-0000-0000-00003A2D0000}"/>
    <cellStyle name="Note 22 3 2 2 2" xfId="30966" xr:uid="{00000000-0005-0000-0000-00003B2D0000}"/>
    <cellStyle name="Note 22 3 2 2 3" xfId="45419" xr:uid="{00000000-0005-0000-0000-00003C2D0000}"/>
    <cellStyle name="Note 22 3 2 3" xfId="15992" xr:uid="{00000000-0005-0000-0000-00003D2D0000}"/>
    <cellStyle name="Note 22 3 2 3 2" xfId="33427" xr:uid="{00000000-0005-0000-0000-00003E2D0000}"/>
    <cellStyle name="Note 22 3 2 3 3" xfId="47880" xr:uid="{00000000-0005-0000-0000-00003F2D0000}"/>
    <cellStyle name="Note 22 3 2 4" xfId="21310" xr:uid="{00000000-0005-0000-0000-0000402D0000}"/>
    <cellStyle name="Note 22 3 2 5" xfId="35763" xr:uid="{00000000-0005-0000-0000-0000412D0000}"/>
    <cellStyle name="Note 22 3 3" xfId="6336" xr:uid="{00000000-0005-0000-0000-0000422D0000}"/>
    <cellStyle name="Note 22 3 3 2" xfId="23771" xr:uid="{00000000-0005-0000-0000-0000432D0000}"/>
    <cellStyle name="Note 22 3 3 3" xfId="38224" xr:uid="{00000000-0005-0000-0000-0000442D0000}"/>
    <cellStyle name="Note 22 3 4" xfId="8777" xr:uid="{00000000-0005-0000-0000-0000452D0000}"/>
    <cellStyle name="Note 22 3 4 2" xfId="26212" xr:uid="{00000000-0005-0000-0000-0000462D0000}"/>
    <cellStyle name="Note 22 3 4 3" xfId="40665" xr:uid="{00000000-0005-0000-0000-0000472D0000}"/>
    <cellStyle name="Note 22 3 5" xfId="11197" xr:uid="{00000000-0005-0000-0000-0000482D0000}"/>
    <cellStyle name="Note 22 3 5 2" xfId="28632" xr:uid="{00000000-0005-0000-0000-0000492D0000}"/>
    <cellStyle name="Note 22 3 5 3" xfId="43085" xr:uid="{00000000-0005-0000-0000-00004A2D0000}"/>
    <cellStyle name="Note 22 3 6" xfId="18204" xr:uid="{00000000-0005-0000-0000-00004B2D0000}"/>
    <cellStyle name="Note 22 4" xfId="1364" xr:uid="{00000000-0005-0000-0000-00004C2D0000}"/>
    <cellStyle name="Note 22 4 2" xfId="3875" xr:uid="{00000000-0005-0000-0000-00004D2D0000}"/>
    <cellStyle name="Note 22 4 2 2" xfId="21311" xr:uid="{00000000-0005-0000-0000-00004E2D0000}"/>
    <cellStyle name="Note 22 4 2 3" xfId="35764" xr:uid="{00000000-0005-0000-0000-00004F2D0000}"/>
    <cellStyle name="Note 22 4 3" xfId="6337" xr:uid="{00000000-0005-0000-0000-0000502D0000}"/>
    <cellStyle name="Note 22 4 3 2" xfId="23772" xr:uid="{00000000-0005-0000-0000-0000512D0000}"/>
    <cellStyle name="Note 22 4 3 3" xfId="38225" xr:uid="{00000000-0005-0000-0000-0000522D0000}"/>
    <cellStyle name="Note 22 4 4" xfId="8778" xr:uid="{00000000-0005-0000-0000-0000532D0000}"/>
    <cellStyle name="Note 22 4 4 2" xfId="26213" xr:uid="{00000000-0005-0000-0000-0000542D0000}"/>
    <cellStyle name="Note 22 4 4 3" xfId="40666" xr:uid="{00000000-0005-0000-0000-0000552D0000}"/>
    <cellStyle name="Note 22 4 5" xfId="11198" xr:uid="{00000000-0005-0000-0000-0000562D0000}"/>
    <cellStyle name="Note 22 4 5 2" xfId="28633" xr:uid="{00000000-0005-0000-0000-0000572D0000}"/>
    <cellStyle name="Note 22 4 5 3" xfId="43086" xr:uid="{00000000-0005-0000-0000-0000582D0000}"/>
    <cellStyle name="Note 22 4 6" xfId="15111" xr:uid="{00000000-0005-0000-0000-0000592D0000}"/>
    <cellStyle name="Note 22 4 6 2" xfId="32546" xr:uid="{00000000-0005-0000-0000-00005A2D0000}"/>
    <cellStyle name="Note 22 4 6 3" xfId="46999" xr:uid="{00000000-0005-0000-0000-00005B2D0000}"/>
    <cellStyle name="Note 22 4 7" xfId="18205" xr:uid="{00000000-0005-0000-0000-00005C2D0000}"/>
    <cellStyle name="Note 22 4 8" xfId="20273" xr:uid="{00000000-0005-0000-0000-00005D2D0000}"/>
    <cellStyle name="Note 22 5" xfId="3872" xr:uid="{00000000-0005-0000-0000-00005E2D0000}"/>
    <cellStyle name="Note 22 5 2" xfId="13529" xr:uid="{00000000-0005-0000-0000-00005F2D0000}"/>
    <cellStyle name="Note 22 5 2 2" xfId="30964" xr:uid="{00000000-0005-0000-0000-0000602D0000}"/>
    <cellStyle name="Note 22 5 2 3" xfId="45417" xr:uid="{00000000-0005-0000-0000-0000612D0000}"/>
    <cellStyle name="Note 22 5 3" xfId="15990" xr:uid="{00000000-0005-0000-0000-0000622D0000}"/>
    <cellStyle name="Note 22 5 3 2" xfId="33425" xr:uid="{00000000-0005-0000-0000-0000632D0000}"/>
    <cellStyle name="Note 22 5 3 3" xfId="47878" xr:uid="{00000000-0005-0000-0000-0000642D0000}"/>
    <cellStyle name="Note 22 5 4" xfId="21308" xr:uid="{00000000-0005-0000-0000-0000652D0000}"/>
    <cellStyle name="Note 22 5 5" xfId="35761" xr:uid="{00000000-0005-0000-0000-0000662D0000}"/>
    <cellStyle name="Note 22 6" xfId="6334" xr:uid="{00000000-0005-0000-0000-0000672D0000}"/>
    <cellStyle name="Note 22 6 2" xfId="23769" xr:uid="{00000000-0005-0000-0000-0000682D0000}"/>
    <cellStyle name="Note 22 6 3" xfId="38222" xr:uid="{00000000-0005-0000-0000-0000692D0000}"/>
    <cellStyle name="Note 22 7" xfId="8775" xr:uid="{00000000-0005-0000-0000-00006A2D0000}"/>
    <cellStyle name="Note 22 7 2" xfId="26210" xr:uid="{00000000-0005-0000-0000-00006B2D0000}"/>
    <cellStyle name="Note 22 7 3" xfId="40663" xr:uid="{00000000-0005-0000-0000-00006C2D0000}"/>
    <cellStyle name="Note 22 8" xfId="11195" xr:uid="{00000000-0005-0000-0000-00006D2D0000}"/>
    <cellStyle name="Note 22 8 2" xfId="28630" xr:uid="{00000000-0005-0000-0000-00006E2D0000}"/>
    <cellStyle name="Note 22 8 3" xfId="43083" xr:uid="{00000000-0005-0000-0000-00006F2D0000}"/>
    <cellStyle name="Note 22 9" xfId="18202" xr:uid="{00000000-0005-0000-0000-0000702D0000}"/>
    <cellStyle name="Note 23" xfId="1365" xr:uid="{00000000-0005-0000-0000-0000712D0000}"/>
    <cellStyle name="Note 23 2" xfId="1366" xr:uid="{00000000-0005-0000-0000-0000722D0000}"/>
    <cellStyle name="Note 23 2 2" xfId="3877" xr:uid="{00000000-0005-0000-0000-0000732D0000}"/>
    <cellStyle name="Note 23 2 2 2" xfId="13533" xr:uid="{00000000-0005-0000-0000-0000742D0000}"/>
    <cellStyle name="Note 23 2 2 2 2" xfId="30968" xr:uid="{00000000-0005-0000-0000-0000752D0000}"/>
    <cellStyle name="Note 23 2 2 2 3" xfId="45421" xr:uid="{00000000-0005-0000-0000-0000762D0000}"/>
    <cellStyle name="Note 23 2 2 3" xfId="15994" xr:uid="{00000000-0005-0000-0000-0000772D0000}"/>
    <cellStyle name="Note 23 2 2 3 2" xfId="33429" xr:uid="{00000000-0005-0000-0000-0000782D0000}"/>
    <cellStyle name="Note 23 2 2 3 3" xfId="47882" xr:uid="{00000000-0005-0000-0000-0000792D0000}"/>
    <cellStyle name="Note 23 2 2 4" xfId="21313" xr:uid="{00000000-0005-0000-0000-00007A2D0000}"/>
    <cellStyle name="Note 23 2 2 5" xfId="35766" xr:uid="{00000000-0005-0000-0000-00007B2D0000}"/>
    <cellStyle name="Note 23 2 3" xfId="6339" xr:uid="{00000000-0005-0000-0000-00007C2D0000}"/>
    <cellStyle name="Note 23 2 3 2" xfId="23774" xr:uid="{00000000-0005-0000-0000-00007D2D0000}"/>
    <cellStyle name="Note 23 2 3 3" xfId="38227" xr:uid="{00000000-0005-0000-0000-00007E2D0000}"/>
    <cellStyle name="Note 23 2 4" xfId="8780" xr:uid="{00000000-0005-0000-0000-00007F2D0000}"/>
    <cellStyle name="Note 23 2 4 2" xfId="26215" xr:uid="{00000000-0005-0000-0000-0000802D0000}"/>
    <cellStyle name="Note 23 2 4 3" xfId="40668" xr:uid="{00000000-0005-0000-0000-0000812D0000}"/>
    <cellStyle name="Note 23 2 5" xfId="11200" xr:uid="{00000000-0005-0000-0000-0000822D0000}"/>
    <cellStyle name="Note 23 2 5 2" xfId="28635" xr:uid="{00000000-0005-0000-0000-0000832D0000}"/>
    <cellStyle name="Note 23 2 5 3" xfId="43088" xr:uid="{00000000-0005-0000-0000-0000842D0000}"/>
    <cellStyle name="Note 23 2 6" xfId="18207" xr:uid="{00000000-0005-0000-0000-0000852D0000}"/>
    <cellStyle name="Note 23 3" xfId="1367" xr:uid="{00000000-0005-0000-0000-0000862D0000}"/>
    <cellStyle name="Note 23 3 2" xfId="3878" xr:uid="{00000000-0005-0000-0000-0000872D0000}"/>
    <cellStyle name="Note 23 3 2 2" xfId="13534" xr:uid="{00000000-0005-0000-0000-0000882D0000}"/>
    <cellStyle name="Note 23 3 2 2 2" xfId="30969" xr:uid="{00000000-0005-0000-0000-0000892D0000}"/>
    <cellStyle name="Note 23 3 2 2 3" xfId="45422" xr:uid="{00000000-0005-0000-0000-00008A2D0000}"/>
    <cellStyle name="Note 23 3 2 3" xfId="15995" xr:uid="{00000000-0005-0000-0000-00008B2D0000}"/>
    <cellStyle name="Note 23 3 2 3 2" xfId="33430" xr:uid="{00000000-0005-0000-0000-00008C2D0000}"/>
    <cellStyle name="Note 23 3 2 3 3" xfId="47883" xr:uid="{00000000-0005-0000-0000-00008D2D0000}"/>
    <cellStyle name="Note 23 3 2 4" xfId="21314" xr:uid="{00000000-0005-0000-0000-00008E2D0000}"/>
    <cellStyle name="Note 23 3 2 5" xfId="35767" xr:uid="{00000000-0005-0000-0000-00008F2D0000}"/>
    <cellStyle name="Note 23 3 3" xfId="6340" xr:uid="{00000000-0005-0000-0000-0000902D0000}"/>
    <cellStyle name="Note 23 3 3 2" xfId="23775" xr:uid="{00000000-0005-0000-0000-0000912D0000}"/>
    <cellStyle name="Note 23 3 3 3" xfId="38228" xr:uid="{00000000-0005-0000-0000-0000922D0000}"/>
    <cellStyle name="Note 23 3 4" xfId="8781" xr:uid="{00000000-0005-0000-0000-0000932D0000}"/>
    <cellStyle name="Note 23 3 4 2" xfId="26216" xr:uid="{00000000-0005-0000-0000-0000942D0000}"/>
    <cellStyle name="Note 23 3 4 3" xfId="40669" xr:uid="{00000000-0005-0000-0000-0000952D0000}"/>
    <cellStyle name="Note 23 3 5" xfId="11201" xr:uid="{00000000-0005-0000-0000-0000962D0000}"/>
    <cellStyle name="Note 23 3 5 2" xfId="28636" xr:uid="{00000000-0005-0000-0000-0000972D0000}"/>
    <cellStyle name="Note 23 3 5 3" xfId="43089" xr:uid="{00000000-0005-0000-0000-0000982D0000}"/>
    <cellStyle name="Note 23 3 6" xfId="18208" xr:uid="{00000000-0005-0000-0000-0000992D0000}"/>
    <cellStyle name="Note 23 4" xfId="1368" xr:uid="{00000000-0005-0000-0000-00009A2D0000}"/>
    <cellStyle name="Note 23 4 2" xfId="3879" xr:uid="{00000000-0005-0000-0000-00009B2D0000}"/>
    <cellStyle name="Note 23 4 2 2" xfId="21315" xr:uid="{00000000-0005-0000-0000-00009C2D0000}"/>
    <cellStyle name="Note 23 4 2 3" xfId="35768" xr:uid="{00000000-0005-0000-0000-00009D2D0000}"/>
    <cellStyle name="Note 23 4 3" xfId="6341" xr:uid="{00000000-0005-0000-0000-00009E2D0000}"/>
    <cellStyle name="Note 23 4 3 2" xfId="23776" xr:uid="{00000000-0005-0000-0000-00009F2D0000}"/>
    <cellStyle name="Note 23 4 3 3" xfId="38229" xr:uid="{00000000-0005-0000-0000-0000A02D0000}"/>
    <cellStyle name="Note 23 4 4" xfId="8782" xr:uid="{00000000-0005-0000-0000-0000A12D0000}"/>
    <cellStyle name="Note 23 4 4 2" xfId="26217" xr:uid="{00000000-0005-0000-0000-0000A22D0000}"/>
    <cellStyle name="Note 23 4 4 3" xfId="40670" xr:uid="{00000000-0005-0000-0000-0000A32D0000}"/>
    <cellStyle name="Note 23 4 5" xfId="11202" xr:uid="{00000000-0005-0000-0000-0000A42D0000}"/>
    <cellStyle name="Note 23 4 5 2" xfId="28637" xr:uid="{00000000-0005-0000-0000-0000A52D0000}"/>
    <cellStyle name="Note 23 4 5 3" xfId="43090" xr:uid="{00000000-0005-0000-0000-0000A62D0000}"/>
    <cellStyle name="Note 23 4 6" xfId="15112" xr:uid="{00000000-0005-0000-0000-0000A72D0000}"/>
    <cellStyle name="Note 23 4 6 2" xfId="32547" xr:uid="{00000000-0005-0000-0000-0000A82D0000}"/>
    <cellStyle name="Note 23 4 6 3" xfId="47000" xr:uid="{00000000-0005-0000-0000-0000A92D0000}"/>
    <cellStyle name="Note 23 4 7" xfId="18209" xr:uid="{00000000-0005-0000-0000-0000AA2D0000}"/>
    <cellStyle name="Note 23 4 8" xfId="20274" xr:uid="{00000000-0005-0000-0000-0000AB2D0000}"/>
    <cellStyle name="Note 23 5" xfId="3876" xr:uid="{00000000-0005-0000-0000-0000AC2D0000}"/>
    <cellStyle name="Note 23 5 2" xfId="13532" xr:uid="{00000000-0005-0000-0000-0000AD2D0000}"/>
    <cellStyle name="Note 23 5 2 2" xfId="30967" xr:uid="{00000000-0005-0000-0000-0000AE2D0000}"/>
    <cellStyle name="Note 23 5 2 3" xfId="45420" xr:uid="{00000000-0005-0000-0000-0000AF2D0000}"/>
    <cellStyle name="Note 23 5 3" xfId="15993" xr:uid="{00000000-0005-0000-0000-0000B02D0000}"/>
    <cellStyle name="Note 23 5 3 2" xfId="33428" xr:uid="{00000000-0005-0000-0000-0000B12D0000}"/>
    <cellStyle name="Note 23 5 3 3" xfId="47881" xr:uid="{00000000-0005-0000-0000-0000B22D0000}"/>
    <cellStyle name="Note 23 5 4" xfId="21312" xr:uid="{00000000-0005-0000-0000-0000B32D0000}"/>
    <cellStyle name="Note 23 5 5" xfId="35765" xr:uid="{00000000-0005-0000-0000-0000B42D0000}"/>
    <cellStyle name="Note 23 6" xfId="6338" xr:uid="{00000000-0005-0000-0000-0000B52D0000}"/>
    <cellStyle name="Note 23 6 2" xfId="23773" xr:uid="{00000000-0005-0000-0000-0000B62D0000}"/>
    <cellStyle name="Note 23 6 3" xfId="38226" xr:uid="{00000000-0005-0000-0000-0000B72D0000}"/>
    <cellStyle name="Note 23 7" xfId="8779" xr:uid="{00000000-0005-0000-0000-0000B82D0000}"/>
    <cellStyle name="Note 23 7 2" xfId="26214" xr:uid="{00000000-0005-0000-0000-0000B92D0000}"/>
    <cellStyle name="Note 23 7 3" xfId="40667" xr:uid="{00000000-0005-0000-0000-0000BA2D0000}"/>
    <cellStyle name="Note 23 8" xfId="11199" xr:uid="{00000000-0005-0000-0000-0000BB2D0000}"/>
    <cellStyle name="Note 23 8 2" xfId="28634" xr:uid="{00000000-0005-0000-0000-0000BC2D0000}"/>
    <cellStyle name="Note 23 8 3" xfId="43087" xr:uid="{00000000-0005-0000-0000-0000BD2D0000}"/>
    <cellStyle name="Note 23 9" xfId="18206" xr:uid="{00000000-0005-0000-0000-0000BE2D0000}"/>
    <cellStyle name="Note 24" xfId="1369" xr:uid="{00000000-0005-0000-0000-0000BF2D0000}"/>
    <cellStyle name="Note 24 2" xfId="1370" xr:uid="{00000000-0005-0000-0000-0000C02D0000}"/>
    <cellStyle name="Note 24 2 2" xfId="3881" xr:uid="{00000000-0005-0000-0000-0000C12D0000}"/>
    <cellStyle name="Note 24 2 2 2" xfId="13536" xr:uid="{00000000-0005-0000-0000-0000C22D0000}"/>
    <cellStyle name="Note 24 2 2 2 2" xfId="30971" xr:uid="{00000000-0005-0000-0000-0000C32D0000}"/>
    <cellStyle name="Note 24 2 2 2 3" xfId="45424" xr:uid="{00000000-0005-0000-0000-0000C42D0000}"/>
    <cellStyle name="Note 24 2 2 3" xfId="15997" xr:uid="{00000000-0005-0000-0000-0000C52D0000}"/>
    <cellStyle name="Note 24 2 2 3 2" xfId="33432" xr:uid="{00000000-0005-0000-0000-0000C62D0000}"/>
    <cellStyle name="Note 24 2 2 3 3" xfId="47885" xr:uid="{00000000-0005-0000-0000-0000C72D0000}"/>
    <cellStyle name="Note 24 2 2 4" xfId="21317" xr:uid="{00000000-0005-0000-0000-0000C82D0000}"/>
    <cellStyle name="Note 24 2 2 5" xfId="35770" xr:uid="{00000000-0005-0000-0000-0000C92D0000}"/>
    <cellStyle name="Note 24 2 3" xfId="6343" xr:uid="{00000000-0005-0000-0000-0000CA2D0000}"/>
    <cellStyle name="Note 24 2 3 2" xfId="23778" xr:uid="{00000000-0005-0000-0000-0000CB2D0000}"/>
    <cellStyle name="Note 24 2 3 3" xfId="38231" xr:uid="{00000000-0005-0000-0000-0000CC2D0000}"/>
    <cellStyle name="Note 24 2 4" xfId="8784" xr:uid="{00000000-0005-0000-0000-0000CD2D0000}"/>
    <cellStyle name="Note 24 2 4 2" xfId="26219" xr:uid="{00000000-0005-0000-0000-0000CE2D0000}"/>
    <cellStyle name="Note 24 2 4 3" xfId="40672" xr:uid="{00000000-0005-0000-0000-0000CF2D0000}"/>
    <cellStyle name="Note 24 2 5" xfId="11204" xr:uid="{00000000-0005-0000-0000-0000D02D0000}"/>
    <cellStyle name="Note 24 2 5 2" xfId="28639" xr:uid="{00000000-0005-0000-0000-0000D12D0000}"/>
    <cellStyle name="Note 24 2 5 3" xfId="43092" xr:uid="{00000000-0005-0000-0000-0000D22D0000}"/>
    <cellStyle name="Note 24 2 6" xfId="18211" xr:uid="{00000000-0005-0000-0000-0000D32D0000}"/>
    <cellStyle name="Note 24 3" xfId="1371" xr:uid="{00000000-0005-0000-0000-0000D42D0000}"/>
    <cellStyle name="Note 24 3 2" xfId="3882" xr:uid="{00000000-0005-0000-0000-0000D52D0000}"/>
    <cellStyle name="Note 24 3 2 2" xfId="13537" xr:uid="{00000000-0005-0000-0000-0000D62D0000}"/>
    <cellStyle name="Note 24 3 2 2 2" xfId="30972" xr:uid="{00000000-0005-0000-0000-0000D72D0000}"/>
    <cellStyle name="Note 24 3 2 2 3" xfId="45425" xr:uid="{00000000-0005-0000-0000-0000D82D0000}"/>
    <cellStyle name="Note 24 3 2 3" xfId="15998" xr:uid="{00000000-0005-0000-0000-0000D92D0000}"/>
    <cellStyle name="Note 24 3 2 3 2" xfId="33433" xr:uid="{00000000-0005-0000-0000-0000DA2D0000}"/>
    <cellStyle name="Note 24 3 2 3 3" xfId="47886" xr:uid="{00000000-0005-0000-0000-0000DB2D0000}"/>
    <cellStyle name="Note 24 3 2 4" xfId="21318" xr:uid="{00000000-0005-0000-0000-0000DC2D0000}"/>
    <cellStyle name="Note 24 3 2 5" xfId="35771" xr:uid="{00000000-0005-0000-0000-0000DD2D0000}"/>
    <cellStyle name="Note 24 3 3" xfId="6344" xr:uid="{00000000-0005-0000-0000-0000DE2D0000}"/>
    <cellStyle name="Note 24 3 3 2" xfId="23779" xr:uid="{00000000-0005-0000-0000-0000DF2D0000}"/>
    <cellStyle name="Note 24 3 3 3" xfId="38232" xr:uid="{00000000-0005-0000-0000-0000E02D0000}"/>
    <cellStyle name="Note 24 3 4" xfId="8785" xr:uid="{00000000-0005-0000-0000-0000E12D0000}"/>
    <cellStyle name="Note 24 3 4 2" xfId="26220" xr:uid="{00000000-0005-0000-0000-0000E22D0000}"/>
    <cellStyle name="Note 24 3 4 3" xfId="40673" xr:uid="{00000000-0005-0000-0000-0000E32D0000}"/>
    <cellStyle name="Note 24 3 5" xfId="11205" xr:uid="{00000000-0005-0000-0000-0000E42D0000}"/>
    <cellStyle name="Note 24 3 5 2" xfId="28640" xr:uid="{00000000-0005-0000-0000-0000E52D0000}"/>
    <cellStyle name="Note 24 3 5 3" xfId="43093" xr:uid="{00000000-0005-0000-0000-0000E62D0000}"/>
    <cellStyle name="Note 24 3 6" xfId="18212" xr:uid="{00000000-0005-0000-0000-0000E72D0000}"/>
    <cellStyle name="Note 24 4" xfId="1372" xr:uid="{00000000-0005-0000-0000-0000E82D0000}"/>
    <cellStyle name="Note 24 4 2" xfId="3883" xr:uid="{00000000-0005-0000-0000-0000E92D0000}"/>
    <cellStyle name="Note 24 4 2 2" xfId="21319" xr:uid="{00000000-0005-0000-0000-0000EA2D0000}"/>
    <cellStyle name="Note 24 4 2 3" xfId="35772" xr:uid="{00000000-0005-0000-0000-0000EB2D0000}"/>
    <cellStyle name="Note 24 4 3" xfId="6345" xr:uid="{00000000-0005-0000-0000-0000EC2D0000}"/>
    <cellStyle name="Note 24 4 3 2" xfId="23780" xr:uid="{00000000-0005-0000-0000-0000ED2D0000}"/>
    <cellStyle name="Note 24 4 3 3" xfId="38233" xr:uid="{00000000-0005-0000-0000-0000EE2D0000}"/>
    <cellStyle name="Note 24 4 4" xfId="8786" xr:uid="{00000000-0005-0000-0000-0000EF2D0000}"/>
    <cellStyle name="Note 24 4 4 2" xfId="26221" xr:uid="{00000000-0005-0000-0000-0000F02D0000}"/>
    <cellStyle name="Note 24 4 4 3" xfId="40674" xr:uid="{00000000-0005-0000-0000-0000F12D0000}"/>
    <cellStyle name="Note 24 4 5" xfId="11206" xr:uid="{00000000-0005-0000-0000-0000F22D0000}"/>
    <cellStyle name="Note 24 4 5 2" xfId="28641" xr:uid="{00000000-0005-0000-0000-0000F32D0000}"/>
    <cellStyle name="Note 24 4 5 3" xfId="43094" xr:uid="{00000000-0005-0000-0000-0000F42D0000}"/>
    <cellStyle name="Note 24 4 6" xfId="15113" xr:uid="{00000000-0005-0000-0000-0000F52D0000}"/>
    <cellStyle name="Note 24 4 6 2" xfId="32548" xr:uid="{00000000-0005-0000-0000-0000F62D0000}"/>
    <cellStyle name="Note 24 4 6 3" xfId="47001" xr:uid="{00000000-0005-0000-0000-0000F72D0000}"/>
    <cellStyle name="Note 24 4 7" xfId="18213" xr:uid="{00000000-0005-0000-0000-0000F82D0000}"/>
    <cellStyle name="Note 24 4 8" xfId="20275" xr:uid="{00000000-0005-0000-0000-0000F92D0000}"/>
    <cellStyle name="Note 24 5" xfId="3880" xr:uid="{00000000-0005-0000-0000-0000FA2D0000}"/>
    <cellStyle name="Note 24 5 2" xfId="13535" xr:uid="{00000000-0005-0000-0000-0000FB2D0000}"/>
    <cellStyle name="Note 24 5 2 2" xfId="30970" xr:uid="{00000000-0005-0000-0000-0000FC2D0000}"/>
    <cellStyle name="Note 24 5 2 3" xfId="45423" xr:uid="{00000000-0005-0000-0000-0000FD2D0000}"/>
    <cellStyle name="Note 24 5 3" xfId="15996" xr:uid="{00000000-0005-0000-0000-0000FE2D0000}"/>
    <cellStyle name="Note 24 5 3 2" xfId="33431" xr:uid="{00000000-0005-0000-0000-0000FF2D0000}"/>
    <cellStyle name="Note 24 5 3 3" xfId="47884" xr:uid="{00000000-0005-0000-0000-0000002E0000}"/>
    <cellStyle name="Note 24 5 4" xfId="21316" xr:uid="{00000000-0005-0000-0000-0000012E0000}"/>
    <cellStyle name="Note 24 5 5" xfId="35769" xr:uid="{00000000-0005-0000-0000-0000022E0000}"/>
    <cellStyle name="Note 24 6" xfId="6342" xr:uid="{00000000-0005-0000-0000-0000032E0000}"/>
    <cellStyle name="Note 24 6 2" xfId="23777" xr:uid="{00000000-0005-0000-0000-0000042E0000}"/>
    <cellStyle name="Note 24 6 3" xfId="38230" xr:uid="{00000000-0005-0000-0000-0000052E0000}"/>
    <cellStyle name="Note 24 7" xfId="8783" xr:uid="{00000000-0005-0000-0000-0000062E0000}"/>
    <cellStyle name="Note 24 7 2" xfId="26218" xr:uid="{00000000-0005-0000-0000-0000072E0000}"/>
    <cellStyle name="Note 24 7 3" xfId="40671" xr:uid="{00000000-0005-0000-0000-0000082E0000}"/>
    <cellStyle name="Note 24 8" xfId="11203" xr:uid="{00000000-0005-0000-0000-0000092E0000}"/>
    <cellStyle name="Note 24 8 2" xfId="28638" xr:uid="{00000000-0005-0000-0000-00000A2E0000}"/>
    <cellStyle name="Note 24 8 3" xfId="43091" xr:uid="{00000000-0005-0000-0000-00000B2E0000}"/>
    <cellStyle name="Note 24 9" xfId="18210" xr:uid="{00000000-0005-0000-0000-00000C2E0000}"/>
    <cellStyle name="Note 25" xfId="1373" xr:uid="{00000000-0005-0000-0000-00000D2E0000}"/>
    <cellStyle name="Note 25 2" xfId="1374" xr:uid="{00000000-0005-0000-0000-00000E2E0000}"/>
    <cellStyle name="Note 25 2 2" xfId="3885" xr:uid="{00000000-0005-0000-0000-00000F2E0000}"/>
    <cellStyle name="Note 25 2 2 2" xfId="13539" xr:uid="{00000000-0005-0000-0000-0000102E0000}"/>
    <cellStyle name="Note 25 2 2 2 2" xfId="30974" xr:uid="{00000000-0005-0000-0000-0000112E0000}"/>
    <cellStyle name="Note 25 2 2 2 3" xfId="45427" xr:uid="{00000000-0005-0000-0000-0000122E0000}"/>
    <cellStyle name="Note 25 2 2 3" xfId="16000" xr:uid="{00000000-0005-0000-0000-0000132E0000}"/>
    <cellStyle name="Note 25 2 2 3 2" xfId="33435" xr:uid="{00000000-0005-0000-0000-0000142E0000}"/>
    <cellStyle name="Note 25 2 2 3 3" xfId="47888" xr:uid="{00000000-0005-0000-0000-0000152E0000}"/>
    <cellStyle name="Note 25 2 2 4" xfId="21321" xr:uid="{00000000-0005-0000-0000-0000162E0000}"/>
    <cellStyle name="Note 25 2 2 5" xfId="35774" xr:uid="{00000000-0005-0000-0000-0000172E0000}"/>
    <cellStyle name="Note 25 2 3" xfId="6347" xr:uid="{00000000-0005-0000-0000-0000182E0000}"/>
    <cellStyle name="Note 25 2 3 2" xfId="23782" xr:uid="{00000000-0005-0000-0000-0000192E0000}"/>
    <cellStyle name="Note 25 2 3 3" xfId="38235" xr:uid="{00000000-0005-0000-0000-00001A2E0000}"/>
    <cellStyle name="Note 25 2 4" xfId="8788" xr:uid="{00000000-0005-0000-0000-00001B2E0000}"/>
    <cellStyle name="Note 25 2 4 2" xfId="26223" xr:uid="{00000000-0005-0000-0000-00001C2E0000}"/>
    <cellStyle name="Note 25 2 4 3" xfId="40676" xr:uid="{00000000-0005-0000-0000-00001D2E0000}"/>
    <cellStyle name="Note 25 2 5" xfId="11208" xr:uid="{00000000-0005-0000-0000-00001E2E0000}"/>
    <cellStyle name="Note 25 2 5 2" xfId="28643" xr:uid="{00000000-0005-0000-0000-00001F2E0000}"/>
    <cellStyle name="Note 25 2 5 3" xfId="43096" xr:uid="{00000000-0005-0000-0000-0000202E0000}"/>
    <cellStyle name="Note 25 2 6" xfId="18215" xr:uid="{00000000-0005-0000-0000-0000212E0000}"/>
    <cellStyle name="Note 25 3" xfId="1375" xr:uid="{00000000-0005-0000-0000-0000222E0000}"/>
    <cellStyle name="Note 25 3 2" xfId="3886" xr:uid="{00000000-0005-0000-0000-0000232E0000}"/>
    <cellStyle name="Note 25 3 2 2" xfId="13540" xr:uid="{00000000-0005-0000-0000-0000242E0000}"/>
    <cellStyle name="Note 25 3 2 2 2" xfId="30975" xr:uid="{00000000-0005-0000-0000-0000252E0000}"/>
    <cellStyle name="Note 25 3 2 2 3" xfId="45428" xr:uid="{00000000-0005-0000-0000-0000262E0000}"/>
    <cellStyle name="Note 25 3 2 3" xfId="16001" xr:uid="{00000000-0005-0000-0000-0000272E0000}"/>
    <cellStyle name="Note 25 3 2 3 2" xfId="33436" xr:uid="{00000000-0005-0000-0000-0000282E0000}"/>
    <cellStyle name="Note 25 3 2 3 3" xfId="47889" xr:uid="{00000000-0005-0000-0000-0000292E0000}"/>
    <cellStyle name="Note 25 3 2 4" xfId="21322" xr:uid="{00000000-0005-0000-0000-00002A2E0000}"/>
    <cellStyle name="Note 25 3 2 5" xfId="35775" xr:uid="{00000000-0005-0000-0000-00002B2E0000}"/>
    <cellStyle name="Note 25 3 3" xfId="6348" xr:uid="{00000000-0005-0000-0000-00002C2E0000}"/>
    <cellStyle name="Note 25 3 3 2" xfId="23783" xr:uid="{00000000-0005-0000-0000-00002D2E0000}"/>
    <cellStyle name="Note 25 3 3 3" xfId="38236" xr:uid="{00000000-0005-0000-0000-00002E2E0000}"/>
    <cellStyle name="Note 25 3 4" xfId="8789" xr:uid="{00000000-0005-0000-0000-00002F2E0000}"/>
    <cellStyle name="Note 25 3 4 2" xfId="26224" xr:uid="{00000000-0005-0000-0000-0000302E0000}"/>
    <cellStyle name="Note 25 3 4 3" xfId="40677" xr:uid="{00000000-0005-0000-0000-0000312E0000}"/>
    <cellStyle name="Note 25 3 5" xfId="11209" xr:uid="{00000000-0005-0000-0000-0000322E0000}"/>
    <cellStyle name="Note 25 3 5 2" xfId="28644" xr:uid="{00000000-0005-0000-0000-0000332E0000}"/>
    <cellStyle name="Note 25 3 5 3" xfId="43097" xr:uid="{00000000-0005-0000-0000-0000342E0000}"/>
    <cellStyle name="Note 25 3 6" xfId="18216" xr:uid="{00000000-0005-0000-0000-0000352E0000}"/>
    <cellStyle name="Note 25 4" xfId="1376" xr:uid="{00000000-0005-0000-0000-0000362E0000}"/>
    <cellStyle name="Note 25 4 2" xfId="3887" xr:uid="{00000000-0005-0000-0000-0000372E0000}"/>
    <cellStyle name="Note 25 4 2 2" xfId="21323" xr:uid="{00000000-0005-0000-0000-0000382E0000}"/>
    <cellStyle name="Note 25 4 2 3" xfId="35776" xr:uid="{00000000-0005-0000-0000-0000392E0000}"/>
    <cellStyle name="Note 25 4 3" xfId="6349" xr:uid="{00000000-0005-0000-0000-00003A2E0000}"/>
    <cellStyle name="Note 25 4 3 2" xfId="23784" xr:uid="{00000000-0005-0000-0000-00003B2E0000}"/>
    <cellStyle name="Note 25 4 3 3" xfId="38237" xr:uid="{00000000-0005-0000-0000-00003C2E0000}"/>
    <cellStyle name="Note 25 4 4" xfId="8790" xr:uid="{00000000-0005-0000-0000-00003D2E0000}"/>
    <cellStyle name="Note 25 4 4 2" xfId="26225" xr:uid="{00000000-0005-0000-0000-00003E2E0000}"/>
    <cellStyle name="Note 25 4 4 3" xfId="40678" xr:uid="{00000000-0005-0000-0000-00003F2E0000}"/>
    <cellStyle name="Note 25 4 5" xfId="11210" xr:uid="{00000000-0005-0000-0000-0000402E0000}"/>
    <cellStyle name="Note 25 4 5 2" xfId="28645" xr:uid="{00000000-0005-0000-0000-0000412E0000}"/>
    <cellStyle name="Note 25 4 5 3" xfId="43098" xr:uid="{00000000-0005-0000-0000-0000422E0000}"/>
    <cellStyle name="Note 25 4 6" xfId="15114" xr:uid="{00000000-0005-0000-0000-0000432E0000}"/>
    <cellStyle name="Note 25 4 6 2" xfId="32549" xr:uid="{00000000-0005-0000-0000-0000442E0000}"/>
    <cellStyle name="Note 25 4 6 3" xfId="47002" xr:uid="{00000000-0005-0000-0000-0000452E0000}"/>
    <cellStyle name="Note 25 4 7" xfId="18217" xr:uid="{00000000-0005-0000-0000-0000462E0000}"/>
    <cellStyle name="Note 25 4 8" xfId="20276" xr:uid="{00000000-0005-0000-0000-0000472E0000}"/>
    <cellStyle name="Note 25 5" xfId="3884" xr:uid="{00000000-0005-0000-0000-0000482E0000}"/>
    <cellStyle name="Note 25 5 2" xfId="13538" xr:uid="{00000000-0005-0000-0000-0000492E0000}"/>
    <cellStyle name="Note 25 5 2 2" xfId="30973" xr:uid="{00000000-0005-0000-0000-00004A2E0000}"/>
    <cellStyle name="Note 25 5 2 3" xfId="45426" xr:uid="{00000000-0005-0000-0000-00004B2E0000}"/>
    <cellStyle name="Note 25 5 3" xfId="15999" xr:uid="{00000000-0005-0000-0000-00004C2E0000}"/>
    <cellStyle name="Note 25 5 3 2" xfId="33434" xr:uid="{00000000-0005-0000-0000-00004D2E0000}"/>
    <cellStyle name="Note 25 5 3 3" xfId="47887" xr:uid="{00000000-0005-0000-0000-00004E2E0000}"/>
    <cellStyle name="Note 25 5 4" xfId="21320" xr:uid="{00000000-0005-0000-0000-00004F2E0000}"/>
    <cellStyle name="Note 25 5 5" xfId="35773" xr:uid="{00000000-0005-0000-0000-0000502E0000}"/>
    <cellStyle name="Note 25 6" xfId="6346" xr:uid="{00000000-0005-0000-0000-0000512E0000}"/>
    <cellStyle name="Note 25 6 2" xfId="23781" xr:uid="{00000000-0005-0000-0000-0000522E0000}"/>
    <cellStyle name="Note 25 6 3" xfId="38234" xr:uid="{00000000-0005-0000-0000-0000532E0000}"/>
    <cellStyle name="Note 25 7" xfId="8787" xr:uid="{00000000-0005-0000-0000-0000542E0000}"/>
    <cellStyle name="Note 25 7 2" xfId="26222" xr:uid="{00000000-0005-0000-0000-0000552E0000}"/>
    <cellStyle name="Note 25 7 3" xfId="40675" xr:uid="{00000000-0005-0000-0000-0000562E0000}"/>
    <cellStyle name="Note 25 8" xfId="11207" xr:uid="{00000000-0005-0000-0000-0000572E0000}"/>
    <cellStyle name="Note 25 8 2" xfId="28642" xr:uid="{00000000-0005-0000-0000-0000582E0000}"/>
    <cellStyle name="Note 25 8 3" xfId="43095" xr:uid="{00000000-0005-0000-0000-0000592E0000}"/>
    <cellStyle name="Note 25 9" xfId="18214" xr:uid="{00000000-0005-0000-0000-00005A2E0000}"/>
    <cellStyle name="Note 26" xfId="1377" xr:uid="{00000000-0005-0000-0000-00005B2E0000}"/>
    <cellStyle name="Note 26 2" xfId="1378" xr:uid="{00000000-0005-0000-0000-00005C2E0000}"/>
    <cellStyle name="Note 26 2 2" xfId="3889" xr:uid="{00000000-0005-0000-0000-00005D2E0000}"/>
    <cellStyle name="Note 26 2 2 2" xfId="13542" xr:uid="{00000000-0005-0000-0000-00005E2E0000}"/>
    <cellStyle name="Note 26 2 2 2 2" xfId="30977" xr:uid="{00000000-0005-0000-0000-00005F2E0000}"/>
    <cellStyle name="Note 26 2 2 2 3" xfId="45430" xr:uid="{00000000-0005-0000-0000-0000602E0000}"/>
    <cellStyle name="Note 26 2 2 3" xfId="16003" xr:uid="{00000000-0005-0000-0000-0000612E0000}"/>
    <cellStyle name="Note 26 2 2 3 2" xfId="33438" xr:uid="{00000000-0005-0000-0000-0000622E0000}"/>
    <cellStyle name="Note 26 2 2 3 3" xfId="47891" xr:uid="{00000000-0005-0000-0000-0000632E0000}"/>
    <cellStyle name="Note 26 2 2 4" xfId="21325" xr:uid="{00000000-0005-0000-0000-0000642E0000}"/>
    <cellStyle name="Note 26 2 2 5" xfId="35778" xr:uid="{00000000-0005-0000-0000-0000652E0000}"/>
    <cellStyle name="Note 26 2 3" xfId="6351" xr:uid="{00000000-0005-0000-0000-0000662E0000}"/>
    <cellStyle name="Note 26 2 3 2" xfId="23786" xr:uid="{00000000-0005-0000-0000-0000672E0000}"/>
    <cellStyle name="Note 26 2 3 3" xfId="38239" xr:uid="{00000000-0005-0000-0000-0000682E0000}"/>
    <cellStyle name="Note 26 2 4" xfId="8792" xr:uid="{00000000-0005-0000-0000-0000692E0000}"/>
    <cellStyle name="Note 26 2 4 2" xfId="26227" xr:uid="{00000000-0005-0000-0000-00006A2E0000}"/>
    <cellStyle name="Note 26 2 4 3" xfId="40680" xr:uid="{00000000-0005-0000-0000-00006B2E0000}"/>
    <cellStyle name="Note 26 2 5" xfId="11212" xr:uid="{00000000-0005-0000-0000-00006C2E0000}"/>
    <cellStyle name="Note 26 2 5 2" xfId="28647" xr:uid="{00000000-0005-0000-0000-00006D2E0000}"/>
    <cellStyle name="Note 26 2 5 3" xfId="43100" xr:uid="{00000000-0005-0000-0000-00006E2E0000}"/>
    <cellStyle name="Note 26 2 6" xfId="18219" xr:uid="{00000000-0005-0000-0000-00006F2E0000}"/>
    <cellStyle name="Note 26 3" xfId="1379" xr:uid="{00000000-0005-0000-0000-0000702E0000}"/>
    <cellStyle name="Note 26 3 2" xfId="3890" xr:uid="{00000000-0005-0000-0000-0000712E0000}"/>
    <cellStyle name="Note 26 3 2 2" xfId="13543" xr:uid="{00000000-0005-0000-0000-0000722E0000}"/>
    <cellStyle name="Note 26 3 2 2 2" xfId="30978" xr:uid="{00000000-0005-0000-0000-0000732E0000}"/>
    <cellStyle name="Note 26 3 2 2 3" xfId="45431" xr:uid="{00000000-0005-0000-0000-0000742E0000}"/>
    <cellStyle name="Note 26 3 2 3" xfId="16004" xr:uid="{00000000-0005-0000-0000-0000752E0000}"/>
    <cellStyle name="Note 26 3 2 3 2" xfId="33439" xr:uid="{00000000-0005-0000-0000-0000762E0000}"/>
    <cellStyle name="Note 26 3 2 3 3" xfId="47892" xr:uid="{00000000-0005-0000-0000-0000772E0000}"/>
    <cellStyle name="Note 26 3 2 4" xfId="21326" xr:uid="{00000000-0005-0000-0000-0000782E0000}"/>
    <cellStyle name="Note 26 3 2 5" xfId="35779" xr:uid="{00000000-0005-0000-0000-0000792E0000}"/>
    <cellStyle name="Note 26 3 3" xfId="6352" xr:uid="{00000000-0005-0000-0000-00007A2E0000}"/>
    <cellStyle name="Note 26 3 3 2" xfId="23787" xr:uid="{00000000-0005-0000-0000-00007B2E0000}"/>
    <cellStyle name="Note 26 3 3 3" xfId="38240" xr:uid="{00000000-0005-0000-0000-00007C2E0000}"/>
    <cellStyle name="Note 26 3 4" xfId="8793" xr:uid="{00000000-0005-0000-0000-00007D2E0000}"/>
    <cellStyle name="Note 26 3 4 2" xfId="26228" xr:uid="{00000000-0005-0000-0000-00007E2E0000}"/>
    <cellStyle name="Note 26 3 4 3" xfId="40681" xr:uid="{00000000-0005-0000-0000-00007F2E0000}"/>
    <cellStyle name="Note 26 3 5" xfId="11213" xr:uid="{00000000-0005-0000-0000-0000802E0000}"/>
    <cellStyle name="Note 26 3 5 2" xfId="28648" xr:uid="{00000000-0005-0000-0000-0000812E0000}"/>
    <cellStyle name="Note 26 3 5 3" xfId="43101" xr:uid="{00000000-0005-0000-0000-0000822E0000}"/>
    <cellStyle name="Note 26 3 6" xfId="18220" xr:uid="{00000000-0005-0000-0000-0000832E0000}"/>
    <cellStyle name="Note 26 4" xfId="1380" xr:uid="{00000000-0005-0000-0000-0000842E0000}"/>
    <cellStyle name="Note 26 4 2" xfId="3891" xr:uid="{00000000-0005-0000-0000-0000852E0000}"/>
    <cellStyle name="Note 26 4 2 2" xfId="21327" xr:uid="{00000000-0005-0000-0000-0000862E0000}"/>
    <cellStyle name="Note 26 4 2 3" xfId="35780" xr:uid="{00000000-0005-0000-0000-0000872E0000}"/>
    <cellStyle name="Note 26 4 3" xfId="6353" xr:uid="{00000000-0005-0000-0000-0000882E0000}"/>
    <cellStyle name="Note 26 4 3 2" xfId="23788" xr:uid="{00000000-0005-0000-0000-0000892E0000}"/>
    <cellStyle name="Note 26 4 3 3" xfId="38241" xr:uid="{00000000-0005-0000-0000-00008A2E0000}"/>
    <cellStyle name="Note 26 4 4" xfId="8794" xr:uid="{00000000-0005-0000-0000-00008B2E0000}"/>
    <cellStyle name="Note 26 4 4 2" xfId="26229" xr:uid="{00000000-0005-0000-0000-00008C2E0000}"/>
    <cellStyle name="Note 26 4 4 3" xfId="40682" xr:uid="{00000000-0005-0000-0000-00008D2E0000}"/>
    <cellStyle name="Note 26 4 5" xfId="11214" xr:uid="{00000000-0005-0000-0000-00008E2E0000}"/>
    <cellStyle name="Note 26 4 5 2" xfId="28649" xr:uid="{00000000-0005-0000-0000-00008F2E0000}"/>
    <cellStyle name="Note 26 4 5 3" xfId="43102" xr:uid="{00000000-0005-0000-0000-0000902E0000}"/>
    <cellStyle name="Note 26 4 6" xfId="15115" xr:uid="{00000000-0005-0000-0000-0000912E0000}"/>
    <cellStyle name="Note 26 4 6 2" xfId="32550" xr:uid="{00000000-0005-0000-0000-0000922E0000}"/>
    <cellStyle name="Note 26 4 6 3" xfId="47003" xr:uid="{00000000-0005-0000-0000-0000932E0000}"/>
    <cellStyle name="Note 26 4 7" xfId="18221" xr:uid="{00000000-0005-0000-0000-0000942E0000}"/>
    <cellStyle name="Note 26 4 8" xfId="20277" xr:uid="{00000000-0005-0000-0000-0000952E0000}"/>
    <cellStyle name="Note 26 5" xfId="3888" xr:uid="{00000000-0005-0000-0000-0000962E0000}"/>
    <cellStyle name="Note 26 5 2" xfId="13541" xr:uid="{00000000-0005-0000-0000-0000972E0000}"/>
    <cellStyle name="Note 26 5 2 2" xfId="30976" xr:uid="{00000000-0005-0000-0000-0000982E0000}"/>
    <cellStyle name="Note 26 5 2 3" xfId="45429" xr:uid="{00000000-0005-0000-0000-0000992E0000}"/>
    <cellStyle name="Note 26 5 3" xfId="16002" xr:uid="{00000000-0005-0000-0000-00009A2E0000}"/>
    <cellStyle name="Note 26 5 3 2" xfId="33437" xr:uid="{00000000-0005-0000-0000-00009B2E0000}"/>
    <cellStyle name="Note 26 5 3 3" xfId="47890" xr:uid="{00000000-0005-0000-0000-00009C2E0000}"/>
    <cellStyle name="Note 26 5 4" xfId="21324" xr:uid="{00000000-0005-0000-0000-00009D2E0000}"/>
    <cellStyle name="Note 26 5 5" xfId="35777" xr:uid="{00000000-0005-0000-0000-00009E2E0000}"/>
    <cellStyle name="Note 26 6" xfId="6350" xr:uid="{00000000-0005-0000-0000-00009F2E0000}"/>
    <cellStyle name="Note 26 6 2" xfId="23785" xr:uid="{00000000-0005-0000-0000-0000A02E0000}"/>
    <cellStyle name="Note 26 6 3" xfId="38238" xr:uid="{00000000-0005-0000-0000-0000A12E0000}"/>
    <cellStyle name="Note 26 7" xfId="8791" xr:uid="{00000000-0005-0000-0000-0000A22E0000}"/>
    <cellStyle name="Note 26 7 2" xfId="26226" xr:uid="{00000000-0005-0000-0000-0000A32E0000}"/>
    <cellStyle name="Note 26 7 3" xfId="40679" xr:uid="{00000000-0005-0000-0000-0000A42E0000}"/>
    <cellStyle name="Note 26 8" xfId="11211" xr:uid="{00000000-0005-0000-0000-0000A52E0000}"/>
    <cellStyle name="Note 26 8 2" xfId="28646" xr:uid="{00000000-0005-0000-0000-0000A62E0000}"/>
    <cellStyle name="Note 26 8 3" xfId="43099" xr:uid="{00000000-0005-0000-0000-0000A72E0000}"/>
    <cellStyle name="Note 26 9" xfId="18218" xr:uid="{00000000-0005-0000-0000-0000A82E0000}"/>
    <cellStyle name="Note 27" xfId="1381" xr:uid="{00000000-0005-0000-0000-0000A92E0000}"/>
    <cellStyle name="Note 27 2" xfId="1382" xr:uid="{00000000-0005-0000-0000-0000AA2E0000}"/>
    <cellStyle name="Note 27 2 2" xfId="3893" xr:uid="{00000000-0005-0000-0000-0000AB2E0000}"/>
    <cellStyle name="Note 27 2 2 2" xfId="13545" xr:uid="{00000000-0005-0000-0000-0000AC2E0000}"/>
    <cellStyle name="Note 27 2 2 2 2" xfId="30980" xr:uid="{00000000-0005-0000-0000-0000AD2E0000}"/>
    <cellStyle name="Note 27 2 2 2 3" xfId="45433" xr:uid="{00000000-0005-0000-0000-0000AE2E0000}"/>
    <cellStyle name="Note 27 2 2 3" xfId="16006" xr:uid="{00000000-0005-0000-0000-0000AF2E0000}"/>
    <cellStyle name="Note 27 2 2 3 2" xfId="33441" xr:uid="{00000000-0005-0000-0000-0000B02E0000}"/>
    <cellStyle name="Note 27 2 2 3 3" xfId="47894" xr:uid="{00000000-0005-0000-0000-0000B12E0000}"/>
    <cellStyle name="Note 27 2 2 4" xfId="21329" xr:uid="{00000000-0005-0000-0000-0000B22E0000}"/>
    <cellStyle name="Note 27 2 2 5" xfId="35782" xr:uid="{00000000-0005-0000-0000-0000B32E0000}"/>
    <cellStyle name="Note 27 2 3" xfId="6355" xr:uid="{00000000-0005-0000-0000-0000B42E0000}"/>
    <cellStyle name="Note 27 2 3 2" xfId="23790" xr:uid="{00000000-0005-0000-0000-0000B52E0000}"/>
    <cellStyle name="Note 27 2 3 3" xfId="38243" xr:uid="{00000000-0005-0000-0000-0000B62E0000}"/>
    <cellStyle name="Note 27 2 4" xfId="8796" xr:uid="{00000000-0005-0000-0000-0000B72E0000}"/>
    <cellStyle name="Note 27 2 4 2" xfId="26231" xr:uid="{00000000-0005-0000-0000-0000B82E0000}"/>
    <cellStyle name="Note 27 2 4 3" xfId="40684" xr:uid="{00000000-0005-0000-0000-0000B92E0000}"/>
    <cellStyle name="Note 27 2 5" xfId="11216" xr:uid="{00000000-0005-0000-0000-0000BA2E0000}"/>
    <cellStyle name="Note 27 2 5 2" xfId="28651" xr:uid="{00000000-0005-0000-0000-0000BB2E0000}"/>
    <cellStyle name="Note 27 2 5 3" xfId="43104" xr:uid="{00000000-0005-0000-0000-0000BC2E0000}"/>
    <cellStyle name="Note 27 2 6" xfId="18223" xr:uid="{00000000-0005-0000-0000-0000BD2E0000}"/>
    <cellStyle name="Note 27 3" xfId="1383" xr:uid="{00000000-0005-0000-0000-0000BE2E0000}"/>
    <cellStyle name="Note 27 3 2" xfId="3894" xr:uid="{00000000-0005-0000-0000-0000BF2E0000}"/>
    <cellStyle name="Note 27 3 2 2" xfId="13546" xr:uid="{00000000-0005-0000-0000-0000C02E0000}"/>
    <cellStyle name="Note 27 3 2 2 2" xfId="30981" xr:uid="{00000000-0005-0000-0000-0000C12E0000}"/>
    <cellStyle name="Note 27 3 2 2 3" xfId="45434" xr:uid="{00000000-0005-0000-0000-0000C22E0000}"/>
    <cellStyle name="Note 27 3 2 3" xfId="16007" xr:uid="{00000000-0005-0000-0000-0000C32E0000}"/>
    <cellStyle name="Note 27 3 2 3 2" xfId="33442" xr:uid="{00000000-0005-0000-0000-0000C42E0000}"/>
    <cellStyle name="Note 27 3 2 3 3" xfId="47895" xr:uid="{00000000-0005-0000-0000-0000C52E0000}"/>
    <cellStyle name="Note 27 3 2 4" xfId="21330" xr:uid="{00000000-0005-0000-0000-0000C62E0000}"/>
    <cellStyle name="Note 27 3 2 5" xfId="35783" xr:uid="{00000000-0005-0000-0000-0000C72E0000}"/>
    <cellStyle name="Note 27 3 3" xfId="6356" xr:uid="{00000000-0005-0000-0000-0000C82E0000}"/>
    <cellStyle name="Note 27 3 3 2" xfId="23791" xr:uid="{00000000-0005-0000-0000-0000C92E0000}"/>
    <cellStyle name="Note 27 3 3 3" xfId="38244" xr:uid="{00000000-0005-0000-0000-0000CA2E0000}"/>
    <cellStyle name="Note 27 3 4" xfId="8797" xr:uid="{00000000-0005-0000-0000-0000CB2E0000}"/>
    <cellStyle name="Note 27 3 4 2" xfId="26232" xr:uid="{00000000-0005-0000-0000-0000CC2E0000}"/>
    <cellStyle name="Note 27 3 4 3" xfId="40685" xr:uid="{00000000-0005-0000-0000-0000CD2E0000}"/>
    <cellStyle name="Note 27 3 5" xfId="11217" xr:uid="{00000000-0005-0000-0000-0000CE2E0000}"/>
    <cellStyle name="Note 27 3 5 2" xfId="28652" xr:uid="{00000000-0005-0000-0000-0000CF2E0000}"/>
    <cellStyle name="Note 27 3 5 3" xfId="43105" xr:uid="{00000000-0005-0000-0000-0000D02E0000}"/>
    <cellStyle name="Note 27 3 6" xfId="18224" xr:uid="{00000000-0005-0000-0000-0000D12E0000}"/>
    <cellStyle name="Note 27 4" xfId="1384" xr:uid="{00000000-0005-0000-0000-0000D22E0000}"/>
    <cellStyle name="Note 27 4 2" xfId="3895" xr:uid="{00000000-0005-0000-0000-0000D32E0000}"/>
    <cellStyle name="Note 27 4 2 2" xfId="21331" xr:uid="{00000000-0005-0000-0000-0000D42E0000}"/>
    <cellStyle name="Note 27 4 2 3" xfId="35784" xr:uid="{00000000-0005-0000-0000-0000D52E0000}"/>
    <cellStyle name="Note 27 4 3" xfId="6357" xr:uid="{00000000-0005-0000-0000-0000D62E0000}"/>
    <cellStyle name="Note 27 4 3 2" xfId="23792" xr:uid="{00000000-0005-0000-0000-0000D72E0000}"/>
    <cellStyle name="Note 27 4 3 3" xfId="38245" xr:uid="{00000000-0005-0000-0000-0000D82E0000}"/>
    <cellStyle name="Note 27 4 4" xfId="8798" xr:uid="{00000000-0005-0000-0000-0000D92E0000}"/>
    <cellStyle name="Note 27 4 4 2" xfId="26233" xr:uid="{00000000-0005-0000-0000-0000DA2E0000}"/>
    <cellStyle name="Note 27 4 4 3" xfId="40686" xr:uid="{00000000-0005-0000-0000-0000DB2E0000}"/>
    <cellStyle name="Note 27 4 5" xfId="11218" xr:uid="{00000000-0005-0000-0000-0000DC2E0000}"/>
    <cellStyle name="Note 27 4 5 2" xfId="28653" xr:uid="{00000000-0005-0000-0000-0000DD2E0000}"/>
    <cellStyle name="Note 27 4 5 3" xfId="43106" xr:uid="{00000000-0005-0000-0000-0000DE2E0000}"/>
    <cellStyle name="Note 27 4 6" xfId="15116" xr:uid="{00000000-0005-0000-0000-0000DF2E0000}"/>
    <cellStyle name="Note 27 4 6 2" xfId="32551" xr:uid="{00000000-0005-0000-0000-0000E02E0000}"/>
    <cellStyle name="Note 27 4 6 3" xfId="47004" xr:uid="{00000000-0005-0000-0000-0000E12E0000}"/>
    <cellStyle name="Note 27 4 7" xfId="18225" xr:uid="{00000000-0005-0000-0000-0000E22E0000}"/>
    <cellStyle name="Note 27 4 8" xfId="20278" xr:uid="{00000000-0005-0000-0000-0000E32E0000}"/>
    <cellStyle name="Note 27 5" xfId="3892" xr:uid="{00000000-0005-0000-0000-0000E42E0000}"/>
    <cellStyle name="Note 27 5 2" xfId="13544" xr:uid="{00000000-0005-0000-0000-0000E52E0000}"/>
    <cellStyle name="Note 27 5 2 2" xfId="30979" xr:uid="{00000000-0005-0000-0000-0000E62E0000}"/>
    <cellStyle name="Note 27 5 2 3" xfId="45432" xr:uid="{00000000-0005-0000-0000-0000E72E0000}"/>
    <cellStyle name="Note 27 5 3" xfId="16005" xr:uid="{00000000-0005-0000-0000-0000E82E0000}"/>
    <cellStyle name="Note 27 5 3 2" xfId="33440" xr:uid="{00000000-0005-0000-0000-0000E92E0000}"/>
    <cellStyle name="Note 27 5 3 3" xfId="47893" xr:uid="{00000000-0005-0000-0000-0000EA2E0000}"/>
    <cellStyle name="Note 27 5 4" xfId="21328" xr:uid="{00000000-0005-0000-0000-0000EB2E0000}"/>
    <cellStyle name="Note 27 5 5" xfId="35781" xr:uid="{00000000-0005-0000-0000-0000EC2E0000}"/>
    <cellStyle name="Note 27 6" xfId="6354" xr:uid="{00000000-0005-0000-0000-0000ED2E0000}"/>
    <cellStyle name="Note 27 6 2" xfId="23789" xr:uid="{00000000-0005-0000-0000-0000EE2E0000}"/>
    <cellStyle name="Note 27 6 3" xfId="38242" xr:uid="{00000000-0005-0000-0000-0000EF2E0000}"/>
    <cellStyle name="Note 27 7" xfId="8795" xr:uid="{00000000-0005-0000-0000-0000F02E0000}"/>
    <cellStyle name="Note 27 7 2" xfId="26230" xr:uid="{00000000-0005-0000-0000-0000F12E0000}"/>
    <cellStyle name="Note 27 7 3" xfId="40683" xr:uid="{00000000-0005-0000-0000-0000F22E0000}"/>
    <cellStyle name="Note 27 8" xfId="11215" xr:uid="{00000000-0005-0000-0000-0000F32E0000}"/>
    <cellStyle name="Note 27 8 2" xfId="28650" xr:uid="{00000000-0005-0000-0000-0000F42E0000}"/>
    <cellStyle name="Note 27 8 3" xfId="43103" xr:uid="{00000000-0005-0000-0000-0000F52E0000}"/>
    <cellStyle name="Note 27 9" xfId="18222" xr:uid="{00000000-0005-0000-0000-0000F62E0000}"/>
    <cellStyle name="Note 28" xfId="1385" xr:uid="{00000000-0005-0000-0000-0000F72E0000}"/>
    <cellStyle name="Note 28 2" xfId="1386" xr:uid="{00000000-0005-0000-0000-0000F82E0000}"/>
    <cellStyle name="Note 28 2 2" xfId="3897" xr:uid="{00000000-0005-0000-0000-0000F92E0000}"/>
    <cellStyle name="Note 28 2 2 2" xfId="13548" xr:uid="{00000000-0005-0000-0000-0000FA2E0000}"/>
    <cellStyle name="Note 28 2 2 2 2" xfId="30983" xr:uid="{00000000-0005-0000-0000-0000FB2E0000}"/>
    <cellStyle name="Note 28 2 2 2 3" xfId="45436" xr:uid="{00000000-0005-0000-0000-0000FC2E0000}"/>
    <cellStyle name="Note 28 2 2 3" xfId="16009" xr:uid="{00000000-0005-0000-0000-0000FD2E0000}"/>
    <cellStyle name="Note 28 2 2 3 2" xfId="33444" xr:uid="{00000000-0005-0000-0000-0000FE2E0000}"/>
    <cellStyle name="Note 28 2 2 3 3" xfId="47897" xr:uid="{00000000-0005-0000-0000-0000FF2E0000}"/>
    <cellStyle name="Note 28 2 2 4" xfId="21333" xr:uid="{00000000-0005-0000-0000-0000002F0000}"/>
    <cellStyle name="Note 28 2 2 5" xfId="35786" xr:uid="{00000000-0005-0000-0000-0000012F0000}"/>
    <cellStyle name="Note 28 2 3" xfId="6359" xr:uid="{00000000-0005-0000-0000-0000022F0000}"/>
    <cellStyle name="Note 28 2 3 2" xfId="23794" xr:uid="{00000000-0005-0000-0000-0000032F0000}"/>
    <cellStyle name="Note 28 2 3 3" xfId="38247" xr:uid="{00000000-0005-0000-0000-0000042F0000}"/>
    <cellStyle name="Note 28 2 4" xfId="8800" xr:uid="{00000000-0005-0000-0000-0000052F0000}"/>
    <cellStyle name="Note 28 2 4 2" xfId="26235" xr:uid="{00000000-0005-0000-0000-0000062F0000}"/>
    <cellStyle name="Note 28 2 4 3" xfId="40688" xr:uid="{00000000-0005-0000-0000-0000072F0000}"/>
    <cellStyle name="Note 28 2 5" xfId="11220" xr:uid="{00000000-0005-0000-0000-0000082F0000}"/>
    <cellStyle name="Note 28 2 5 2" xfId="28655" xr:uid="{00000000-0005-0000-0000-0000092F0000}"/>
    <cellStyle name="Note 28 2 5 3" xfId="43108" xr:uid="{00000000-0005-0000-0000-00000A2F0000}"/>
    <cellStyle name="Note 28 2 6" xfId="18227" xr:uid="{00000000-0005-0000-0000-00000B2F0000}"/>
    <cellStyle name="Note 28 3" xfId="1387" xr:uid="{00000000-0005-0000-0000-00000C2F0000}"/>
    <cellStyle name="Note 28 3 2" xfId="3898" xr:uid="{00000000-0005-0000-0000-00000D2F0000}"/>
    <cellStyle name="Note 28 3 2 2" xfId="13549" xr:uid="{00000000-0005-0000-0000-00000E2F0000}"/>
    <cellStyle name="Note 28 3 2 2 2" xfId="30984" xr:uid="{00000000-0005-0000-0000-00000F2F0000}"/>
    <cellStyle name="Note 28 3 2 2 3" xfId="45437" xr:uid="{00000000-0005-0000-0000-0000102F0000}"/>
    <cellStyle name="Note 28 3 2 3" xfId="16010" xr:uid="{00000000-0005-0000-0000-0000112F0000}"/>
    <cellStyle name="Note 28 3 2 3 2" xfId="33445" xr:uid="{00000000-0005-0000-0000-0000122F0000}"/>
    <cellStyle name="Note 28 3 2 3 3" xfId="47898" xr:uid="{00000000-0005-0000-0000-0000132F0000}"/>
    <cellStyle name="Note 28 3 2 4" xfId="21334" xr:uid="{00000000-0005-0000-0000-0000142F0000}"/>
    <cellStyle name="Note 28 3 2 5" xfId="35787" xr:uid="{00000000-0005-0000-0000-0000152F0000}"/>
    <cellStyle name="Note 28 3 3" xfId="6360" xr:uid="{00000000-0005-0000-0000-0000162F0000}"/>
    <cellStyle name="Note 28 3 3 2" xfId="23795" xr:uid="{00000000-0005-0000-0000-0000172F0000}"/>
    <cellStyle name="Note 28 3 3 3" xfId="38248" xr:uid="{00000000-0005-0000-0000-0000182F0000}"/>
    <cellStyle name="Note 28 3 4" xfId="8801" xr:uid="{00000000-0005-0000-0000-0000192F0000}"/>
    <cellStyle name="Note 28 3 4 2" xfId="26236" xr:uid="{00000000-0005-0000-0000-00001A2F0000}"/>
    <cellStyle name="Note 28 3 4 3" xfId="40689" xr:uid="{00000000-0005-0000-0000-00001B2F0000}"/>
    <cellStyle name="Note 28 3 5" xfId="11221" xr:uid="{00000000-0005-0000-0000-00001C2F0000}"/>
    <cellStyle name="Note 28 3 5 2" xfId="28656" xr:uid="{00000000-0005-0000-0000-00001D2F0000}"/>
    <cellStyle name="Note 28 3 5 3" xfId="43109" xr:uid="{00000000-0005-0000-0000-00001E2F0000}"/>
    <cellStyle name="Note 28 3 6" xfId="18228" xr:uid="{00000000-0005-0000-0000-00001F2F0000}"/>
    <cellStyle name="Note 28 4" xfId="1388" xr:uid="{00000000-0005-0000-0000-0000202F0000}"/>
    <cellStyle name="Note 28 4 2" xfId="3899" xr:uid="{00000000-0005-0000-0000-0000212F0000}"/>
    <cellStyle name="Note 28 4 2 2" xfId="21335" xr:uid="{00000000-0005-0000-0000-0000222F0000}"/>
    <cellStyle name="Note 28 4 2 3" xfId="35788" xr:uid="{00000000-0005-0000-0000-0000232F0000}"/>
    <cellStyle name="Note 28 4 3" xfId="6361" xr:uid="{00000000-0005-0000-0000-0000242F0000}"/>
    <cellStyle name="Note 28 4 3 2" xfId="23796" xr:uid="{00000000-0005-0000-0000-0000252F0000}"/>
    <cellStyle name="Note 28 4 3 3" xfId="38249" xr:uid="{00000000-0005-0000-0000-0000262F0000}"/>
    <cellStyle name="Note 28 4 4" xfId="8802" xr:uid="{00000000-0005-0000-0000-0000272F0000}"/>
    <cellStyle name="Note 28 4 4 2" xfId="26237" xr:uid="{00000000-0005-0000-0000-0000282F0000}"/>
    <cellStyle name="Note 28 4 4 3" xfId="40690" xr:uid="{00000000-0005-0000-0000-0000292F0000}"/>
    <cellStyle name="Note 28 4 5" xfId="11222" xr:uid="{00000000-0005-0000-0000-00002A2F0000}"/>
    <cellStyle name="Note 28 4 5 2" xfId="28657" xr:uid="{00000000-0005-0000-0000-00002B2F0000}"/>
    <cellStyle name="Note 28 4 5 3" xfId="43110" xr:uid="{00000000-0005-0000-0000-00002C2F0000}"/>
    <cellStyle name="Note 28 4 6" xfId="15117" xr:uid="{00000000-0005-0000-0000-00002D2F0000}"/>
    <cellStyle name="Note 28 4 6 2" xfId="32552" xr:uid="{00000000-0005-0000-0000-00002E2F0000}"/>
    <cellStyle name="Note 28 4 6 3" xfId="47005" xr:uid="{00000000-0005-0000-0000-00002F2F0000}"/>
    <cellStyle name="Note 28 4 7" xfId="18229" xr:uid="{00000000-0005-0000-0000-0000302F0000}"/>
    <cellStyle name="Note 28 4 8" xfId="20279" xr:uid="{00000000-0005-0000-0000-0000312F0000}"/>
    <cellStyle name="Note 28 5" xfId="3896" xr:uid="{00000000-0005-0000-0000-0000322F0000}"/>
    <cellStyle name="Note 28 5 2" xfId="13547" xr:uid="{00000000-0005-0000-0000-0000332F0000}"/>
    <cellStyle name="Note 28 5 2 2" xfId="30982" xr:uid="{00000000-0005-0000-0000-0000342F0000}"/>
    <cellStyle name="Note 28 5 2 3" xfId="45435" xr:uid="{00000000-0005-0000-0000-0000352F0000}"/>
    <cellStyle name="Note 28 5 3" xfId="16008" xr:uid="{00000000-0005-0000-0000-0000362F0000}"/>
    <cellStyle name="Note 28 5 3 2" xfId="33443" xr:uid="{00000000-0005-0000-0000-0000372F0000}"/>
    <cellStyle name="Note 28 5 3 3" xfId="47896" xr:uid="{00000000-0005-0000-0000-0000382F0000}"/>
    <cellStyle name="Note 28 5 4" xfId="21332" xr:uid="{00000000-0005-0000-0000-0000392F0000}"/>
    <cellStyle name="Note 28 5 5" xfId="35785" xr:uid="{00000000-0005-0000-0000-00003A2F0000}"/>
    <cellStyle name="Note 28 6" xfId="6358" xr:uid="{00000000-0005-0000-0000-00003B2F0000}"/>
    <cellStyle name="Note 28 6 2" xfId="23793" xr:uid="{00000000-0005-0000-0000-00003C2F0000}"/>
    <cellStyle name="Note 28 6 3" xfId="38246" xr:uid="{00000000-0005-0000-0000-00003D2F0000}"/>
    <cellStyle name="Note 28 7" xfId="8799" xr:uid="{00000000-0005-0000-0000-00003E2F0000}"/>
    <cellStyle name="Note 28 7 2" xfId="26234" xr:uid="{00000000-0005-0000-0000-00003F2F0000}"/>
    <cellStyle name="Note 28 7 3" xfId="40687" xr:uid="{00000000-0005-0000-0000-0000402F0000}"/>
    <cellStyle name="Note 28 8" xfId="11219" xr:uid="{00000000-0005-0000-0000-0000412F0000}"/>
    <cellStyle name="Note 28 8 2" xfId="28654" xr:uid="{00000000-0005-0000-0000-0000422F0000}"/>
    <cellStyle name="Note 28 8 3" xfId="43107" xr:uid="{00000000-0005-0000-0000-0000432F0000}"/>
    <cellStyle name="Note 28 9" xfId="18226" xr:uid="{00000000-0005-0000-0000-0000442F0000}"/>
    <cellStyle name="Note 29" xfId="1389" xr:uid="{00000000-0005-0000-0000-0000452F0000}"/>
    <cellStyle name="Note 29 2" xfId="1390" xr:uid="{00000000-0005-0000-0000-0000462F0000}"/>
    <cellStyle name="Note 29 2 2" xfId="3901" xr:uid="{00000000-0005-0000-0000-0000472F0000}"/>
    <cellStyle name="Note 29 2 2 2" xfId="13551" xr:uid="{00000000-0005-0000-0000-0000482F0000}"/>
    <cellStyle name="Note 29 2 2 2 2" xfId="30986" xr:uid="{00000000-0005-0000-0000-0000492F0000}"/>
    <cellStyle name="Note 29 2 2 2 3" xfId="45439" xr:uid="{00000000-0005-0000-0000-00004A2F0000}"/>
    <cellStyle name="Note 29 2 2 3" xfId="16012" xr:uid="{00000000-0005-0000-0000-00004B2F0000}"/>
    <cellStyle name="Note 29 2 2 3 2" xfId="33447" xr:uid="{00000000-0005-0000-0000-00004C2F0000}"/>
    <cellStyle name="Note 29 2 2 3 3" xfId="47900" xr:uid="{00000000-0005-0000-0000-00004D2F0000}"/>
    <cellStyle name="Note 29 2 2 4" xfId="21337" xr:uid="{00000000-0005-0000-0000-00004E2F0000}"/>
    <cellStyle name="Note 29 2 2 5" xfId="35790" xr:uid="{00000000-0005-0000-0000-00004F2F0000}"/>
    <cellStyle name="Note 29 2 3" xfId="6363" xr:uid="{00000000-0005-0000-0000-0000502F0000}"/>
    <cellStyle name="Note 29 2 3 2" xfId="23798" xr:uid="{00000000-0005-0000-0000-0000512F0000}"/>
    <cellStyle name="Note 29 2 3 3" xfId="38251" xr:uid="{00000000-0005-0000-0000-0000522F0000}"/>
    <cellStyle name="Note 29 2 4" xfId="8804" xr:uid="{00000000-0005-0000-0000-0000532F0000}"/>
    <cellStyle name="Note 29 2 4 2" xfId="26239" xr:uid="{00000000-0005-0000-0000-0000542F0000}"/>
    <cellStyle name="Note 29 2 4 3" xfId="40692" xr:uid="{00000000-0005-0000-0000-0000552F0000}"/>
    <cellStyle name="Note 29 2 5" xfId="11224" xr:uid="{00000000-0005-0000-0000-0000562F0000}"/>
    <cellStyle name="Note 29 2 5 2" xfId="28659" xr:uid="{00000000-0005-0000-0000-0000572F0000}"/>
    <cellStyle name="Note 29 2 5 3" xfId="43112" xr:uid="{00000000-0005-0000-0000-0000582F0000}"/>
    <cellStyle name="Note 29 2 6" xfId="18231" xr:uid="{00000000-0005-0000-0000-0000592F0000}"/>
    <cellStyle name="Note 29 3" xfId="1391" xr:uid="{00000000-0005-0000-0000-00005A2F0000}"/>
    <cellStyle name="Note 29 3 2" xfId="3902" xr:uid="{00000000-0005-0000-0000-00005B2F0000}"/>
    <cellStyle name="Note 29 3 2 2" xfId="13552" xr:uid="{00000000-0005-0000-0000-00005C2F0000}"/>
    <cellStyle name="Note 29 3 2 2 2" xfId="30987" xr:uid="{00000000-0005-0000-0000-00005D2F0000}"/>
    <cellStyle name="Note 29 3 2 2 3" xfId="45440" xr:uid="{00000000-0005-0000-0000-00005E2F0000}"/>
    <cellStyle name="Note 29 3 2 3" xfId="16013" xr:uid="{00000000-0005-0000-0000-00005F2F0000}"/>
    <cellStyle name="Note 29 3 2 3 2" xfId="33448" xr:uid="{00000000-0005-0000-0000-0000602F0000}"/>
    <cellStyle name="Note 29 3 2 3 3" xfId="47901" xr:uid="{00000000-0005-0000-0000-0000612F0000}"/>
    <cellStyle name="Note 29 3 2 4" xfId="21338" xr:uid="{00000000-0005-0000-0000-0000622F0000}"/>
    <cellStyle name="Note 29 3 2 5" xfId="35791" xr:uid="{00000000-0005-0000-0000-0000632F0000}"/>
    <cellStyle name="Note 29 3 3" xfId="6364" xr:uid="{00000000-0005-0000-0000-0000642F0000}"/>
    <cellStyle name="Note 29 3 3 2" xfId="23799" xr:uid="{00000000-0005-0000-0000-0000652F0000}"/>
    <cellStyle name="Note 29 3 3 3" xfId="38252" xr:uid="{00000000-0005-0000-0000-0000662F0000}"/>
    <cellStyle name="Note 29 3 4" xfId="8805" xr:uid="{00000000-0005-0000-0000-0000672F0000}"/>
    <cellStyle name="Note 29 3 4 2" xfId="26240" xr:uid="{00000000-0005-0000-0000-0000682F0000}"/>
    <cellStyle name="Note 29 3 4 3" xfId="40693" xr:uid="{00000000-0005-0000-0000-0000692F0000}"/>
    <cellStyle name="Note 29 3 5" xfId="11225" xr:uid="{00000000-0005-0000-0000-00006A2F0000}"/>
    <cellStyle name="Note 29 3 5 2" xfId="28660" xr:uid="{00000000-0005-0000-0000-00006B2F0000}"/>
    <cellStyle name="Note 29 3 5 3" xfId="43113" xr:uid="{00000000-0005-0000-0000-00006C2F0000}"/>
    <cellStyle name="Note 29 3 6" xfId="18232" xr:uid="{00000000-0005-0000-0000-00006D2F0000}"/>
    <cellStyle name="Note 29 4" xfId="1392" xr:uid="{00000000-0005-0000-0000-00006E2F0000}"/>
    <cellStyle name="Note 29 4 2" xfId="3903" xr:uid="{00000000-0005-0000-0000-00006F2F0000}"/>
    <cellStyle name="Note 29 4 2 2" xfId="21339" xr:uid="{00000000-0005-0000-0000-0000702F0000}"/>
    <cellStyle name="Note 29 4 2 3" xfId="35792" xr:uid="{00000000-0005-0000-0000-0000712F0000}"/>
    <cellStyle name="Note 29 4 3" xfId="6365" xr:uid="{00000000-0005-0000-0000-0000722F0000}"/>
    <cellStyle name="Note 29 4 3 2" xfId="23800" xr:uid="{00000000-0005-0000-0000-0000732F0000}"/>
    <cellStyle name="Note 29 4 3 3" xfId="38253" xr:uid="{00000000-0005-0000-0000-0000742F0000}"/>
    <cellStyle name="Note 29 4 4" xfId="8806" xr:uid="{00000000-0005-0000-0000-0000752F0000}"/>
    <cellStyle name="Note 29 4 4 2" xfId="26241" xr:uid="{00000000-0005-0000-0000-0000762F0000}"/>
    <cellStyle name="Note 29 4 4 3" xfId="40694" xr:uid="{00000000-0005-0000-0000-0000772F0000}"/>
    <cellStyle name="Note 29 4 5" xfId="11226" xr:uid="{00000000-0005-0000-0000-0000782F0000}"/>
    <cellStyle name="Note 29 4 5 2" xfId="28661" xr:uid="{00000000-0005-0000-0000-0000792F0000}"/>
    <cellStyle name="Note 29 4 5 3" xfId="43114" xr:uid="{00000000-0005-0000-0000-00007A2F0000}"/>
    <cellStyle name="Note 29 4 6" xfId="15118" xr:uid="{00000000-0005-0000-0000-00007B2F0000}"/>
    <cellStyle name="Note 29 4 6 2" xfId="32553" xr:uid="{00000000-0005-0000-0000-00007C2F0000}"/>
    <cellStyle name="Note 29 4 6 3" xfId="47006" xr:uid="{00000000-0005-0000-0000-00007D2F0000}"/>
    <cellStyle name="Note 29 4 7" xfId="18233" xr:uid="{00000000-0005-0000-0000-00007E2F0000}"/>
    <cellStyle name="Note 29 4 8" xfId="20280" xr:uid="{00000000-0005-0000-0000-00007F2F0000}"/>
    <cellStyle name="Note 29 5" xfId="3900" xr:uid="{00000000-0005-0000-0000-0000802F0000}"/>
    <cellStyle name="Note 29 5 2" xfId="13550" xr:uid="{00000000-0005-0000-0000-0000812F0000}"/>
    <cellStyle name="Note 29 5 2 2" xfId="30985" xr:uid="{00000000-0005-0000-0000-0000822F0000}"/>
    <cellStyle name="Note 29 5 2 3" xfId="45438" xr:uid="{00000000-0005-0000-0000-0000832F0000}"/>
    <cellStyle name="Note 29 5 3" xfId="16011" xr:uid="{00000000-0005-0000-0000-0000842F0000}"/>
    <cellStyle name="Note 29 5 3 2" xfId="33446" xr:uid="{00000000-0005-0000-0000-0000852F0000}"/>
    <cellStyle name="Note 29 5 3 3" xfId="47899" xr:uid="{00000000-0005-0000-0000-0000862F0000}"/>
    <cellStyle name="Note 29 5 4" xfId="21336" xr:uid="{00000000-0005-0000-0000-0000872F0000}"/>
    <cellStyle name="Note 29 5 5" xfId="35789" xr:uid="{00000000-0005-0000-0000-0000882F0000}"/>
    <cellStyle name="Note 29 6" xfId="6362" xr:uid="{00000000-0005-0000-0000-0000892F0000}"/>
    <cellStyle name="Note 29 6 2" xfId="23797" xr:uid="{00000000-0005-0000-0000-00008A2F0000}"/>
    <cellStyle name="Note 29 6 3" xfId="38250" xr:uid="{00000000-0005-0000-0000-00008B2F0000}"/>
    <cellStyle name="Note 29 7" xfId="8803" xr:uid="{00000000-0005-0000-0000-00008C2F0000}"/>
    <cellStyle name="Note 29 7 2" xfId="26238" xr:uid="{00000000-0005-0000-0000-00008D2F0000}"/>
    <cellStyle name="Note 29 7 3" xfId="40691" xr:uid="{00000000-0005-0000-0000-00008E2F0000}"/>
    <cellStyle name="Note 29 8" xfId="11223" xr:uid="{00000000-0005-0000-0000-00008F2F0000}"/>
    <cellStyle name="Note 29 8 2" xfId="28658" xr:uid="{00000000-0005-0000-0000-0000902F0000}"/>
    <cellStyle name="Note 29 8 3" xfId="43111" xr:uid="{00000000-0005-0000-0000-0000912F0000}"/>
    <cellStyle name="Note 29 9" xfId="18230" xr:uid="{00000000-0005-0000-0000-0000922F0000}"/>
    <cellStyle name="Note 3" xfId="1393" xr:uid="{00000000-0005-0000-0000-0000932F0000}"/>
    <cellStyle name="Note 3 10" xfId="1394" xr:uid="{00000000-0005-0000-0000-0000942F0000}"/>
    <cellStyle name="Note 3 10 10" xfId="6367" xr:uid="{00000000-0005-0000-0000-0000952F0000}"/>
    <cellStyle name="Note 3 10 10 2" xfId="23802" xr:uid="{00000000-0005-0000-0000-0000962F0000}"/>
    <cellStyle name="Note 3 10 10 3" xfId="38255" xr:uid="{00000000-0005-0000-0000-0000972F0000}"/>
    <cellStyle name="Note 3 10 11" xfId="8808" xr:uid="{00000000-0005-0000-0000-0000982F0000}"/>
    <cellStyle name="Note 3 10 11 2" xfId="26243" xr:uid="{00000000-0005-0000-0000-0000992F0000}"/>
    <cellStyle name="Note 3 10 11 3" xfId="40696" xr:uid="{00000000-0005-0000-0000-00009A2F0000}"/>
    <cellStyle name="Note 3 10 12" xfId="11228" xr:uid="{00000000-0005-0000-0000-00009B2F0000}"/>
    <cellStyle name="Note 3 10 12 2" xfId="28663" xr:uid="{00000000-0005-0000-0000-00009C2F0000}"/>
    <cellStyle name="Note 3 10 12 3" xfId="43116" xr:uid="{00000000-0005-0000-0000-00009D2F0000}"/>
    <cellStyle name="Note 3 10 13" xfId="18235" xr:uid="{00000000-0005-0000-0000-00009E2F0000}"/>
    <cellStyle name="Note 3 10 2" xfId="1395" xr:uid="{00000000-0005-0000-0000-00009F2F0000}"/>
    <cellStyle name="Note 3 10 2 2" xfId="1396" xr:uid="{00000000-0005-0000-0000-0000A02F0000}"/>
    <cellStyle name="Note 3 10 2 2 2" xfId="3907" xr:uid="{00000000-0005-0000-0000-0000A12F0000}"/>
    <cellStyle name="Note 3 10 2 2 2 2" xfId="13556" xr:uid="{00000000-0005-0000-0000-0000A22F0000}"/>
    <cellStyle name="Note 3 10 2 2 2 2 2" xfId="30991" xr:uid="{00000000-0005-0000-0000-0000A32F0000}"/>
    <cellStyle name="Note 3 10 2 2 2 2 3" xfId="45444" xr:uid="{00000000-0005-0000-0000-0000A42F0000}"/>
    <cellStyle name="Note 3 10 2 2 2 3" xfId="16017" xr:uid="{00000000-0005-0000-0000-0000A52F0000}"/>
    <cellStyle name="Note 3 10 2 2 2 3 2" xfId="33452" xr:uid="{00000000-0005-0000-0000-0000A62F0000}"/>
    <cellStyle name="Note 3 10 2 2 2 3 3" xfId="47905" xr:uid="{00000000-0005-0000-0000-0000A72F0000}"/>
    <cellStyle name="Note 3 10 2 2 2 4" xfId="21343" xr:uid="{00000000-0005-0000-0000-0000A82F0000}"/>
    <cellStyle name="Note 3 10 2 2 2 5" xfId="35796" xr:uid="{00000000-0005-0000-0000-0000A92F0000}"/>
    <cellStyle name="Note 3 10 2 2 3" xfId="6369" xr:uid="{00000000-0005-0000-0000-0000AA2F0000}"/>
    <cellStyle name="Note 3 10 2 2 3 2" xfId="23804" xr:uid="{00000000-0005-0000-0000-0000AB2F0000}"/>
    <cellStyle name="Note 3 10 2 2 3 3" xfId="38257" xr:uid="{00000000-0005-0000-0000-0000AC2F0000}"/>
    <cellStyle name="Note 3 10 2 2 4" xfId="8810" xr:uid="{00000000-0005-0000-0000-0000AD2F0000}"/>
    <cellStyle name="Note 3 10 2 2 4 2" xfId="26245" xr:uid="{00000000-0005-0000-0000-0000AE2F0000}"/>
    <cellStyle name="Note 3 10 2 2 4 3" xfId="40698" xr:uid="{00000000-0005-0000-0000-0000AF2F0000}"/>
    <cellStyle name="Note 3 10 2 2 5" xfId="11230" xr:uid="{00000000-0005-0000-0000-0000B02F0000}"/>
    <cellStyle name="Note 3 10 2 2 5 2" xfId="28665" xr:uid="{00000000-0005-0000-0000-0000B12F0000}"/>
    <cellStyle name="Note 3 10 2 2 5 3" xfId="43118" xr:uid="{00000000-0005-0000-0000-0000B22F0000}"/>
    <cellStyle name="Note 3 10 2 2 6" xfId="18237" xr:uid="{00000000-0005-0000-0000-0000B32F0000}"/>
    <cellStyle name="Note 3 10 2 3" xfId="1397" xr:uid="{00000000-0005-0000-0000-0000B42F0000}"/>
    <cellStyle name="Note 3 10 2 3 2" xfId="3908" xr:uid="{00000000-0005-0000-0000-0000B52F0000}"/>
    <cellStyle name="Note 3 10 2 3 2 2" xfId="13557" xr:uid="{00000000-0005-0000-0000-0000B62F0000}"/>
    <cellStyle name="Note 3 10 2 3 2 2 2" xfId="30992" xr:uid="{00000000-0005-0000-0000-0000B72F0000}"/>
    <cellStyle name="Note 3 10 2 3 2 2 3" xfId="45445" xr:uid="{00000000-0005-0000-0000-0000B82F0000}"/>
    <cellStyle name="Note 3 10 2 3 2 3" xfId="16018" xr:uid="{00000000-0005-0000-0000-0000B92F0000}"/>
    <cellStyle name="Note 3 10 2 3 2 3 2" xfId="33453" xr:uid="{00000000-0005-0000-0000-0000BA2F0000}"/>
    <cellStyle name="Note 3 10 2 3 2 3 3" xfId="47906" xr:uid="{00000000-0005-0000-0000-0000BB2F0000}"/>
    <cellStyle name="Note 3 10 2 3 2 4" xfId="21344" xr:uid="{00000000-0005-0000-0000-0000BC2F0000}"/>
    <cellStyle name="Note 3 10 2 3 2 5" xfId="35797" xr:uid="{00000000-0005-0000-0000-0000BD2F0000}"/>
    <cellStyle name="Note 3 10 2 3 3" xfId="6370" xr:uid="{00000000-0005-0000-0000-0000BE2F0000}"/>
    <cellStyle name="Note 3 10 2 3 3 2" xfId="23805" xr:uid="{00000000-0005-0000-0000-0000BF2F0000}"/>
    <cellStyle name="Note 3 10 2 3 3 3" xfId="38258" xr:uid="{00000000-0005-0000-0000-0000C02F0000}"/>
    <cellStyle name="Note 3 10 2 3 4" xfId="8811" xr:uid="{00000000-0005-0000-0000-0000C12F0000}"/>
    <cellStyle name="Note 3 10 2 3 4 2" xfId="26246" xr:uid="{00000000-0005-0000-0000-0000C22F0000}"/>
    <cellStyle name="Note 3 10 2 3 4 3" xfId="40699" xr:uid="{00000000-0005-0000-0000-0000C32F0000}"/>
    <cellStyle name="Note 3 10 2 3 5" xfId="11231" xr:uid="{00000000-0005-0000-0000-0000C42F0000}"/>
    <cellStyle name="Note 3 10 2 3 5 2" xfId="28666" xr:uid="{00000000-0005-0000-0000-0000C52F0000}"/>
    <cellStyle name="Note 3 10 2 3 5 3" xfId="43119" xr:uid="{00000000-0005-0000-0000-0000C62F0000}"/>
    <cellStyle name="Note 3 10 2 3 6" xfId="18238" xr:uid="{00000000-0005-0000-0000-0000C72F0000}"/>
    <cellStyle name="Note 3 10 2 4" xfId="1398" xr:uid="{00000000-0005-0000-0000-0000C82F0000}"/>
    <cellStyle name="Note 3 10 2 4 2" xfId="3909" xr:uid="{00000000-0005-0000-0000-0000C92F0000}"/>
    <cellStyle name="Note 3 10 2 4 2 2" xfId="21345" xr:uid="{00000000-0005-0000-0000-0000CA2F0000}"/>
    <cellStyle name="Note 3 10 2 4 2 3" xfId="35798" xr:uid="{00000000-0005-0000-0000-0000CB2F0000}"/>
    <cellStyle name="Note 3 10 2 4 3" xfId="6371" xr:uid="{00000000-0005-0000-0000-0000CC2F0000}"/>
    <cellStyle name="Note 3 10 2 4 3 2" xfId="23806" xr:uid="{00000000-0005-0000-0000-0000CD2F0000}"/>
    <cellStyle name="Note 3 10 2 4 3 3" xfId="38259" xr:uid="{00000000-0005-0000-0000-0000CE2F0000}"/>
    <cellStyle name="Note 3 10 2 4 4" xfId="8812" xr:uid="{00000000-0005-0000-0000-0000CF2F0000}"/>
    <cellStyle name="Note 3 10 2 4 4 2" xfId="26247" xr:uid="{00000000-0005-0000-0000-0000D02F0000}"/>
    <cellStyle name="Note 3 10 2 4 4 3" xfId="40700" xr:uid="{00000000-0005-0000-0000-0000D12F0000}"/>
    <cellStyle name="Note 3 10 2 4 5" xfId="11232" xr:uid="{00000000-0005-0000-0000-0000D22F0000}"/>
    <cellStyle name="Note 3 10 2 4 5 2" xfId="28667" xr:uid="{00000000-0005-0000-0000-0000D32F0000}"/>
    <cellStyle name="Note 3 10 2 4 5 3" xfId="43120" xr:uid="{00000000-0005-0000-0000-0000D42F0000}"/>
    <cellStyle name="Note 3 10 2 4 6" xfId="15119" xr:uid="{00000000-0005-0000-0000-0000D52F0000}"/>
    <cellStyle name="Note 3 10 2 4 6 2" xfId="32554" xr:uid="{00000000-0005-0000-0000-0000D62F0000}"/>
    <cellStyle name="Note 3 10 2 4 6 3" xfId="47007" xr:uid="{00000000-0005-0000-0000-0000D72F0000}"/>
    <cellStyle name="Note 3 10 2 4 7" xfId="18239" xr:uid="{00000000-0005-0000-0000-0000D82F0000}"/>
    <cellStyle name="Note 3 10 2 4 8" xfId="20281" xr:uid="{00000000-0005-0000-0000-0000D92F0000}"/>
    <cellStyle name="Note 3 10 2 5" xfId="3906" xr:uid="{00000000-0005-0000-0000-0000DA2F0000}"/>
    <cellStyle name="Note 3 10 2 5 2" xfId="13555" xr:uid="{00000000-0005-0000-0000-0000DB2F0000}"/>
    <cellStyle name="Note 3 10 2 5 2 2" xfId="30990" xr:uid="{00000000-0005-0000-0000-0000DC2F0000}"/>
    <cellStyle name="Note 3 10 2 5 2 3" xfId="45443" xr:uid="{00000000-0005-0000-0000-0000DD2F0000}"/>
    <cellStyle name="Note 3 10 2 5 3" xfId="16016" xr:uid="{00000000-0005-0000-0000-0000DE2F0000}"/>
    <cellStyle name="Note 3 10 2 5 3 2" xfId="33451" xr:uid="{00000000-0005-0000-0000-0000DF2F0000}"/>
    <cellStyle name="Note 3 10 2 5 3 3" xfId="47904" xr:uid="{00000000-0005-0000-0000-0000E02F0000}"/>
    <cellStyle name="Note 3 10 2 5 4" xfId="21342" xr:uid="{00000000-0005-0000-0000-0000E12F0000}"/>
    <cellStyle name="Note 3 10 2 5 5" xfId="35795" xr:uid="{00000000-0005-0000-0000-0000E22F0000}"/>
    <cellStyle name="Note 3 10 2 6" xfId="6368" xr:uid="{00000000-0005-0000-0000-0000E32F0000}"/>
    <cellStyle name="Note 3 10 2 6 2" xfId="23803" xr:uid="{00000000-0005-0000-0000-0000E42F0000}"/>
    <cellStyle name="Note 3 10 2 6 3" xfId="38256" xr:uid="{00000000-0005-0000-0000-0000E52F0000}"/>
    <cellStyle name="Note 3 10 2 7" xfId="8809" xr:uid="{00000000-0005-0000-0000-0000E62F0000}"/>
    <cellStyle name="Note 3 10 2 7 2" xfId="26244" xr:uid="{00000000-0005-0000-0000-0000E72F0000}"/>
    <cellStyle name="Note 3 10 2 7 3" xfId="40697" xr:uid="{00000000-0005-0000-0000-0000E82F0000}"/>
    <cellStyle name="Note 3 10 2 8" xfId="11229" xr:uid="{00000000-0005-0000-0000-0000E92F0000}"/>
    <cellStyle name="Note 3 10 2 8 2" xfId="28664" xr:uid="{00000000-0005-0000-0000-0000EA2F0000}"/>
    <cellStyle name="Note 3 10 2 8 3" xfId="43117" xr:uid="{00000000-0005-0000-0000-0000EB2F0000}"/>
    <cellStyle name="Note 3 10 2 9" xfId="18236" xr:uid="{00000000-0005-0000-0000-0000EC2F0000}"/>
    <cellStyle name="Note 3 10 3" xfId="1399" xr:uid="{00000000-0005-0000-0000-0000ED2F0000}"/>
    <cellStyle name="Note 3 10 3 2" xfId="1400" xr:uid="{00000000-0005-0000-0000-0000EE2F0000}"/>
    <cellStyle name="Note 3 10 3 2 2" xfId="3911" xr:uid="{00000000-0005-0000-0000-0000EF2F0000}"/>
    <cellStyle name="Note 3 10 3 2 2 2" xfId="13559" xr:uid="{00000000-0005-0000-0000-0000F02F0000}"/>
    <cellStyle name="Note 3 10 3 2 2 2 2" xfId="30994" xr:uid="{00000000-0005-0000-0000-0000F12F0000}"/>
    <cellStyle name="Note 3 10 3 2 2 2 3" xfId="45447" xr:uid="{00000000-0005-0000-0000-0000F22F0000}"/>
    <cellStyle name="Note 3 10 3 2 2 3" xfId="16020" xr:uid="{00000000-0005-0000-0000-0000F32F0000}"/>
    <cellStyle name="Note 3 10 3 2 2 3 2" xfId="33455" xr:uid="{00000000-0005-0000-0000-0000F42F0000}"/>
    <cellStyle name="Note 3 10 3 2 2 3 3" xfId="47908" xr:uid="{00000000-0005-0000-0000-0000F52F0000}"/>
    <cellStyle name="Note 3 10 3 2 2 4" xfId="21347" xr:uid="{00000000-0005-0000-0000-0000F62F0000}"/>
    <cellStyle name="Note 3 10 3 2 2 5" xfId="35800" xr:uid="{00000000-0005-0000-0000-0000F72F0000}"/>
    <cellStyle name="Note 3 10 3 2 3" xfId="6373" xr:uid="{00000000-0005-0000-0000-0000F82F0000}"/>
    <cellStyle name="Note 3 10 3 2 3 2" xfId="23808" xr:uid="{00000000-0005-0000-0000-0000F92F0000}"/>
    <cellStyle name="Note 3 10 3 2 3 3" xfId="38261" xr:uid="{00000000-0005-0000-0000-0000FA2F0000}"/>
    <cellStyle name="Note 3 10 3 2 4" xfId="8814" xr:uid="{00000000-0005-0000-0000-0000FB2F0000}"/>
    <cellStyle name="Note 3 10 3 2 4 2" xfId="26249" xr:uid="{00000000-0005-0000-0000-0000FC2F0000}"/>
    <cellStyle name="Note 3 10 3 2 4 3" xfId="40702" xr:uid="{00000000-0005-0000-0000-0000FD2F0000}"/>
    <cellStyle name="Note 3 10 3 2 5" xfId="11234" xr:uid="{00000000-0005-0000-0000-0000FE2F0000}"/>
    <cellStyle name="Note 3 10 3 2 5 2" xfId="28669" xr:uid="{00000000-0005-0000-0000-0000FF2F0000}"/>
    <cellStyle name="Note 3 10 3 2 5 3" xfId="43122" xr:uid="{00000000-0005-0000-0000-000000300000}"/>
    <cellStyle name="Note 3 10 3 2 6" xfId="18241" xr:uid="{00000000-0005-0000-0000-000001300000}"/>
    <cellStyle name="Note 3 10 3 3" xfId="1401" xr:uid="{00000000-0005-0000-0000-000002300000}"/>
    <cellStyle name="Note 3 10 3 3 2" xfId="3912" xr:uid="{00000000-0005-0000-0000-000003300000}"/>
    <cellStyle name="Note 3 10 3 3 2 2" xfId="13560" xr:uid="{00000000-0005-0000-0000-000004300000}"/>
    <cellStyle name="Note 3 10 3 3 2 2 2" xfId="30995" xr:uid="{00000000-0005-0000-0000-000005300000}"/>
    <cellStyle name="Note 3 10 3 3 2 2 3" xfId="45448" xr:uid="{00000000-0005-0000-0000-000006300000}"/>
    <cellStyle name="Note 3 10 3 3 2 3" xfId="16021" xr:uid="{00000000-0005-0000-0000-000007300000}"/>
    <cellStyle name="Note 3 10 3 3 2 3 2" xfId="33456" xr:uid="{00000000-0005-0000-0000-000008300000}"/>
    <cellStyle name="Note 3 10 3 3 2 3 3" xfId="47909" xr:uid="{00000000-0005-0000-0000-000009300000}"/>
    <cellStyle name="Note 3 10 3 3 2 4" xfId="21348" xr:uid="{00000000-0005-0000-0000-00000A300000}"/>
    <cellStyle name="Note 3 10 3 3 2 5" xfId="35801" xr:uid="{00000000-0005-0000-0000-00000B300000}"/>
    <cellStyle name="Note 3 10 3 3 3" xfId="6374" xr:uid="{00000000-0005-0000-0000-00000C300000}"/>
    <cellStyle name="Note 3 10 3 3 3 2" xfId="23809" xr:uid="{00000000-0005-0000-0000-00000D300000}"/>
    <cellStyle name="Note 3 10 3 3 3 3" xfId="38262" xr:uid="{00000000-0005-0000-0000-00000E300000}"/>
    <cellStyle name="Note 3 10 3 3 4" xfId="8815" xr:uid="{00000000-0005-0000-0000-00000F300000}"/>
    <cellStyle name="Note 3 10 3 3 4 2" xfId="26250" xr:uid="{00000000-0005-0000-0000-000010300000}"/>
    <cellStyle name="Note 3 10 3 3 4 3" xfId="40703" xr:uid="{00000000-0005-0000-0000-000011300000}"/>
    <cellStyle name="Note 3 10 3 3 5" xfId="11235" xr:uid="{00000000-0005-0000-0000-000012300000}"/>
    <cellStyle name="Note 3 10 3 3 5 2" xfId="28670" xr:uid="{00000000-0005-0000-0000-000013300000}"/>
    <cellStyle name="Note 3 10 3 3 5 3" xfId="43123" xr:uid="{00000000-0005-0000-0000-000014300000}"/>
    <cellStyle name="Note 3 10 3 3 6" xfId="18242" xr:uid="{00000000-0005-0000-0000-000015300000}"/>
    <cellStyle name="Note 3 10 3 4" xfId="1402" xr:uid="{00000000-0005-0000-0000-000016300000}"/>
    <cellStyle name="Note 3 10 3 4 2" xfId="3913" xr:uid="{00000000-0005-0000-0000-000017300000}"/>
    <cellStyle name="Note 3 10 3 4 2 2" xfId="21349" xr:uid="{00000000-0005-0000-0000-000018300000}"/>
    <cellStyle name="Note 3 10 3 4 2 3" xfId="35802" xr:uid="{00000000-0005-0000-0000-000019300000}"/>
    <cellStyle name="Note 3 10 3 4 3" xfId="6375" xr:uid="{00000000-0005-0000-0000-00001A300000}"/>
    <cellStyle name="Note 3 10 3 4 3 2" xfId="23810" xr:uid="{00000000-0005-0000-0000-00001B300000}"/>
    <cellStyle name="Note 3 10 3 4 3 3" xfId="38263" xr:uid="{00000000-0005-0000-0000-00001C300000}"/>
    <cellStyle name="Note 3 10 3 4 4" xfId="8816" xr:uid="{00000000-0005-0000-0000-00001D300000}"/>
    <cellStyle name="Note 3 10 3 4 4 2" xfId="26251" xr:uid="{00000000-0005-0000-0000-00001E300000}"/>
    <cellStyle name="Note 3 10 3 4 4 3" xfId="40704" xr:uid="{00000000-0005-0000-0000-00001F300000}"/>
    <cellStyle name="Note 3 10 3 4 5" xfId="11236" xr:uid="{00000000-0005-0000-0000-000020300000}"/>
    <cellStyle name="Note 3 10 3 4 5 2" xfId="28671" xr:uid="{00000000-0005-0000-0000-000021300000}"/>
    <cellStyle name="Note 3 10 3 4 5 3" xfId="43124" xr:uid="{00000000-0005-0000-0000-000022300000}"/>
    <cellStyle name="Note 3 10 3 4 6" xfId="15120" xr:uid="{00000000-0005-0000-0000-000023300000}"/>
    <cellStyle name="Note 3 10 3 4 6 2" xfId="32555" xr:uid="{00000000-0005-0000-0000-000024300000}"/>
    <cellStyle name="Note 3 10 3 4 6 3" xfId="47008" xr:uid="{00000000-0005-0000-0000-000025300000}"/>
    <cellStyle name="Note 3 10 3 4 7" xfId="18243" xr:uid="{00000000-0005-0000-0000-000026300000}"/>
    <cellStyle name="Note 3 10 3 4 8" xfId="20282" xr:uid="{00000000-0005-0000-0000-000027300000}"/>
    <cellStyle name="Note 3 10 3 5" xfId="3910" xr:uid="{00000000-0005-0000-0000-000028300000}"/>
    <cellStyle name="Note 3 10 3 5 2" xfId="13558" xr:uid="{00000000-0005-0000-0000-000029300000}"/>
    <cellStyle name="Note 3 10 3 5 2 2" xfId="30993" xr:uid="{00000000-0005-0000-0000-00002A300000}"/>
    <cellStyle name="Note 3 10 3 5 2 3" xfId="45446" xr:uid="{00000000-0005-0000-0000-00002B300000}"/>
    <cellStyle name="Note 3 10 3 5 3" xfId="16019" xr:uid="{00000000-0005-0000-0000-00002C300000}"/>
    <cellStyle name="Note 3 10 3 5 3 2" xfId="33454" xr:uid="{00000000-0005-0000-0000-00002D300000}"/>
    <cellStyle name="Note 3 10 3 5 3 3" xfId="47907" xr:uid="{00000000-0005-0000-0000-00002E300000}"/>
    <cellStyle name="Note 3 10 3 5 4" xfId="21346" xr:uid="{00000000-0005-0000-0000-00002F300000}"/>
    <cellStyle name="Note 3 10 3 5 5" xfId="35799" xr:uid="{00000000-0005-0000-0000-000030300000}"/>
    <cellStyle name="Note 3 10 3 6" xfId="6372" xr:uid="{00000000-0005-0000-0000-000031300000}"/>
    <cellStyle name="Note 3 10 3 6 2" xfId="23807" xr:uid="{00000000-0005-0000-0000-000032300000}"/>
    <cellStyle name="Note 3 10 3 6 3" xfId="38260" xr:uid="{00000000-0005-0000-0000-000033300000}"/>
    <cellStyle name="Note 3 10 3 7" xfId="8813" xr:uid="{00000000-0005-0000-0000-000034300000}"/>
    <cellStyle name="Note 3 10 3 7 2" xfId="26248" xr:uid="{00000000-0005-0000-0000-000035300000}"/>
    <cellStyle name="Note 3 10 3 7 3" xfId="40701" xr:uid="{00000000-0005-0000-0000-000036300000}"/>
    <cellStyle name="Note 3 10 3 8" xfId="11233" xr:uid="{00000000-0005-0000-0000-000037300000}"/>
    <cellStyle name="Note 3 10 3 8 2" xfId="28668" xr:uid="{00000000-0005-0000-0000-000038300000}"/>
    <cellStyle name="Note 3 10 3 8 3" xfId="43121" xr:uid="{00000000-0005-0000-0000-000039300000}"/>
    <cellStyle name="Note 3 10 3 9" xfId="18240" xr:uid="{00000000-0005-0000-0000-00003A300000}"/>
    <cellStyle name="Note 3 10 4" xfId="1403" xr:uid="{00000000-0005-0000-0000-00003B300000}"/>
    <cellStyle name="Note 3 10 4 2" xfId="1404" xr:uid="{00000000-0005-0000-0000-00003C300000}"/>
    <cellStyle name="Note 3 10 4 2 2" xfId="3915" xr:uid="{00000000-0005-0000-0000-00003D300000}"/>
    <cellStyle name="Note 3 10 4 2 2 2" xfId="13562" xr:uid="{00000000-0005-0000-0000-00003E300000}"/>
    <cellStyle name="Note 3 10 4 2 2 2 2" xfId="30997" xr:uid="{00000000-0005-0000-0000-00003F300000}"/>
    <cellStyle name="Note 3 10 4 2 2 2 3" xfId="45450" xr:uid="{00000000-0005-0000-0000-000040300000}"/>
    <cellStyle name="Note 3 10 4 2 2 3" xfId="16023" xr:uid="{00000000-0005-0000-0000-000041300000}"/>
    <cellStyle name="Note 3 10 4 2 2 3 2" xfId="33458" xr:uid="{00000000-0005-0000-0000-000042300000}"/>
    <cellStyle name="Note 3 10 4 2 2 3 3" xfId="47911" xr:uid="{00000000-0005-0000-0000-000043300000}"/>
    <cellStyle name="Note 3 10 4 2 2 4" xfId="21351" xr:uid="{00000000-0005-0000-0000-000044300000}"/>
    <cellStyle name="Note 3 10 4 2 2 5" xfId="35804" xr:uid="{00000000-0005-0000-0000-000045300000}"/>
    <cellStyle name="Note 3 10 4 2 3" xfId="6377" xr:uid="{00000000-0005-0000-0000-000046300000}"/>
    <cellStyle name="Note 3 10 4 2 3 2" xfId="23812" xr:uid="{00000000-0005-0000-0000-000047300000}"/>
    <cellStyle name="Note 3 10 4 2 3 3" xfId="38265" xr:uid="{00000000-0005-0000-0000-000048300000}"/>
    <cellStyle name="Note 3 10 4 2 4" xfId="8818" xr:uid="{00000000-0005-0000-0000-000049300000}"/>
    <cellStyle name="Note 3 10 4 2 4 2" xfId="26253" xr:uid="{00000000-0005-0000-0000-00004A300000}"/>
    <cellStyle name="Note 3 10 4 2 4 3" xfId="40706" xr:uid="{00000000-0005-0000-0000-00004B300000}"/>
    <cellStyle name="Note 3 10 4 2 5" xfId="11238" xr:uid="{00000000-0005-0000-0000-00004C300000}"/>
    <cellStyle name="Note 3 10 4 2 5 2" xfId="28673" xr:uid="{00000000-0005-0000-0000-00004D300000}"/>
    <cellStyle name="Note 3 10 4 2 5 3" xfId="43126" xr:uid="{00000000-0005-0000-0000-00004E300000}"/>
    <cellStyle name="Note 3 10 4 2 6" xfId="18245" xr:uid="{00000000-0005-0000-0000-00004F300000}"/>
    <cellStyle name="Note 3 10 4 3" xfId="1405" xr:uid="{00000000-0005-0000-0000-000050300000}"/>
    <cellStyle name="Note 3 10 4 3 2" xfId="3916" xr:uid="{00000000-0005-0000-0000-000051300000}"/>
    <cellStyle name="Note 3 10 4 3 2 2" xfId="13563" xr:uid="{00000000-0005-0000-0000-000052300000}"/>
    <cellStyle name="Note 3 10 4 3 2 2 2" xfId="30998" xr:uid="{00000000-0005-0000-0000-000053300000}"/>
    <cellStyle name="Note 3 10 4 3 2 2 3" xfId="45451" xr:uid="{00000000-0005-0000-0000-000054300000}"/>
    <cellStyle name="Note 3 10 4 3 2 3" xfId="16024" xr:uid="{00000000-0005-0000-0000-000055300000}"/>
    <cellStyle name="Note 3 10 4 3 2 3 2" xfId="33459" xr:uid="{00000000-0005-0000-0000-000056300000}"/>
    <cellStyle name="Note 3 10 4 3 2 3 3" xfId="47912" xr:uid="{00000000-0005-0000-0000-000057300000}"/>
    <cellStyle name="Note 3 10 4 3 2 4" xfId="21352" xr:uid="{00000000-0005-0000-0000-000058300000}"/>
    <cellStyle name="Note 3 10 4 3 2 5" xfId="35805" xr:uid="{00000000-0005-0000-0000-000059300000}"/>
    <cellStyle name="Note 3 10 4 3 3" xfId="6378" xr:uid="{00000000-0005-0000-0000-00005A300000}"/>
    <cellStyle name="Note 3 10 4 3 3 2" xfId="23813" xr:uid="{00000000-0005-0000-0000-00005B300000}"/>
    <cellStyle name="Note 3 10 4 3 3 3" xfId="38266" xr:uid="{00000000-0005-0000-0000-00005C300000}"/>
    <cellStyle name="Note 3 10 4 3 4" xfId="8819" xr:uid="{00000000-0005-0000-0000-00005D300000}"/>
    <cellStyle name="Note 3 10 4 3 4 2" xfId="26254" xr:uid="{00000000-0005-0000-0000-00005E300000}"/>
    <cellStyle name="Note 3 10 4 3 4 3" xfId="40707" xr:uid="{00000000-0005-0000-0000-00005F300000}"/>
    <cellStyle name="Note 3 10 4 3 5" xfId="11239" xr:uid="{00000000-0005-0000-0000-000060300000}"/>
    <cellStyle name="Note 3 10 4 3 5 2" xfId="28674" xr:uid="{00000000-0005-0000-0000-000061300000}"/>
    <cellStyle name="Note 3 10 4 3 5 3" xfId="43127" xr:uid="{00000000-0005-0000-0000-000062300000}"/>
    <cellStyle name="Note 3 10 4 3 6" xfId="18246" xr:uid="{00000000-0005-0000-0000-000063300000}"/>
    <cellStyle name="Note 3 10 4 4" xfId="1406" xr:uid="{00000000-0005-0000-0000-000064300000}"/>
    <cellStyle name="Note 3 10 4 4 2" xfId="3917" xr:uid="{00000000-0005-0000-0000-000065300000}"/>
    <cellStyle name="Note 3 10 4 4 2 2" xfId="21353" xr:uid="{00000000-0005-0000-0000-000066300000}"/>
    <cellStyle name="Note 3 10 4 4 2 3" xfId="35806" xr:uid="{00000000-0005-0000-0000-000067300000}"/>
    <cellStyle name="Note 3 10 4 4 3" xfId="6379" xr:uid="{00000000-0005-0000-0000-000068300000}"/>
    <cellStyle name="Note 3 10 4 4 3 2" xfId="23814" xr:uid="{00000000-0005-0000-0000-000069300000}"/>
    <cellStyle name="Note 3 10 4 4 3 3" xfId="38267" xr:uid="{00000000-0005-0000-0000-00006A300000}"/>
    <cellStyle name="Note 3 10 4 4 4" xfId="8820" xr:uid="{00000000-0005-0000-0000-00006B300000}"/>
    <cellStyle name="Note 3 10 4 4 4 2" xfId="26255" xr:uid="{00000000-0005-0000-0000-00006C300000}"/>
    <cellStyle name="Note 3 10 4 4 4 3" xfId="40708" xr:uid="{00000000-0005-0000-0000-00006D300000}"/>
    <cellStyle name="Note 3 10 4 4 5" xfId="11240" xr:uid="{00000000-0005-0000-0000-00006E300000}"/>
    <cellStyle name="Note 3 10 4 4 5 2" xfId="28675" xr:uid="{00000000-0005-0000-0000-00006F300000}"/>
    <cellStyle name="Note 3 10 4 4 5 3" xfId="43128" xr:uid="{00000000-0005-0000-0000-000070300000}"/>
    <cellStyle name="Note 3 10 4 4 6" xfId="15121" xr:uid="{00000000-0005-0000-0000-000071300000}"/>
    <cellStyle name="Note 3 10 4 4 6 2" xfId="32556" xr:uid="{00000000-0005-0000-0000-000072300000}"/>
    <cellStyle name="Note 3 10 4 4 6 3" xfId="47009" xr:uid="{00000000-0005-0000-0000-000073300000}"/>
    <cellStyle name="Note 3 10 4 4 7" xfId="18247" xr:uid="{00000000-0005-0000-0000-000074300000}"/>
    <cellStyle name="Note 3 10 4 4 8" xfId="20283" xr:uid="{00000000-0005-0000-0000-000075300000}"/>
    <cellStyle name="Note 3 10 4 5" xfId="3914" xr:uid="{00000000-0005-0000-0000-000076300000}"/>
    <cellStyle name="Note 3 10 4 5 2" xfId="13561" xr:uid="{00000000-0005-0000-0000-000077300000}"/>
    <cellStyle name="Note 3 10 4 5 2 2" xfId="30996" xr:uid="{00000000-0005-0000-0000-000078300000}"/>
    <cellStyle name="Note 3 10 4 5 2 3" xfId="45449" xr:uid="{00000000-0005-0000-0000-000079300000}"/>
    <cellStyle name="Note 3 10 4 5 3" xfId="16022" xr:uid="{00000000-0005-0000-0000-00007A300000}"/>
    <cellStyle name="Note 3 10 4 5 3 2" xfId="33457" xr:uid="{00000000-0005-0000-0000-00007B300000}"/>
    <cellStyle name="Note 3 10 4 5 3 3" xfId="47910" xr:uid="{00000000-0005-0000-0000-00007C300000}"/>
    <cellStyle name="Note 3 10 4 5 4" xfId="21350" xr:uid="{00000000-0005-0000-0000-00007D300000}"/>
    <cellStyle name="Note 3 10 4 5 5" xfId="35803" xr:uid="{00000000-0005-0000-0000-00007E300000}"/>
    <cellStyle name="Note 3 10 4 6" xfId="6376" xr:uid="{00000000-0005-0000-0000-00007F300000}"/>
    <cellStyle name="Note 3 10 4 6 2" xfId="23811" xr:uid="{00000000-0005-0000-0000-000080300000}"/>
    <cellStyle name="Note 3 10 4 6 3" xfId="38264" xr:uid="{00000000-0005-0000-0000-000081300000}"/>
    <cellStyle name="Note 3 10 4 7" xfId="8817" xr:uid="{00000000-0005-0000-0000-000082300000}"/>
    <cellStyle name="Note 3 10 4 7 2" xfId="26252" xr:uid="{00000000-0005-0000-0000-000083300000}"/>
    <cellStyle name="Note 3 10 4 7 3" xfId="40705" xr:uid="{00000000-0005-0000-0000-000084300000}"/>
    <cellStyle name="Note 3 10 4 8" xfId="11237" xr:uid="{00000000-0005-0000-0000-000085300000}"/>
    <cellStyle name="Note 3 10 4 8 2" xfId="28672" xr:uid="{00000000-0005-0000-0000-000086300000}"/>
    <cellStyle name="Note 3 10 4 8 3" xfId="43125" xr:uid="{00000000-0005-0000-0000-000087300000}"/>
    <cellStyle name="Note 3 10 4 9" xfId="18244" xr:uid="{00000000-0005-0000-0000-000088300000}"/>
    <cellStyle name="Note 3 10 5" xfId="1407" xr:uid="{00000000-0005-0000-0000-000089300000}"/>
    <cellStyle name="Note 3 10 5 2" xfId="1408" xr:uid="{00000000-0005-0000-0000-00008A300000}"/>
    <cellStyle name="Note 3 10 5 2 2" xfId="3919" xr:uid="{00000000-0005-0000-0000-00008B300000}"/>
    <cellStyle name="Note 3 10 5 2 2 2" xfId="13565" xr:uid="{00000000-0005-0000-0000-00008C300000}"/>
    <cellStyle name="Note 3 10 5 2 2 2 2" xfId="31000" xr:uid="{00000000-0005-0000-0000-00008D300000}"/>
    <cellStyle name="Note 3 10 5 2 2 2 3" xfId="45453" xr:uid="{00000000-0005-0000-0000-00008E300000}"/>
    <cellStyle name="Note 3 10 5 2 2 3" xfId="16026" xr:uid="{00000000-0005-0000-0000-00008F300000}"/>
    <cellStyle name="Note 3 10 5 2 2 3 2" xfId="33461" xr:uid="{00000000-0005-0000-0000-000090300000}"/>
    <cellStyle name="Note 3 10 5 2 2 3 3" xfId="47914" xr:uid="{00000000-0005-0000-0000-000091300000}"/>
    <cellStyle name="Note 3 10 5 2 2 4" xfId="21355" xr:uid="{00000000-0005-0000-0000-000092300000}"/>
    <cellStyle name="Note 3 10 5 2 2 5" xfId="35808" xr:uid="{00000000-0005-0000-0000-000093300000}"/>
    <cellStyle name="Note 3 10 5 2 3" xfId="6381" xr:uid="{00000000-0005-0000-0000-000094300000}"/>
    <cellStyle name="Note 3 10 5 2 3 2" xfId="23816" xr:uid="{00000000-0005-0000-0000-000095300000}"/>
    <cellStyle name="Note 3 10 5 2 3 3" xfId="38269" xr:uid="{00000000-0005-0000-0000-000096300000}"/>
    <cellStyle name="Note 3 10 5 2 4" xfId="8822" xr:uid="{00000000-0005-0000-0000-000097300000}"/>
    <cellStyle name="Note 3 10 5 2 4 2" xfId="26257" xr:uid="{00000000-0005-0000-0000-000098300000}"/>
    <cellStyle name="Note 3 10 5 2 4 3" xfId="40710" xr:uid="{00000000-0005-0000-0000-000099300000}"/>
    <cellStyle name="Note 3 10 5 2 5" xfId="11242" xr:uid="{00000000-0005-0000-0000-00009A300000}"/>
    <cellStyle name="Note 3 10 5 2 5 2" xfId="28677" xr:uid="{00000000-0005-0000-0000-00009B300000}"/>
    <cellStyle name="Note 3 10 5 2 5 3" xfId="43130" xr:uid="{00000000-0005-0000-0000-00009C300000}"/>
    <cellStyle name="Note 3 10 5 2 6" xfId="18249" xr:uid="{00000000-0005-0000-0000-00009D300000}"/>
    <cellStyle name="Note 3 10 5 3" xfId="1409" xr:uid="{00000000-0005-0000-0000-00009E300000}"/>
    <cellStyle name="Note 3 10 5 3 2" xfId="3920" xr:uid="{00000000-0005-0000-0000-00009F300000}"/>
    <cellStyle name="Note 3 10 5 3 2 2" xfId="13566" xr:uid="{00000000-0005-0000-0000-0000A0300000}"/>
    <cellStyle name="Note 3 10 5 3 2 2 2" xfId="31001" xr:uid="{00000000-0005-0000-0000-0000A1300000}"/>
    <cellStyle name="Note 3 10 5 3 2 2 3" xfId="45454" xr:uid="{00000000-0005-0000-0000-0000A2300000}"/>
    <cellStyle name="Note 3 10 5 3 2 3" xfId="16027" xr:uid="{00000000-0005-0000-0000-0000A3300000}"/>
    <cellStyle name="Note 3 10 5 3 2 3 2" xfId="33462" xr:uid="{00000000-0005-0000-0000-0000A4300000}"/>
    <cellStyle name="Note 3 10 5 3 2 3 3" xfId="47915" xr:uid="{00000000-0005-0000-0000-0000A5300000}"/>
    <cellStyle name="Note 3 10 5 3 2 4" xfId="21356" xr:uid="{00000000-0005-0000-0000-0000A6300000}"/>
    <cellStyle name="Note 3 10 5 3 2 5" xfId="35809" xr:uid="{00000000-0005-0000-0000-0000A7300000}"/>
    <cellStyle name="Note 3 10 5 3 3" xfId="6382" xr:uid="{00000000-0005-0000-0000-0000A8300000}"/>
    <cellStyle name="Note 3 10 5 3 3 2" xfId="23817" xr:uid="{00000000-0005-0000-0000-0000A9300000}"/>
    <cellStyle name="Note 3 10 5 3 3 3" xfId="38270" xr:uid="{00000000-0005-0000-0000-0000AA300000}"/>
    <cellStyle name="Note 3 10 5 3 4" xfId="8823" xr:uid="{00000000-0005-0000-0000-0000AB300000}"/>
    <cellStyle name="Note 3 10 5 3 4 2" xfId="26258" xr:uid="{00000000-0005-0000-0000-0000AC300000}"/>
    <cellStyle name="Note 3 10 5 3 4 3" xfId="40711" xr:uid="{00000000-0005-0000-0000-0000AD300000}"/>
    <cellStyle name="Note 3 10 5 3 5" xfId="11243" xr:uid="{00000000-0005-0000-0000-0000AE300000}"/>
    <cellStyle name="Note 3 10 5 3 5 2" xfId="28678" xr:uid="{00000000-0005-0000-0000-0000AF300000}"/>
    <cellStyle name="Note 3 10 5 3 5 3" xfId="43131" xr:uid="{00000000-0005-0000-0000-0000B0300000}"/>
    <cellStyle name="Note 3 10 5 3 6" xfId="18250" xr:uid="{00000000-0005-0000-0000-0000B1300000}"/>
    <cellStyle name="Note 3 10 5 4" xfId="1410" xr:uid="{00000000-0005-0000-0000-0000B2300000}"/>
    <cellStyle name="Note 3 10 5 4 2" xfId="3921" xr:uid="{00000000-0005-0000-0000-0000B3300000}"/>
    <cellStyle name="Note 3 10 5 4 2 2" xfId="21357" xr:uid="{00000000-0005-0000-0000-0000B4300000}"/>
    <cellStyle name="Note 3 10 5 4 2 3" xfId="35810" xr:uid="{00000000-0005-0000-0000-0000B5300000}"/>
    <cellStyle name="Note 3 10 5 4 3" xfId="6383" xr:uid="{00000000-0005-0000-0000-0000B6300000}"/>
    <cellStyle name="Note 3 10 5 4 3 2" xfId="23818" xr:uid="{00000000-0005-0000-0000-0000B7300000}"/>
    <cellStyle name="Note 3 10 5 4 3 3" xfId="38271" xr:uid="{00000000-0005-0000-0000-0000B8300000}"/>
    <cellStyle name="Note 3 10 5 4 4" xfId="8824" xr:uid="{00000000-0005-0000-0000-0000B9300000}"/>
    <cellStyle name="Note 3 10 5 4 4 2" xfId="26259" xr:uid="{00000000-0005-0000-0000-0000BA300000}"/>
    <cellStyle name="Note 3 10 5 4 4 3" xfId="40712" xr:uid="{00000000-0005-0000-0000-0000BB300000}"/>
    <cellStyle name="Note 3 10 5 4 5" xfId="11244" xr:uid="{00000000-0005-0000-0000-0000BC300000}"/>
    <cellStyle name="Note 3 10 5 4 5 2" xfId="28679" xr:uid="{00000000-0005-0000-0000-0000BD300000}"/>
    <cellStyle name="Note 3 10 5 4 5 3" xfId="43132" xr:uid="{00000000-0005-0000-0000-0000BE300000}"/>
    <cellStyle name="Note 3 10 5 4 6" xfId="15122" xr:uid="{00000000-0005-0000-0000-0000BF300000}"/>
    <cellStyle name="Note 3 10 5 4 6 2" xfId="32557" xr:uid="{00000000-0005-0000-0000-0000C0300000}"/>
    <cellStyle name="Note 3 10 5 4 6 3" xfId="47010" xr:uid="{00000000-0005-0000-0000-0000C1300000}"/>
    <cellStyle name="Note 3 10 5 4 7" xfId="18251" xr:uid="{00000000-0005-0000-0000-0000C2300000}"/>
    <cellStyle name="Note 3 10 5 4 8" xfId="20284" xr:uid="{00000000-0005-0000-0000-0000C3300000}"/>
    <cellStyle name="Note 3 10 5 5" xfId="3918" xr:uid="{00000000-0005-0000-0000-0000C4300000}"/>
    <cellStyle name="Note 3 10 5 5 2" xfId="13564" xr:uid="{00000000-0005-0000-0000-0000C5300000}"/>
    <cellStyle name="Note 3 10 5 5 2 2" xfId="30999" xr:uid="{00000000-0005-0000-0000-0000C6300000}"/>
    <cellStyle name="Note 3 10 5 5 2 3" xfId="45452" xr:uid="{00000000-0005-0000-0000-0000C7300000}"/>
    <cellStyle name="Note 3 10 5 5 3" xfId="16025" xr:uid="{00000000-0005-0000-0000-0000C8300000}"/>
    <cellStyle name="Note 3 10 5 5 3 2" xfId="33460" xr:uid="{00000000-0005-0000-0000-0000C9300000}"/>
    <cellStyle name="Note 3 10 5 5 3 3" xfId="47913" xr:uid="{00000000-0005-0000-0000-0000CA300000}"/>
    <cellStyle name="Note 3 10 5 5 4" xfId="21354" xr:uid="{00000000-0005-0000-0000-0000CB300000}"/>
    <cellStyle name="Note 3 10 5 5 5" xfId="35807" xr:uid="{00000000-0005-0000-0000-0000CC300000}"/>
    <cellStyle name="Note 3 10 5 6" xfId="6380" xr:uid="{00000000-0005-0000-0000-0000CD300000}"/>
    <cellStyle name="Note 3 10 5 6 2" xfId="23815" xr:uid="{00000000-0005-0000-0000-0000CE300000}"/>
    <cellStyle name="Note 3 10 5 6 3" xfId="38268" xr:uid="{00000000-0005-0000-0000-0000CF300000}"/>
    <cellStyle name="Note 3 10 5 7" xfId="8821" xr:uid="{00000000-0005-0000-0000-0000D0300000}"/>
    <cellStyle name="Note 3 10 5 7 2" xfId="26256" xr:uid="{00000000-0005-0000-0000-0000D1300000}"/>
    <cellStyle name="Note 3 10 5 7 3" xfId="40709" xr:uid="{00000000-0005-0000-0000-0000D2300000}"/>
    <cellStyle name="Note 3 10 5 8" xfId="11241" xr:uid="{00000000-0005-0000-0000-0000D3300000}"/>
    <cellStyle name="Note 3 10 5 8 2" xfId="28676" xr:uid="{00000000-0005-0000-0000-0000D4300000}"/>
    <cellStyle name="Note 3 10 5 8 3" xfId="43129" xr:uid="{00000000-0005-0000-0000-0000D5300000}"/>
    <cellStyle name="Note 3 10 5 9" xfId="18248" xr:uid="{00000000-0005-0000-0000-0000D6300000}"/>
    <cellStyle name="Note 3 10 6" xfId="1411" xr:uid="{00000000-0005-0000-0000-0000D7300000}"/>
    <cellStyle name="Note 3 10 6 2" xfId="3922" xr:uid="{00000000-0005-0000-0000-0000D8300000}"/>
    <cellStyle name="Note 3 10 6 2 2" xfId="13567" xr:uid="{00000000-0005-0000-0000-0000D9300000}"/>
    <cellStyle name="Note 3 10 6 2 2 2" xfId="31002" xr:uid="{00000000-0005-0000-0000-0000DA300000}"/>
    <cellStyle name="Note 3 10 6 2 2 3" xfId="45455" xr:uid="{00000000-0005-0000-0000-0000DB300000}"/>
    <cellStyle name="Note 3 10 6 2 3" xfId="16028" xr:uid="{00000000-0005-0000-0000-0000DC300000}"/>
    <cellStyle name="Note 3 10 6 2 3 2" xfId="33463" xr:uid="{00000000-0005-0000-0000-0000DD300000}"/>
    <cellStyle name="Note 3 10 6 2 3 3" xfId="47916" xr:uid="{00000000-0005-0000-0000-0000DE300000}"/>
    <cellStyle name="Note 3 10 6 2 4" xfId="21358" xr:uid="{00000000-0005-0000-0000-0000DF300000}"/>
    <cellStyle name="Note 3 10 6 2 5" xfId="35811" xr:uid="{00000000-0005-0000-0000-0000E0300000}"/>
    <cellStyle name="Note 3 10 6 3" xfId="6384" xr:uid="{00000000-0005-0000-0000-0000E1300000}"/>
    <cellStyle name="Note 3 10 6 3 2" xfId="23819" xr:uid="{00000000-0005-0000-0000-0000E2300000}"/>
    <cellStyle name="Note 3 10 6 3 3" xfId="38272" xr:uid="{00000000-0005-0000-0000-0000E3300000}"/>
    <cellStyle name="Note 3 10 6 4" xfId="8825" xr:uid="{00000000-0005-0000-0000-0000E4300000}"/>
    <cellStyle name="Note 3 10 6 4 2" xfId="26260" xr:uid="{00000000-0005-0000-0000-0000E5300000}"/>
    <cellStyle name="Note 3 10 6 4 3" xfId="40713" xr:uid="{00000000-0005-0000-0000-0000E6300000}"/>
    <cellStyle name="Note 3 10 6 5" xfId="11245" xr:uid="{00000000-0005-0000-0000-0000E7300000}"/>
    <cellStyle name="Note 3 10 6 5 2" xfId="28680" xr:uid="{00000000-0005-0000-0000-0000E8300000}"/>
    <cellStyle name="Note 3 10 6 5 3" xfId="43133" xr:uid="{00000000-0005-0000-0000-0000E9300000}"/>
    <cellStyle name="Note 3 10 6 6" xfId="18252" xr:uid="{00000000-0005-0000-0000-0000EA300000}"/>
    <cellStyle name="Note 3 10 7" xfId="1412" xr:uid="{00000000-0005-0000-0000-0000EB300000}"/>
    <cellStyle name="Note 3 10 7 2" xfId="3923" xr:uid="{00000000-0005-0000-0000-0000EC300000}"/>
    <cellStyle name="Note 3 10 7 2 2" xfId="13568" xr:uid="{00000000-0005-0000-0000-0000ED300000}"/>
    <cellStyle name="Note 3 10 7 2 2 2" xfId="31003" xr:uid="{00000000-0005-0000-0000-0000EE300000}"/>
    <cellStyle name="Note 3 10 7 2 2 3" xfId="45456" xr:uid="{00000000-0005-0000-0000-0000EF300000}"/>
    <cellStyle name="Note 3 10 7 2 3" xfId="16029" xr:uid="{00000000-0005-0000-0000-0000F0300000}"/>
    <cellStyle name="Note 3 10 7 2 3 2" xfId="33464" xr:uid="{00000000-0005-0000-0000-0000F1300000}"/>
    <cellStyle name="Note 3 10 7 2 3 3" xfId="47917" xr:uid="{00000000-0005-0000-0000-0000F2300000}"/>
    <cellStyle name="Note 3 10 7 2 4" xfId="21359" xr:uid="{00000000-0005-0000-0000-0000F3300000}"/>
    <cellStyle name="Note 3 10 7 2 5" xfId="35812" xr:uid="{00000000-0005-0000-0000-0000F4300000}"/>
    <cellStyle name="Note 3 10 7 3" xfId="6385" xr:uid="{00000000-0005-0000-0000-0000F5300000}"/>
    <cellStyle name="Note 3 10 7 3 2" xfId="23820" xr:uid="{00000000-0005-0000-0000-0000F6300000}"/>
    <cellStyle name="Note 3 10 7 3 3" xfId="38273" xr:uid="{00000000-0005-0000-0000-0000F7300000}"/>
    <cellStyle name="Note 3 10 7 4" xfId="8826" xr:uid="{00000000-0005-0000-0000-0000F8300000}"/>
    <cellStyle name="Note 3 10 7 4 2" xfId="26261" xr:uid="{00000000-0005-0000-0000-0000F9300000}"/>
    <cellStyle name="Note 3 10 7 4 3" xfId="40714" xr:uid="{00000000-0005-0000-0000-0000FA300000}"/>
    <cellStyle name="Note 3 10 7 5" xfId="11246" xr:uid="{00000000-0005-0000-0000-0000FB300000}"/>
    <cellStyle name="Note 3 10 7 5 2" xfId="28681" xr:uid="{00000000-0005-0000-0000-0000FC300000}"/>
    <cellStyle name="Note 3 10 7 5 3" xfId="43134" xr:uid="{00000000-0005-0000-0000-0000FD300000}"/>
    <cellStyle name="Note 3 10 7 6" xfId="18253" xr:uid="{00000000-0005-0000-0000-0000FE300000}"/>
    <cellStyle name="Note 3 10 8" xfId="1413" xr:uid="{00000000-0005-0000-0000-0000FF300000}"/>
    <cellStyle name="Note 3 10 8 2" xfId="3924" xr:uid="{00000000-0005-0000-0000-000000310000}"/>
    <cellStyle name="Note 3 10 8 2 2" xfId="21360" xr:uid="{00000000-0005-0000-0000-000001310000}"/>
    <cellStyle name="Note 3 10 8 2 3" xfId="35813" xr:uid="{00000000-0005-0000-0000-000002310000}"/>
    <cellStyle name="Note 3 10 8 3" xfId="6386" xr:uid="{00000000-0005-0000-0000-000003310000}"/>
    <cellStyle name="Note 3 10 8 3 2" xfId="23821" xr:uid="{00000000-0005-0000-0000-000004310000}"/>
    <cellStyle name="Note 3 10 8 3 3" xfId="38274" xr:uid="{00000000-0005-0000-0000-000005310000}"/>
    <cellStyle name="Note 3 10 8 4" xfId="8827" xr:uid="{00000000-0005-0000-0000-000006310000}"/>
    <cellStyle name="Note 3 10 8 4 2" xfId="26262" xr:uid="{00000000-0005-0000-0000-000007310000}"/>
    <cellStyle name="Note 3 10 8 4 3" xfId="40715" xr:uid="{00000000-0005-0000-0000-000008310000}"/>
    <cellStyle name="Note 3 10 8 5" xfId="11247" xr:uid="{00000000-0005-0000-0000-000009310000}"/>
    <cellStyle name="Note 3 10 8 5 2" xfId="28682" xr:uid="{00000000-0005-0000-0000-00000A310000}"/>
    <cellStyle name="Note 3 10 8 5 3" xfId="43135" xr:uid="{00000000-0005-0000-0000-00000B310000}"/>
    <cellStyle name="Note 3 10 8 6" xfId="15123" xr:uid="{00000000-0005-0000-0000-00000C310000}"/>
    <cellStyle name="Note 3 10 8 6 2" xfId="32558" xr:uid="{00000000-0005-0000-0000-00000D310000}"/>
    <cellStyle name="Note 3 10 8 6 3" xfId="47011" xr:uid="{00000000-0005-0000-0000-00000E310000}"/>
    <cellStyle name="Note 3 10 8 7" xfId="18254" xr:uid="{00000000-0005-0000-0000-00000F310000}"/>
    <cellStyle name="Note 3 10 8 8" xfId="20285" xr:uid="{00000000-0005-0000-0000-000010310000}"/>
    <cellStyle name="Note 3 10 9" xfId="3905" xr:uid="{00000000-0005-0000-0000-000011310000}"/>
    <cellStyle name="Note 3 10 9 2" xfId="13554" xr:uid="{00000000-0005-0000-0000-000012310000}"/>
    <cellStyle name="Note 3 10 9 2 2" xfId="30989" xr:uid="{00000000-0005-0000-0000-000013310000}"/>
    <cellStyle name="Note 3 10 9 2 3" xfId="45442" xr:uid="{00000000-0005-0000-0000-000014310000}"/>
    <cellStyle name="Note 3 10 9 3" xfId="16015" xr:uid="{00000000-0005-0000-0000-000015310000}"/>
    <cellStyle name="Note 3 10 9 3 2" xfId="33450" xr:uid="{00000000-0005-0000-0000-000016310000}"/>
    <cellStyle name="Note 3 10 9 3 3" xfId="47903" xr:uid="{00000000-0005-0000-0000-000017310000}"/>
    <cellStyle name="Note 3 10 9 4" xfId="21341" xr:uid="{00000000-0005-0000-0000-000018310000}"/>
    <cellStyle name="Note 3 10 9 5" xfId="35794" xr:uid="{00000000-0005-0000-0000-000019310000}"/>
    <cellStyle name="Note 3 11" xfId="1414" xr:uid="{00000000-0005-0000-0000-00001A310000}"/>
    <cellStyle name="Note 3 11 10" xfId="6387" xr:uid="{00000000-0005-0000-0000-00001B310000}"/>
    <cellStyle name="Note 3 11 10 2" xfId="23822" xr:uid="{00000000-0005-0000-0000-00001C310000}"/>
    <cellStyle name="Note 3 11 10 3" xfId="38275" xr:uid="{00000000-0005-0000-0000-00001D310000}"/>
    <cellStyle name="Note 3 11 11" xfId="8828" xr:uid="{00000000-0005-0000-0000-00001E310000}"/>
    <cellStyle name="Note 3 11 11 2" xfId="26263" xr:uid="{00000000-0005-0000-0000-00001F310000}"/>
    <cellStyle name="Note 3 11 11 3" xfId="40716" xr:uid="{00000000-0005-0000-0000-000020310000}"/>
    <cellStyle name="Note 3 11 12" xfId="11248" xr:uid="{00000000-0005-0000-0000-000021310000}"/>
    <cellStyle name="Note 3 11 12 2" xfId="28683" xr:uid="{00000000-0005-0000-0000-000022310000}"/>
    <cellStyle name="Note 3 11 12 3" xfId="43136" xr:uid="{00000000-0005-0000-0000-000023310000}"/>
    <cellStyle name="Note 3 11 13" xfId="18255" xr:uid="{00000000-0005-0000-0000-000024310000}"/>
    <cellStyle name="Note 3 11 2" xfId="1415" xr:uid="{00000000-0005-0000-0000-000025310000}"/>
    <cellStyle name="Note 3 11 2 2" xfId="1416" xr:uid="{00000000-0005-0000-0000-000026310000}"/>
    <cellStyle name="Note 3 11 2 2 2" xfId="3927" xr:uid="{00000000-0005-0000-0000-000027310000}"/>
    <cellStyle name="Note 3 11 2 2 2 2" xfId="13571" xr:uid="{00000000-0005-0000-0000-000028310000}"/>
    <cellStyle name="Note 3 11 2 2 2 2 2" xfId="31006" xr:uid="{00000000-0005-0000-0000-000029310000}"/>
    <cellStyle name="Note 3 11 2 2 2 2 3" xfId="45459" xr:uid="{00000000-0005-0000-0000-00002A310000}"/>
    <cellStyle name="Note 3 11 2 2 2 3" xfId="16032" xr:uid="{00000000-0005-0000-0000-00002B310000}"/>
    <cellStyle name="Note 3 11 2 2 2 3 2" xfId="33467" xr:uid="{00000000-0005-0000-0000-00002C310000}"/>
    <cellStyle name="Note 3 11 2 2 2 3 3" xfId="47920" xr:uid="{00000000-0005-0000-0000-00002D310000}"/>
    <cellStyle name="Note 3 11 2 2 2 4" xfId="21363" xr:uid="{00000000-0005-0000-0000-00002E310000}"/>
    <cellStyle name="Note 3 11 2 2 2 5" xfId="35816" xr:uid="{00000000-0005-0000-0000-00002F310000}"/>
    <cellStyle name="Note 3 11 2 2 3" xfId="6389" xr:uid="{00000000-0005-0000-0000-000030310000}"/>
    <cellStyle name="Note 3 11 2 2 3 2" xfId="23824" xr:uid="{00000000-0005-0000-0000-000031310000}"/>
    <cellStyle name="Note 3 11 2 2 3 3" xfId="38277" xr:uid="{00000000-0005-0000-0000-000032310000}"/>
    <cellStyle name="Note 3 11 2 2 4" xfId="8830" xr:uid="{00000000-0005-0000-0000-000033310000}"/>
    <cellStyle name="Note 3 11 2 2 4 2" xfId="26265" xr:uid="{00000000-0005-0000-0000-000034310000}"/>
    <cellStyle name="Note 3 11 2 2 4 3" xfId="40718" xr:uid="{00000000-0005-0000-0000-000035310000}"/>
    <cellStyle name="Note 3 11 2 2 5" xfId="11250" xr:uid="{00000000-0005-0000-0000-000036310000}"/>
    <cellStyle name="Note 3 11 2 2 5 2" xfId="28685" xr:uid="{00000000-0005-0000-0000-000037310000}"/>
    <cellStyle name="Note 3 11 2 2 5 3" xfId="43138" xr:uid="{00000000-0005-0000-0000-000038310000}"/>
    <cellStyle name="Note 3 11 2 2 6" xfId="18257" xr:uid="{00000000-0005-0000-0000-000039310000}"/>
    <cellStyle name="Note 3 11 2 3" xfId="1417" xr:uid="{00000000-0005-0000-0000-00003A310000}"/>
    <cellStyle name="Note 3 11 2 3 2" xfId="3928" xr:uid="{00000000-0005-0000-0000-00003B310000}"/>
    <cellStyle name="Note 3 11 2 3 2 2" xfId="13572" xr:uid="{00000000-0005-0000-0000-00003C310000}"/>
    <cellStyle name="Note 3 11 2 3 2 2 2" xfId="31007" xr:uid="{00000000-0005-0000-0000-00003D310000}"/>
    <cellStyle name="Note 3 11 2 3 2 2 3" xfId="45460" xr:uid="{00000000-0005-0000-0000-00003E310000}"/>
    <cellStyle name="Note 3 11 2 3 2 3" xfId="16033" xr:uid="{00000000-0005-0000-0000-00003F310000}"/>
    <cellStyle name="Note 3 11 2 3 2 3 2" xfId="33468" xr:uid="{00000000-0005-0000-0000-000040310000}"/>
    <cellStyle name="Note 3 11 2 3 2 3 3" xfId="47921" xr:uid="{00000000-0005-0000-0000-000041310000}"/>
    <cellStyle name="Note 3 11 2 3 2 4" xfId="21364" xr:uid="{00000000-0005-0000-0000-000042310000}"/>
    <cellStyle name="Note 3 11 2 3 2 5" xfId="35817" xr:uid="{00000000-0005-0000-0000-000043310000}"/>
    <cellStyle name="Note 3 11 2 3 3" xfId="6390" xr:uid="{00000000-0005-0000-0000-000044310000}"/>
    <cellStyle name="Note 3 11 2 3 3 2" xfId="23825" xr:uid="{00000000-0005-0000-0000-000045310000}"/>
    <cellStyle name="Note 3 11 2 3 3 3" xfId="38278" xr:uid="{00000000-0005-0000-0000-000046310000}"/>
    <cellStyle name="Note 3 11 2 3 4" xfId="8831" xr:uid="{00000000-0005-0000-0000-000047310000}"/>
    <cellStyle name="Note 3 11 2 3 4 2" xfId="26266" xr:uid="{00000000-0005-0000-0000-000048310000}"/>
    <cellStyle name="Note 3 11 2 3 4 3" xfId="40719" xr:uid="{00000000-0005-0000-0000-000049310000}"/>
    <cellStyle name="Note 3 11 2 3 5" xfId="11251" xr:uid="{00000000-0005-0000-0000-00004A310000}"/>
    <cellStyle name="Note 3 11 2 3 5 2" xfId="28686" xr:uid="{00000000-0005-0000-0000-00004B310000}"/>
    <cellStyle name="Note 3 11 2 3 5 3" xfId="43139" xr:uid="{00000000-0005-0000-0000-00004C310000}"/>
    <cellStyle name="Note 3 11 2 3 6" xfId="18258" xr:uid="{00000000-0005-0000-0000-00004D310000}"/>
    <cellStyle name="Note 3 11 2 4" xfId="1418" xr:uid="{00000000-0005-0000-0000-00004E310000}"/>
    <cellStyle name="Note 3 11 2 4 2" xfId="3929" xr:uid="{00000000-0005-0000-0000-00004F310000}"/>
    <cellStyle name="Note 3 11 2 4 2 2" xfId="21365" xr:uid="{00000000-0005-0000-0000-000050310000}"/>
    <cellStyle name="Note 3 11 2 4 2 3" xfId="35818" xr:uid="{00000000-0005-0000-0000-000051310000}"/>
    <cellStyle name="Note 3 11 2 4 3" xfId="6391" xr:uid="{00000000-0005-0000-0000-000052310000}"/>
    <cellStyle name="Note 3 11 2 4 3 2" xfId="23826" xr:uid="{00000000-0005-0000-0000-000053310000}"/>
    <cellStyle name="Note 3 11 2 4 3 3" xfId="38279" xr:uid="{00000000-0005-0000-0000-000054310000}"/>
    <cellStyle name="Note 3 11 2 4 4" xfId="8832" xr:uid="{00000000-0005-0000-0000-000055310000}"/>
    <cellStyle name="Note 3 11 2 4 4 2" xfId="26267" xr:uid="{00000000-0005-0000-0000-000056310000}"/>
    <cellStyle name="Note 3 11 2 4 4 3" xfId="40720" xr:uid="{00000000-0005-0000-0000-000057310000}"/>
    <cellStyle name="Note 3 11 2 4 5" xfId="11252" xr:uid="{00000000-0005-0000-0000-000058310000}"/>
    <cellStyle name="Note 3 11 2 4 5 2" xfId="28687" xr:uid="{00000000-0005-0000-0000-000059310000}"/>
    <cellStyle name="Note 3 11 2 4 5 3" xfId="43140" xr:uid="{00000000-0005-0000-0000-00005A310000}"/>
    <cellStyle name="Note 3 11 2 4 6" xfId="15124" xr:uid="{00000000-0005-0000-0000-00005B310000}"/>
    <cellStyle name="Note 3 11 2 4 6 2" xfId="32559" xr:uid="{00000000-0005-0000-0000-00005C310000}"/>
    <cellStyle name="Note 3 11 2 4 6 3" xfId="47012" xr:uid="{00000000-0005-0000-0000-00005D310000}"/>
    <cellStyle name="Note 3 11 2 4 7" xfId="18259" xr:uid="{00000000-0005-0000-0000-00005E310000}"/>
    <cellStyle name="Note 3 11 2 4 8" xfId="20286" xr:uid="{00000000-0005-0000-0000-00005F310000}"/>
    <cellStyle name="Note 3 11 2 5" xfId="3926" xr:uid="{00000000-0005-0000-0000-000060310000}"/>
    <cellStyle name="Note 3 11 2 5 2" xfId="13570" xr:uid="{00000000-0005-0000-0000-000061310000}"/>
    <cellStyle name="Note 3 11 2 5 2 2" xfId="31005" xr:uid="{00000000-0005-0000-0000-000062310000}"/>
    <cellStyle name="Note 3 11 2 5 2 3" xfId="45458" xr:uid="{00000000-0005-0000-0000-000063310000}"/>
    <cellStyle name="Note 3 11 2 5 3" xfId="16031" xr:uid="{00000000-0005-0000-0000-000064310000}"/>
    <cellStyle name="Note 3 11 2 5 3 2" xfId="33466" xr:uid="{00000000-0005-0000-0000-000065310000}"/>
    <cellStyle name="Note 3 11 2 5 3 3" xfId="47919" xr:uid="{00000000-0005-0000-0000-000066310000}"/>
    <cellStyle name="Note 3 11 2 5 4" xfId="21362" xr:uid="{00000000-0005-0000-0000-000067310000}"/>
    <cellStyle name="Note 3 11 2 5 5" xfId="35815" xr:uid="{00000000-0005-0000-0000-000068310000}"/>
    <cellStyle name="Note 3 11 2 6" xfId="6388" xr:uid="{00000000-0005-0000-0000-000069310000}"/>
    <cellStyle name="Note 3 11 2 6 2" xfId="23823" xr:uid="{00000000-0005-0000-0000-00006A310000}"/>
    <cellStyle name="Note 3 11 2 6 3" xfId="38276" xr:uid="{00000000-0005-0000-0000-00006B310000}"/>
    <cellStyle name="Note 3 11 2 7" xfId="8829" xr:uid="{00000000-0005-0000-0000-00006C310000}"/>
    <cellStyle name="Note 3 11 2 7 2" xfId="26264" xr:uid="{00000000-0005-0000-0000-00006D310000}"/>
    <cellStyle name="Note 3 11 2 7 3" xfId="40717" xr:uid="{00000000-0005-0000-0000-00006E310000}"/>
    <cellStyle name="Note 3 11 2 8" xfId="11249" xr:uid="{00000000-0005-0000-0000-00006F310000}"/>
    <cellStyle name="Note 3 11 2 8 2" xfId="28684" xr:uid="{00000000-0005-0000-0000-000070310000}"/>
    <cellStyle name="Note 3 11 2 8 3" xfId="43137" xr:uid="{00000000-0005-0000-0000-000071310000}"/>
    <cellStyle name="Note 3 11 2 9" xfId="18256" xr:uid="{00000000-0005-0000-0000-000072310000}"/>
    <cellStyle name="Note 3 11 3" xfId="1419" xr:uid="{00000000-0005-0000-0000-000073310000}"/>
    <cellStyle name="Note 3 11 3 2" xfId="1420" xr:uid="{00000000-0005-0000-0000-000074310000}"/>
    <cellStyle name="Note 3 11 3 2 2" xfId="3931" xr:uid="{00000000-0005-0000-0000-000075310000}"/>
    <cellStyle name="Note 3 11 3 2 2 2" xfId="13574" xr:uid="{00000000-0005-0000-0000-000076310000}"/>
    <cellStyle name="Note 3 11 3 2 2 2 2" xfId="31009" xr:uid="{00000000-0005-0000-0000-000077310000}"/>
    <cellStyle name="Note 3 11 3 2 2 2 3" xfId="45462" xr:uid="{00000000-0005-0000-0000-000078310000}"/>
    <cellStyle name="Note 3 11 3 2 2 3" xfId="16035" xr:uid="{00000000-0005-0000-0000-000079310000}"/>
    <cellStyle name="Note 3 11 3 2 2 3 2" xfId="33470" xr:uid="{00000000-0005-0000-0000-00007A310000}"/>
    <cellStyle name="Note 3 11 3 2 2 3 3" xfId="47923" xr:uid="{00000000-0005-0000-0000-00007B310000}"/>
    <cellStyle name="Note 3 11 3 2 2 4" xfId="21367" xr:uid="{00000000-0005-0000-0000-00007C310000}"/>
    <cellStyle name="Note 3 11 3 2 2 5" xfId="35820" xr:uid="{00000000-0005-0000-0000-00007D310000}"/>
    <cellStyle name="Note 3 11 3 2 3" xfId="6393" xr:uid="{00000000-0005-0000-0000-00007E310000}"/>
    <cellStyle name="Note 3 11 3 2 3 2" xfId="23828" xr:uid="{00000000-0005-0000-0000-00007F310000}"/>
    <cellStyle name="Note 3 11 3 2 3 3" xfId="38281" xr:uid="{00000000-0005-0000-0000-000080310000}"/>
    <cellStyle name="Note 3 11 3 2 4" xfId="8834" xr:uid="{00000000-0005-0000-0000-000081310000}"/>
    <cellStyle name="Note 3 11 3 2 4 2" xfId="26269" xr:uid="{00000000-0005-0000-0000-000082310000}"/>
    <cellStyle name="Note 3 11 3 2 4 3" xfId="40722" xr:uid="{00000000-0005-0000-0000-000083310000}"/>
    <cellStyle name="Note 3 11 3 2 5" xfId="11254" xr:uid="{00000000-0005-0000-0000-000084310000}"/>
    <cellStyle name="Note 3 11 3 2 5 2" xfId="28689" xr:uid="{00000000-0005-0000-0000-000085310000}"/>
    <cellStyle name="Note 3 11 3 2 5 3" xfId="43142" xr:uid="{00000000-0005-0000-0000-000086310000}"/>
    <cellStyle name="Note 3 11 3 2 6" xfId="18261" xr:uid="{00000000-0005-0000-0000-000087310000}"/>
    <cellStyle name="Note 3 11 3 3" xfId="1421" xr:uid="{00000000-0005-0000-0000-000088310000}"/>
    <cellStyle name="Note 3 11 3 3 2" xfId="3932" xr:uid="{00000000-0005-0000-0000-000089310000}"/>
    <cellStyle name="Note 3 11 3 3 2 2" xfId="13575" xr:uid="{00000000-0005-0000-0000-00008A310000}"/>
    <cellStyle name="Note 3 11 3 3 2 2 2" xfId="31010" xr:uid="{00000000-0005-0000-0000-00008B310000}"/>
    <cellStyle name="Note 3 11 3 3 2 2 3" xfId="45463" xr:uid="{00000000-0005-0000-0000-00008C310000}"/>
    <cellStyle name="Note 3 11 3 3 2 3" xfId="16036" xr:uid="{00000000-0005-0000-0000-00008D310000}"/>
    <cellStyle name="Note 3 11 3 3 2 3 2" xfId="33471" xr:uid="{00000000-0005-0000-0000-00008E310000}"/>
    <cellStyle name="Note 3 11 3 3 2 3 3" xfId="47924" xr:uid="{00000000-0005-0000-0000-00008F310000}"/>
    <cellStyle name="Note 3 11 3 3 2 4" xfId="21368" xr:uid="{00000000-0005-0000-0000-000090310000}"/>
    <cellStyle name="Note 3 11 3 3 2 5" xfId="35821" xr:uid="{00000000-0005-0000-0000-000091310000}"/>
    <cellStyle name="Note 3 11 3 3 3" xfId="6394" xr:uid="{00000000-0005-0000-0000-000092310000}"/>
    <cellStyle name="Note 3 11 3 3 3 2" xfId="23829" xr:uid="{00000000-0005-0000-0000-000093310000}"/>
    <cellStyle name="Note 3 11 3 3 3 3" xfId="38282" xr:uid="{00000000-0005-0000-0000-000094310000}"/>
    <cellStyle name="Note 3 11 3 3 4" xfId="8835" xr:uid="{00000000-0005-0000-0000-000095310000}"/>
    <cellStyle name="Note 3 11 3 3 4 2" xfId="26270" xr:uid="{00000000-0005-0000-0000-000096310000}"/>
    <cellStyle name="Note 3 11 3 3 4 3" xfId="40723" xr:uid="{00000000-0005-0000-0000-000097310000}"/>
    <cellStyle name="Note 3 11 3 3 5" xfId="11255" xr:uid="{00000000-0005-0000-0000-000098310000}"/>
    <cellStyle name="Note 3 11 3 3 5 2" xfId="28690" xr:uid="{00000000-0005-0000-0000-000099310000}"/>
    <cellStyle name="Note 3 11 3 3 5 3" xfId="43143" xr:uid="{00000000-0005-0000-0000-00009A310000}"/>
    <cellStyle name="Note 3 11 3 3 6" xfId="18262" xr:uid="{00000000-0005-0000-0000-00009B310000}"/>
    <cellStyle name="Note 3 11 3 4" xfId="1422" xr:uid="{00000000-0005-0000-0000-00009C310000}"/>
    <cellStyle name="Note 3 11 3 4 2" xfId="3933" xr:uid="{00000000-0005-0000-0000-00009D310000}"/>
    <cellStyle name="Note 3 11 3 4 2 2" xfId="21369" xr:uid="{00000000-0005-0000-0000-00009E310000}"/>
    <cellStyle name="Note 3 11 3 4 2 3" xfId="35822" xr:uid="{00000000-0005-0000-0000-00009F310000}"/>
    <cellStyle name="Note 3 11 3 4 3" xfId="6395" xr:uid="{00000000-0005-0000-0000-0000A0310000}"/>
    <cellStyle name="Note 3 11 3 4 3 2" xfId="23830" xr:uid="{00000000-0005-0000-0000-0000A1310000}"/>
    <cellStyle name="Note 3 11 3 4 3 3" xfId="38283" xr:uid="{00000000-0005-0000-0000-0000A2310000}"/>
    <cellStyle name="Note 3 11 3 4 4" xfId="8836" xr:uid="{00000000-0005-0000-0000-0000A3310000}"/>
    <cellStyle name="Note 3 11 3 4 4 2" xfId="26271" xr:uid="{00000000-0005-0000-0000-0000A4310000}"/>
    <cellStyle name="Note 3 11 3 4 4 3" xfId="40724" xr:uid="{00000000-0005-0000-0000-0000A5310000}"/>
    <cellStyle name="Note 3 11 3 4 5" xfId="11256" xr:uid="{00000000-0005-0000-0000-0000A6310000}"/>
    <cellStyle name="Note 3 11 3 4 5 2" xfId="28691" xr:uid="{00000000-0005-0000-0000-0000A7310000}"/>
    <cellStyle name="Note 3 11 3 4 5 3" xfId="43144" xr:uid="{00000000-0005-0000-0000-0000A8310000}"/>
    <cellStyle name="Note 3 11 3 4 6" xfId="15125" xr:uid="{00000000-0005-0000-0000-0000A9310000}"/>
    <cellStyle name="Note 3 11 3 4 6 2" xfId="32560" xr:uid="{00000000-0005-0000-0000-0000AA310000}"/>
    <cellStyle name="Note 3 11 3 4 6 3" xfId="47013" xr:uid="{00000000-0005-0000-0000-0000AB310000}"/>
    <cellStyle name="Note 3 11 3 4 7" xfId="18263" xr:uid="{00000000-0005-0000-0000-0000AC310000}"/>
    <cellStyle name="Note 3 11 3 4 8" xfId="20287" xr:uid="{00000000-0005-0000-0000-0000AD310000}"/>
    <cellStyle name="Note 3 11 3 5" xfId="3930" xr:uid="{00000000-0005-0000-0000-0000AE310000}"/>
    <cellStyle name="Note 3 11 3 5 2" xfId="13573" xr:uid="{00000000-0005-0000-0000-0000AF310000}"/>
    <cellStyle name="Note 3 11 3 5 2 2" xfId="31008" xr:uid="{00000000-0005-0000-0000-0000B0310000}"/>
    <cellStyle name="Note 3 11 3 5 2 3" xfId="45461" xr:uid="{00000000-0005-0000-0000-0000B1310000}"/>
    <cellStyle name="Note 3 11 3 5 3" xfId="16034" xr:uid="{00000000-0005-0000-0000-0000B2310000}"/>
    <cellStyle name="Note 3 11 3 5 3 2" xfId="33469" xr:uid="{00000000-0005-0000-0000-0000B3310000}"/>
    <cellStyle name="Note 3 11 3 5 3 3" xfId="47922" xr:uid="{00000000-0005-0000-0000-0000B4310000}"/>
    <cellStyle name="Note 3 11 3 5 4" xfId="21366" xr:uid="{00000000-0005-0000-0000-0000B5310000}"/>
    <cellStyle name="Note 3 11 3 5 5" xfId="35819" xr:uid="{00000000-0005-0000-0000-0000B6310000}"/>
    <cellStyle name="Note 3 11 3 6" xfId="6392" xr:uid="{00000000-0005-0000-0000-0000B7310000}"/>
    <cellStyle name="Note 3 11 3 6 2" xfId="23827" xr:uid="{00000000-0005-0000-0000-0000B8310000}"/>
    <cellStyle name="Note 3 11 3 6 3" xfId="38280" xr:uid="{00000000-0005-0000-0000-0000B9310000}"/>
    <cellStyle name="Note 3 11 3 7" xfId="8833" xr:uid="{00000000-0005-0000-0000-0000BA310000}"/>
    <cellStyle name="Note 3 11 3 7 2" xfId="26268" xr:uid="{00000000-0005-0000-0000-0000BB310000}"/>
    <cellStyle name="Note 3 11 3 7 3" xfId="40721" xr:uid="{00000000-0005-0000-0000-0000BC310000}"/>
    <cellStyle name="Note 3 11 3 8" xfId="11253" xr:uid="{00000000-0005-0000-0000-0000BD310000}"/>
    <cellStyle name="Note 3 11 3 8 2" xfId="28688" xr:uid="{00000000-0005-0000-0000-0000BE310000}"/>
    <cellStyle name="Note 3 11 3 8 3" xfId="43141" xr:uid="{00000000-0005-0000-0000-0000BF310000}"/>
    <cellStyle name="Note 3 11 3 9" xfId="18260" xr:uid="{00000000-0005-0000-0000-0000C0310000}"/>
    <cellStyle name="Note 3 11 4" xfId="1423" xr:uid="{00000000-0005-0000-0000-0000C1310000}"/>
    <cellStyle name="Note 3 11 4 2" xfId="1424" xr:uid="{00000000-0005-0000-0000-0000C2310000}"/>
    <cellStyle name="Note 3 11 4 2 2" xfId="3935" xr:uid="{00000000-0005-0000-0000-0000C3310000}"/>
    <cellStyle name="Note 3 11 4 2 2 2" xfId="13577" xr:uid="{00000000-0005-0000-0000-0000C4310000}"/>
    <cellStyle name="Note 3 11 4 2 2 2 2" xfId="31012" xr:uid="{00000000-0005-0000-0000-0000C5310000}"/>
    <cellStyle name="Note 3 11 4 2 2 2 3" xfId="45465" xr:uid="{00000000-0005-0000-0000-0000C6310000}"/>
    <cellStyle name="Note 3 11 4 2 2 3" xfId="16038" xr:uid="{00000000-0005-0000-0000-0000C7310000}"/>
    <cellStyle name="Note 3 11 4 2 2 3 2" xfId="33473" xr:uid="{00000000-0005-0000-0000-0000C8310000}"/>
    <cellStyle name="Note 3 11 4 2 2 3 3" xfId="47926" xr:uid="{00000000-0005-0000-0000-0000C9310000}"/>
    <cellStyle name="Note 3 11 4 2 2 4" xfId="21371" xr:uid="{00000000-0005-0000-0000-0000CA310000}"/>
    <cellStyle name="Note 3 11 4 2 2 5" xfId="35824" xr:uid="{00000000-0005-0000-0000-0000CB310000}"/>
    <cellStyle name="Note 3 11 4 2 3" xfId="6397" xr:uid="{00000000-0005-0000-0000-0000CC310000}"/>
    <cellStyle name="Note 3 11 4 2 3 2" xfId="23832" xr:uid="{00000000-0005-0000-0000-0000CD310000}"/>
    <cellStyle name="Note 3 11 4 2 3 3" xfId="38285" xr:uid="{00000000-0005-0000-0000-0000CE310000}"/>
    <cellStyle name="Note 3 11 4 2 4" xfId="8838" xr:uid="{00000000-0005-0000-0000-0000CF310000}"/>
    <cellStyle name="Note 3 11 4 2 4 2" xfId="26273" xr:uid="{00000000-0005-0000-0000-0000D0310000}"/>
    <cellStyle name="Note 3 11 4 2 4 3" xfId="40726" xr:uid="{00000000-0005-0000-0000-0000D1310000}"/>
    <cellStyle name="Note 3 11 4 2 5" xfId="11258" xr:uid="{00000000-0005-0000-0000-0000D2310000}"/>
    <cellStyle name="Note 3 11 4 2 5 2" xfId="28693" xr:uid="{00000000-0005-0000-0000-0000D3310000}"/>
    <cellStyle name="Note 3 11 4 2 5 3" xfId="43146" xr:uid="{00000000-0005-0000-0000-0000D4310000}"/>
    <cellStyle name="Note 3 11 4 2 6" xfId="18265" xr:uid="{00000000-0005-0000-0000-0000D5310000}"/>
    <cellStyle name="Note 3 11 4 3" xfId="1425" xr:uid="{00000000-0005-0000-0000-0000D6310000}"/>
    <cellStyle name="Note 3 11 4 3 2" xfId="3936" xr:uid="{00000000-0005-0000-0000-0000D7310000}"/>
    <cellStyle name="Note 3 11 4 3 2 2" xfId="13578" xr:uid="{00000000-0005-0000-0000-0000D8310000}"/>
    <cellStyle name="Note 3 11 4 3 2 2 2" xfId="31013" xr:uid="{00000000-0005-0000-0000-0000D9310000}"/>
    <cellStyle name="Note 3 11 4 3 2 2 3" xfId="45466" xr:uid="{00000000-0005-0000-0000-0000DA310000}"/>
    <cellStyle name="Note 3 11 4 3 2 3" xfId="16039" xr:uid="{00000000-0005-0000-0000-0000DB310000}"/>
    <cellStyle name="Note 3 11 4 3 2 3 2" xfId="33474" xr:uid="{00000000-0005-0000-0000-0000DC310000}"/>
    <cellStyle name="Note 3 11 4 3 2 3 3" xfId="47927" xr:uid="{00000000-0005-0000-0000-0000DD310000}"/>
    <cellStyle name="Note 3 11 4 3 2 4" xfId="21372" xr:uid="{00000000-0005-0000-0000-0000DE310000}"/>
    <cellStyle name="Note 3 11 4 3 2 5" xfId="35825" xr:uid="{00000000-0005-0000-0000-0000DF310000}"/>
    <cellStyle name="Note 3 11 4 3 3" xfId="6398" xr:uid="{00000000-0005-0000-0000-0000E0310000}"/>
    <cellStyle name="Note 3 11 4 3 3 2" xfId="23833" xr:uid="{00000000-0005-0000-0000-0000E1310000}"/>
    <cellStyle name="Note 3 11 4 3 3 3" xfId="38286" xr:uid="{00000000-0005-0000-0000-0000E2310000}"/>
    <cellStyle name="Note 3 11 4 3 4" xfId="8839" xr:uid="{00000000-0005-0000-0000-0000E3310000}"/>
    <cellStyle name="Note 3 11 4 3 4 2" xfId="26274" xr:uid="{00000000-0005-0000-0000-0000E4310000}"/>
    <cellStyle name="Note 3 11 4 3 4 3" xfId="40727" xr:uid="{00000000-0005-0000-0000-0000E5310000}"/>
    <cellStyle name="Note 3 11 4 3 5" xfId="11259" xr:uid="{00000000-0005-0000-0000-0000E6310000}"/>
    <cellStyle name="Note 3 11 4 3 5 2" xfId="28694" xr:uid="{00000000-0005-0000-0000-0000E7310000}"/>
    <cellStyle name="Note 3 11 4 3 5 3" xfId="43147" xr:uid="{00000000-0005-0000-0000-0000E8310000}"/>
    <cellStyle name="Note 3 11 4 3 6" xfId="18266" xr:uid="{00000000-0005-0000-0000-0000E9310000}"/>
    <cellStyle name="Note 3 11 4 4" xfId="1426" xr:uid="{00000000-0005-0000-0000-0000EA310000}"/>
    <cellStyle name="Note 3 11 4 4 2" xfId="3937" xr:uid="{00000000-0005-0000-0000-0000EB310000}"/>
    <cellStyle name="Note 3 11 4 4 2 2" xfId="21373" xr:uid="{00000000-0005-0000-0000-0000EC310000}"/>
    <cellStyle name="Note 3 11 4 4 2 3" xfId="35826" xr:uid="{00000000-0005-0000-0000-0000ED310000}"/>
    <cellStyle name="Note 3 11 4 4 3" xfId="6399" xr:uid="{00000000-0005-0000-0000-0000EE310000}"/>
    <cellStyle name="Note 3 11 4 4 3 2" xfId="23834" xr:uid="{00000000-0005-0000-0000-0000EF310000}"/>
    <cellStyle name="Note 3 11 4 4 3 3" xfId="38287" xr:uid="{00000000-0005-0000-0000-0000F0310000}"/>
    <cellStyle name="Note 3 11 4 4 4" xfId="8840" xr:uid="{00000000-0005-0000-0000-0000F1310000}"/>
    <cellStyle name="Note 3 11 4 4 4 2" xfId="26275" xr:uid="{00000000-0005-0000-0000-0000F2310000}"/>
    <cellStyle name="Note 3 11 4 4 4 3" xfId="40728" xr:uid="{00000000-0005-0000-0000-0000F3310000}"/>
    <cellStyle name="Note 3 11 4 4 5" xfId="11260" xr:uid="{00000000-0005-0000-0000-0000F4310000}"/>
    <cellStyle name="Note 3 11 4 4 5 2" xfId="28695" xr:uid="{00000000-0005-0000-0000-0000F5310000}"/>
    <cellStyle name="Note 3 11 4 4 5 3" xfId="43148" xr:uid="{00000000-0005-0000-0000-0000F6310000}"/>
    <cellStyle name="Note 3 11 4 4 6" xfId="15126" xr:uid="{00000000-0005-0000-0000-0000F7310000}"/>
    <cellStyle name="Note 3 11 4 4 6 2" xfId="32561" xr:uid="{00000000-0005-0000-0000-0000F8310000}"/>
    <cellStyle name="Note 3 11 4 4 6 3" xfId="47014" xr:uid="{00000000-0005-0000-0000-0000F9310000}"/>
    <cellStyle name="Note 3 11 4 4 7" xfId="18267" xr:uid="{00000000-0005-0000-0000-0000FA310000}"/>
    <cellStyle name="Note 3 11 4 4 8" xfId="20288" xr:uid="{00000000-0005-0000-0000-0000FB310000}"/>
    <cellStyle name="Note 3 11 4 5" xfId="3934" xr:uid="{00000000-0005-0000-0000-0000FC310000}"/>
    <cellStyle name="Note 3 11 4 5 2" xfId="13576" xr:uid="{00000000-0005-0000-0000-0000FD310000}"/>
    <cellStyle name="Note 3 11 4 5 2 2" xfId="31011" xr:uid="{00000000-0005-0000-0000-0000FE310000}"/>
    <cellStyle name="Note 3 11 4 5 2 3" xfId="45464" xr:uid="{00000000-0005-0000-0000-0000FF310000}"/>
    <cellStyle name="Note 3 11 4 5 3" xfId="16037" xr:uid="{00000000-0005-0000-0000-000000320000}"/>
    <cellStyle name="Note 3 11 4 5 3 2" xfId="33472" xr:uid="{00000000-0005-0000-0000-000001320000}"/>
    <cellStyle name="Note 3 11 4 5 3 3" xfId="47925" xr:uid="{00000000-0005-0000-0000-000002320000}"/>
    <cellStyle name="Note 3 11 4 5 4" xfId="21370" xr:uid="{00000000-0005-0000-0000-000003320000}"/>
    <cellStyle name="Note 3 11 4 5 5" xfId="35823" xr:uid="{00000000-0005-0000-0000-000004320000}"/>
    <cellStyle name="Note 3 11 4 6" xfId="6396" xr:uid="{00000000-0005-0000-0000-000005320000}"/>
    <cellStyle name="Note 3 11 4 6 2" xfId="23831" xr:uid="{00000000-0005-0000-0000-000006320000}"/>
    <cellStyle name="Note 3 11 4 6 3" xfId="38284" xr:uid="{00000000-0005-0000-0000-000007320000}"/>
    <cellStyle name="Note 3 11 4 7" xfId="8837" xr:uid="{00000000-0005-0000-0000-000008320000}"/>
    <cellStyle name="Note 3 11 4 7 2" xfId="26272" xr:uid="{00000000-0005-0000-0000-000009320000}"/>
    <cellStyle name="Note 3 11 4 7 3" xfId="40725" xr:uid="{00000000-0005-0000-0000-00000A320000}"/>
    <cellStyle name="Note 3 11 4 8" xfId="11257" xr:uid="{00000000-0005-0000-0000-00000B320000}"/>
    <cellStyle name="Note 3 11 4 8 2" xfId="28692" xr:uid="{00000000-0005-0000-0000-00000C320000}"/>
    <cellStyle name="Note 3 11 4 8 3" xfId="43145" xr:uid="{00000000-0005-0000-0000-00000D320000}"/>
    <cellStyle name="Note 3 11 4 9" xfId="18264" xr:uid="{00000000-0005-0000-0000-00000E320000}"/>
    <cellStyle name="Note 3 11 5" xfId="1427" xr:uid="{00000000-0005-0000-0000-00000F320000}"/>
    <cellStyle name="Note 3 11 5 2" xfId="1428" xr:uid="{00000000-0005-0000-0000-000010320000}"/>
    <cellStyle name="Note 3 11 5 2 2" xfId="3939" xr:uid="{00000000-0005-0000-0000-000011320000}"/>
    <cellStyle name="Note 3 11 5 2 2 2" xfId="13580" xr:uid="{00000000-0005-0000-0000-000012320000}"/>
    <cellStyle name="Note 3 11 5 2 2 2 2" xfId="31015" xr:uid="{00000000-0005-0000-0000-000013320000}"/>
    <cellStyle name="Note 3 11 5 2 2 2 3" xfId="45468" xr:uid="{00000000-0005-0000-0000-000014320000}"/>
    <cellStyle name="Note 3 11 5 2 2 3" xfId="16041" xr:uid="{00000000-0005-0000-0000-000015320000}"/>
    <cellStyle name="Note 3 11 5 2 2 3 2" xfId="33476" xr:uid="{00000000-0005-0000-0000-000016320000}"/>
    <cellStyle name="Note 3 11 5 2 2 3 3" xfId="47929" xr:uid="{00000000-0005-0000-0000-000017320000}"/>
    <cellStyle name="Note 3 11 5 2 2 4" xfId="21375" xr:uid="{00000000-0005-0000-0000-000018320000}"/>
    <cellStyle name="Note 3 11 5 2 2 5" xfId="35828" xr:uid="{00000000-0005-0000-0000-000019320000}"/>
    <cellStyle name="Note 3 11 5 2 3" xfId="6401" xr:uid="{00000000-0005-0000-0000-00001A320000}"/>
    <cellStyle name="Note 3 11 5 2 3 2" xfId="23836" xr:uid="{00000000-0005-0000-0000-00001B320000}"/>
    <cellStyle name="Note 3 11 5 2 3 3" xfId="38289" xr:uid="{00000000-0005-0000-0000-00001C320000}"/>
    <cellStyle name="Note 3 11 5 2 4" xfId="8842" xr:uid="{00000000-0005-0000-0000-00001D320000}"/>
    <cellStyle name="Note 3 11 5 2 4 2" xfId="26277" xr:uid="{00000000-0005-0000-0000-00001E320000}"/>
    <cellStyle name="Note 3 11 5 2 4 3" xfId="40730" xr:uid="{00000000-0005-0000-0000-00001F320000}"/>
    <cellStyle name="Note 3 11 5 2 5" xfId="11262" xr:uid="{00000000-0005-0000-0000-000020320000}"/>
    <cellStyle name="Note 3 11 5 2 5 2" xfId="28697" xr:uid="{00000000-0005-0000-0000-000021320000}"/>
    <cellStyle name="Note 3 11 5 2 5 3" xfId="43150" xr:uid="{00000000-0005-0000-0000-000022320000}"/>
    <cellStyle name="Note 3 11 5 2 6" xfId="18269" xr:uid="{00000000-0005-0000-0000-000023320000}"/>
    <cellStyle name="Note 3 11 5 3" xfId="1429" xr:uid="{00000000-0005-0000-0000-000024320000}"/>
    <cellStyle name="Note 3 11 5 3 2" xfId="3940" xr:uid="{00000000-0005-0000-0000-000025320000}"/>
    <cellStyle name="Note 3 11 5 3 2 2" xfId="13581" xr:uid="{00000000-0005-0000-0000-000026320000}"/>
    <cellStyle name="Note 3 11 5 3 2 2 2" xfId="31016" xr:uid="{00000000-0005-0000-0000-000027320000}"/>
    <cellStyle name="Note 3 11 5 3 2 2 3" xfId="45469" xr:uid="{00000000-0005-0000-0000-000028320000}"/>
    <cellStyle name="Note 3 11 5 3 2 3" xfId="16042" xr:uid="{00000000-0005-0000-0000-000029320000}"/>
    <cellStyle name="Note 3 11 5 3 2 3 2" xfId="33477" xr:uid="{00000000-0005-0000-0000-00002A320000}"/>
    <cellStyle name="Note 3 11 5 3 2 3 3" xfId="47930" xr:uid="{00000000-0005-0000-0000-00002B320000}"/>
    <cellStyle name="Note 3 11 5 3 2 4" xfId="21376" xr:uid="{00000000-0005-0000-0000-00002C320000}"/>
    <cellStyle name="Note 3 11 5 3 2 5" xfId="35829" xr:uid="{00000000-0005-0000-0000-00002D320000}"/>
    <cellStyle name="Note 3 11 5 3 3" xfId="6402" xr:uid="{00000000-0005-0000-0000-00002E320000}"/>
    <cellStyle name="Note 3 11 5 3 3 2" xfId="23837" xr:uid="{00000000-0005-0000-0000-00002F320000}"/>
    <cellStyle name="Note 3 11 5 3 3 3" xfId="38290" xr:uid="{00000000-0005-0000-0000-000030320000}"/>
    <cellStyle name="Note 3 11 5 3 4" xfId="8843" xr:uid="{00000000-0005-0000-0000-000031320000}"/>
    <cellStyle name="Note 3 11 5 3 4 2" xfId="26278" xr:uid="{00000000-0005-0000-0000-000032320000}"/>
    <cellStyle name="Note 3 11 5 3 4 3" xfId="40731" xr:uid="{00000000-0005-0000-0000-000033320000}"/>
    <cellStyle name="Note 3 11 5 3 5" xfId="11263" xr:uid="{00000000-0005-0000-0000-000034320000}"/>
    <cellStyle name="Note 3 11 5 3 5 2" xfId="28698" xr:uid="{00000000-0005-0000-0000-000035320000}"/>
    <cellStyle name="Note 3 11 5 3 5 3" xfId="43151" xr:uid="{00000000-0005-0000-0000-000036320000}"/>
    <cellStyle name="Note 3 11 5 3 6" xfId="18270" xr:uid="{00000000-0005-0000-0000-000037320000}"/>
    <cellStyle name="Note 3 11 5 4" xfId="1430" xr:uid="{00000000-0005-0000-0000-000038320000}"/>
    <cellStyle name="Note 3 11 5 4 2" xfId="3941" xr:uid="{00000000-0005-0000-0000-000039320000}"/>
    <cellStyle name="Note 3 11 5 4 2 2" xfId="21377" xr:uid="{00000000-0005-0000-0000-00003A320000}"/>
    <cellStyle name="Note 3 11 5 4 2 3" xfId="35830" xr:uid="{00000000-0005-0000-0000-00003B320000}"/>
    <cellStyle name="Note 3 11 5 4 3" xfId="6403" xr:uid="{00000000-0005-0000-0000-00003C320000}"/>
    <cellStyle name="Note 3 11 5 4 3 2" xfId="23838" xr:uid="{00000000-0005-0000-0000-00003D320000}"/>
    <cellStyle name="Note 3 11 5 4 3 3" xfId="38291" xr:uid="{00000000-0005-0000-0000-00003E320000}"/>
    <cellStyle name="Note 3 11 5 4 4" xfId="8844" xr:uid="{00000000-0005-0000-0000-00003F320000}"/>
    <cellStyle name="Note 3 11 5 4 4 2" xfId="26279" xr:uid="{00000000-0005-0000-0000-000040320000}"/>
    <cellStyle name="Note 3 11 5 4 4 3" xfId="40732" xr:uid="{00000000-0005-0000-0000-000041320000}"/>
    <cellStyle name="Note 3 11 5 4 5" xfId="11264" xr:uid="{00000000-0005-0000-0000-000042320000}"/>
    <cellStyle name="Note 3 11 5 4 5 2" xfId="28699" xr:uid="{00000000-0005-0000-0000-000043320000}"/>
    <cellStyle name="Note 3 11 5 4 5 3" xfId="43152" xr:uid="{00000000-0005-0000-0000-000044320000}"/>
    <cellStyle name="Note 3 11 5 4 6" xfId="15127" xr:uid="{00000000-0005-0000-0000-000045320000}"/>
    <cellStyle name="Note 3 11 5 4 6 2" xfId="32562" xr:uid="{00000000-0005-0000-0000-000046320000}"/>
    <cellStyle name="Note 3 11 5 4 6 3" xfId="47015" xr:uid="{00000000-0005-0000-0000-000047320000}"/>
    <cellStyle name="Note 3 11 5 4 7" xfId="18271" xr:uid="{00000000-0005-0000-0000-000048320000}"/>
    <cellStyle name="Note 3 11 5 4 8" xfId="20289" xr:uid="{00000000-0005-0000-0000-000049320000}"/>
    <cellStyle name="Note 3 11 5 5" xfId="3938" xr:uid="{00000000-0005-0000-0000-00004A320000}"/>
    <cellStyle name="Note 3 11 5 5 2" xfId="13579" xr:uid="{00000000-0005-0000-0000-00004B320000}"/>
    <cellStyle name="Note 3 11 5 5 2 2" xfId="31014" xr:uid="{00000000-0005-0000-0000-00004C320000}"/>
    <cellStyle name="Note 3 11 5 5 2 3" xfId="45467" xr:uid="{00000000-0005-0000-0000-00004D320000}"/>
    <cellStyle name="Note 3 11 5 5 3" xfId="16040" xr:uid="{00000000-0005-0000-0000-00004E320000}"/>
    <cellStyle name="Note 3 11 5 5 3 2" xfId="33475" xr:uid="{00000000-0005-0000-0000-00004F320000}"/>
    <cellStyle name="Note 3 11 5 5 3 3" xfId="47928" xr:uid="{00000000-0005-0000-0000-000050320000}"/>
    <cellStyle name="Note 3 11 5 5 4" xfId="21374" xr:uid="{00000000-0005-0000-0000-000051320000}"/>
    <cellStyle name="Note 3 11 5 5 5" xfId="35827" xr:uid="{00000000-0005-0000-0000-000052320000}"/>
    <cellStyle name="Note 3 11 5 6" xfId="6400" xr:uid="{00000000-0005-0000-0000-000053320000}"/>
    <cellStyle name="Note 3 11 5 6 2" xfId="23835" xr:uid="{00000000-0005-0000-0000-000054320000}"/>
    <cellStyle name="Note 3 11 5 6 3" xfId="38288" xr:uid="{00000000-0005-0000-0000-000055320000}"/>
    <cellStyle name="Note 3 11 5 7" xfId="8841" xr:uid="{00000000-0005-0000-0000-000056320000}"/>
    <cellStyle name="Note 3 11 5 7 2" xfId="26276" xr:uid="{00000000-0005-0000-0000-000057320000}"/>
    <cellStyle name="Note 3 11 5 7 3" xfId="40729" xr:uid="{00000000-0005-0000-0000-000058320000}"/>
    <cellStyle name="Note 3 11 5 8" xfId="11261" xr:uid="{00000000-0005-0000-0000-000059320000}"/>
    <cellStyle name="Note 3 11 5 8 2" xfId="28696" xr:uid="{00000000-0005-0000-0000-00005A320000}"/>
    <cellStyle name="Note 3 11 5 8 3" xfId="43149" xr:uid="{00000000-0005-0000-0000-00005B320000}"/>
    <cellStyle name="Note 3 11 5 9" xfId="18268" xr:uid="{00000000-0005-0000-0000-00005C320000}"/>
    <cellStyle name="Note 3 11 6" xfId="1431" xr:uid="{00000000-0005-0000-0000-00005D320000}"/>
    <cellStyle name="Note 3 11 6 2" xfId="3942" xr:uid="{00000000-0005-0000-0000-00005E320000}"/>
    <cellStyle name="Note 3 11 6 2 2" xfId="13582" xr:uid="{00000000-0005-0000-0000-00005F320000}"/>
    <cellStyle name="Note 3 11 6 2 2 2" xfId="31017" xr:uid="{00000000-0005-0000-0000-000060320000}"/>
    <cellStyle name="Note 3 11 6 2 2 3" xfId="45470" xr:uid="{00000000-0005-0000-0000-000061320000}"/>
    <cellStyle name="Note 3 11 6 2 3" xfId="16043" xr:uid="{00000000-0005-0000-0000-000062320000}"/>
    <cellStyle name="Note 3 11 6 2 3 2" xfId="33478" xr:uid="{00000000-0005-0000-0000-000063320000}"/>
    <cellStyle name="Note 3 11 6 2 3 3" xfId="47931" xr:uid="{00000000-0005-0000-0000-000064320000}"/>
    <cellStyle name="Note 3 11 6 2 4" xfId="21378" xr:uid="{00000000-0005-0000-0000-000065320000}"/>
    <cellStyle name="Note 3 11 6 2 5" xfId="35831" xr:uid="{00000000-0005-0000-0000-000066320000}"/>
    <cellStyle name="Note 3 11 6 3" xfId="6404" xr:uid="{00000000-0005-0000-0000-000067320000}"/>
    <cellStyle name="Note 3 11 6 3 2" xfId="23839" xr:uid="{00000000-0005-0000-0000-000068320000}"/>
    <cellStyle name="Note 3 11 6 3 3" xfId="38292" xr:uid="{00000000-0005-0000-0000-000069320000}"/>
    <cellStyle name="Note 3 11 6 4" xfId="8845" xr:uid="{00000000-0005-0000-0000-00006A320000}"/>
    <cellStyle name="Note 3 11 6 4 2" xfId="26280" xr:uid="{00000000-0005-0000-0000-00006B320000}"/>
    <cellStyle name="Note 3 11 6 4 3" xfId="40733" xr:uid="{00000000-0005-0000-0000-00006C320000}"/>
    <cellStyle name="Note 3 11 6 5" xfId="11265" xr:uid="{00000000-0005-0000-0000-00006D320000}"/>
    <cellStyle name="Note 3 11 6 5 2" xfId="28700" xr:uid="{00000000-0005-0000-0000-00006E320000}"/>
    <cellStyle name="Note 3 11 6 5 3" xfId="43153" xr:uid="{00000000-0005-0000-0000-00006F320000}"/>
    <cellStyle name="Note 3 11 6 6" xfId="18272" xr:uid="{00000000-0005-0000-0000-000070320000}"/>
    <cellStyle name="Note 3 11 7" xfId="1432" xr:uid="{00000000-0005-0000-0000-000071320000}"/>
    <cellStyle name="Note 3 11 7 2" xfId="3943" xr:uid="{00000000-0005-0000-0000-000072320000}"/>
    <cellStyle name="Note 3 11 7 2 2" xfId="13583" xr:uid="{00000000-0005-0000-0000-000073320000}"/>
    <cellStyle name="Note 3 11 7 2 2 2" xfId="31018" xr:uid="{00000000-0005-0000-0000-000074320000}"/>
    <cellStyle name="Note 3 11 7 2 2 3" xfId="45471" xr:uid="{00000000-0005-0000-0000-000075320000}"/>
    <cellStyle name="Note 3 11 7 2 3" xfId="16044" xr:uid="{00000000-0005-0000-0000-000076320000}"/>
    <cellStyle name="Note 3 11 7 2 3 2" xfId="33479" xr:uid="{00000000-0005-0000-0000-000077320000}"/>
    <cellStyle name="Note 3 11 7 2 3 3" xfId="47932" xr:uid="{00000000-0005-0000-0000-000078320000}"/>
    <cellStyle name="Note 3 11 7 2 4" xfId="21379" xr:uid="{00000000-0005-0000-0000-000079320000}"/>
    <cellStyle name="Note 3 11 7 2 5" xfId="35832" xr:uid="{00000000-0005-0000-0000-00007A320000}"/>
    <cellStyle name="Note 3 11 7 3" xfId="6405" xr:uid="{00000000-0005-0000-0000-00007B320000}"/>
    <cellStyle name="Note 3 11 7 3 2" xfId="23840" xr:uid="{00000000-0005-0000-0000-00007C320000}"/>
    <cellStyle name="Note 3 11 7 3 3" xfId="38293" xr:uid="{00000000-0005-0000-0000-00007D320000}"/>
    <cellStyle name="Note 3 11 7 4" xfId="8846" xr:uid="{00000000-0005-0000-0000-00007E320000}"/>
    <cellStyle name="Note 3 11 7 4 2" xfId="26281" xr:uid="{00000000-0005-0000-0000-00007F320000}"/>
    <cellStyle name="Note 3 11 7 4 3" xfId="40734" xr:uid="{00000000-0005-0000-0000-000080320000}"/>
    <cellStyle name="Note 3 11 7 5" xfId="11266" xr:uid="{00000000-0005-0000-0000-000081320000}"/>
    <cellStyle name="Note 3 11 7 5 2" xfId="28701" xr:uid="{00000000-0005-0000-0000-000082320000}"/>
    <cellStyle name="Note 3 11 7 5 3" xfId="43154" xr:uid="{00000000-0005-0000-0000-000083320000}"/>
    <cellStyle name="Note 3 11 7 6" xfId="18273" xr:uid="{00000000-0005-0000-0000-000084320000}"/>
    <cellStyle name="Note 3 11 8" xfId="1433" xr:uid="{00000000-0005-0000-0000-000085320000}"/>
    <cellStyle name="Note 3 11 8 2" xfId="3944" xr:uid="{00000000-0005-0000-0000-000086320000}"/>
    <cellStyle name="Note 3 11 8 2 2" xfId="21380" xr:uid="{00000000-0005-0000-0000-000087320000}"/>
    <cellStyle name="Note 3 11 8 2 3" xfId="35833" xr:uid="{00000000-0005-0000-0000-000088320000}"/>
    <cellStyle name="Note 3 11 8 3" xfId="6406" xr:uid="{00000000-0005-0000-0000-000089320000}"/>
    <cellStyle name="Note 3 11 8 3 2" xfId="23841" xr:uid="{00000000-0005-0000-0000-00008A320000}"/>
    <cellStyle name="Note 3 11 8 3 3" xfId="38294" xr:uid="{00000000-0005-0000-0000-00008B320000}"/>
    <cellStyle name="Note 3 11 8 4" xfId="8847" xr:uid="{00000000-0005-0000-0000-00008C320000}"/>
    <cellStyle name="Note 3 11 8 4 2" xfId="26282" xr:uid="{00000000-0005-0000-0000-00008D320000}"/>
    <cellStyle name="Note 3 11 8 4 3" xfId="40735" xr:uid="{00000000-0005-0000-0000-00008E320000}"/>
    <cellStyle name="Note 3 11 8 5" xfId="11267" xr:uid="{00000000-0005-0000-0000-00008F320000}"/>
    <cellStyle name="Note 3 11 8 5 2" xfId="28702" xr:uid="{00000000-0005-0000-0000-000090320000}"/>
    <cellStyle name="Note 3 11 8 5 3" xfId="43155" xr:uid="{00000000-0005-0000-0000-000091320000}"/>
    <cellStyle name="Note 3 11 8 6" xfId="15128" xr:uid="{00000000-0005-0000-0000-000092320000}"/>
    <cellStyle name="Note 3 11 8 6 2" xfId="32563" xr:uid="{00000000-0005-0000-0000-000093320000}"/>
    <cellStyle name="Note 3 11 8 6 3" xfId="47016" xr:uid="{00000000-0005-0000-0000-000094320000}"/>
    <cellStyle name="Note 3 11 8 7" xfId="18274" xr:uid="{00000000-0005-0000-0000-000095320000}"/>
    <cellStyle name="Note 3 11 8 8" xfId="20290" xr:uid="{00000000-0005-0000-0000-000096320000}"/>
    <cellStyle name="Note 3 11 9" xfId="3925" xr:uid="{00000000-0005-0000-0000-000097320000}"/>
    <cellStyle name="Note 3 11 9 2" xfId="13569" xr:uid="{00000000-0005-0000-0000-000098320000}"/>
    <cellStyle name="Note 3 11 9 2 2" xfId="31004" xr:uid="{00000000-0005-0000-0000-000099320000}"/>
    <cellStyle name="Note 3 11 9 2 3" xfId="45457" xr:uid="{00000000-0005-0000-0000-00009A320000}"/>
    <cellStyle name="Note 3 11 9 3" xfId="16030" xr:uid="{00000000-0005-0000-0000-00009B320000}"/>
    <cellStyle name="Note 3 11 9 3 2" xfId="33465" xr:uid="{00000000-0005-0000-0000-00009C320000}"/>
    <cellStyle name="Note 3 11 9 3 3" xfId="47918" xr:uid="{00000000-0005-0000-0000-00009D320000}"/>
    <cellStyle name="Note 3 11 9 4" xfId="21361" xr:uid="{00000000-0005-0000-0000-00009E320000}"/>
    <cellStyle name="Note 3 11 9 5" xfId="35814" xr:uid="{00000000-0005-0000-0000-00009F320000}"/>
    <cellStyle name="Note 3 12" xfId="1434" xr:uid="{00000000-0005-0000-0000-0000A0320000}"/>
    <cellStyle name="Note 3 12 10" xfId="6407" xr:uid="{00000000-0005-0000-0000-0000A1320000}"/>
    <cellStyle name="Note 3 12 10 2" xfId="23842" xr:uid="{00000000-0005-0000-0000-0000A2320000}"/>
    <cellStyle name="Note 3 12 10 3" xfId="38295" xr:uid="{00000000-0005-0000-0000-0000A3320000}"/>
    <cellStyle name="Note 3 12 11" xfId="8848" xr:uid="{00000000-0005-0000-0000-0000A4320000}"/>
    <cellStyle name="Note 3 12 11 2" xfId="26283" xr:uid="{00000000-0005-0000-0000-0000A5320000}"/>
    <cellStyle name="Note 3 12 11 3" xfId="40736" xr:uid="{00000000-0005-0000-0000-0000A6320000}"/>
    <cellStyle name="Note 3 12 12" xfId="11268" xr:uid="{00000000-0005-0000-0000-0000A7320000}"/>
    <cellStyle name="Note 3 12 12 2" xfId="28703" xr:uid="{00000000-0005-0000-0000-0000A8320000}"/>
    <cellStyle name="Note 3 12 12 3" xfId="43156" xr:uid="{00000000-0005-0000-0000-0000A9320000}"/>
    <cellStyle name="Note 3 12 13" xfId="18275" xr:uid="{00000000-0005-0000-0000-0000AA320000}"/>
    <cellStyle name="Note 3 12 2" xfId="1435" xr:uid="{00000000-0005-0000-0000-0000AB320000}"/>
    <cellStyle name="Note 3 12 2 2" xfId="1436" xr:uid="{00000000-0005-0000-0000-0000AC320000}"/>
    <cellStyle name="Note 3 12 2 2 2" xfId="3947" xr:uid="{00000000-0005-0000-0000-0000AD320000}"/>
    <cellStyle name="Note 3 12 2 2 2 2" xfId="13586" xr:uid="{00000000-0005-0000-0000-0000AE320000}"/>
    <cellStyle name="Note 3 12 2 2 2 2 2" xfId="31021" xr:uid="{00000000-0005-0000-0000-0000AF320000}"/>
    <cellStyle name="Note 3 12 2 2 2 2 3" xfId="45474" xr:uid="{00000000-0005-0000-0000-0000B0320000}"/>
    <cellStyle name="Note 3 12 2 2 2 3" xfId="16047" xr:uid="{00000000-0005-0000-0000-0000B1320000}"/>
    <cellStyle name="Note 3 12 2 2 2 3 2" xfId="33482" xr:uid="{00000000-0005-0000-0000-0000B2320000}"/>
    <cellStyle name="Note 3 12 2 2 2 3 3" xfId="47935" xr:uid="{00000000-0005-0000-0000-0000B3320000}"/>
    <cellStyle name="Note 3 12 2 2 2 4" xfId="21383" xr:uid="{00000000-0005-0000-0000-0000B4320000}"/>
    <cellStyle name="Note 3 12 2 2 2 5" xfId="35836" xr:uid="{00000000-0005-0000-0000-0000B5320000}"/>
    <cellStyle name="Note 3 12 2 2 3" xfId="6409" xr:uid="{00000000-0005-0000-0000-0000B6320000}"/>
    <cellStyle name="Note 3 12 2 2 3 2" xfId="23844" xr:uid="{00000000-0005-0000-0000-0000B7320000}"/>
    <cellStyle name="Note 3 12 2 2 3 3" xfId="38297" xr:uid="{00000000-0005-0000-0000-0000B8320000}"/>
    <cellStyle name="Note 3 12 2 2 4" xfId="8850" xr:uid="{00000000-0005-0000-0000-0000B9320000}"/>
    <cellStyle name="Note 3 12 2 2 4 2" xfId="26285" xr:uid="{00000000-0005-0000-0000-0000BA320000}"/>
    <cellStyle name="Note 3 12 2 2 4 3" xfId="40738" xr:uid="{00000000-0005-0000-0000-0000BB320000}"/>
    <cellStyle name="Note 3 12 2 2 5" xfId="11270" xr:uid="{00000000-0005-0000-0000-0000BC320000}"/>
    <cellStyle name="Note 3 12 2 2 5 2" xfId="28705" xr:uid="{00000000-0005-0000-0000-0000BD320000}"/>
    <cellStyle name="Note 3 12 2 2 5 3" xfId="43158" xr:uid="{00000000-0005-0000-0000-0000BE320000}"/>
    <cellStyle name="Note 3 12 2 2 6" xfId="18277" xr:uid="{00000000-0005-0000-0000-0000BF320000}"/>
    <cellStyle name="Note 3 12 2 3" xfId="1437" xr:uid="{00000000-0005-0000-0000-0000C0320000}"/>
    <cellStyle name="Note 3 12 2 3 2" xfId="3948" xr:uid="{00000000-0005-0000-0000-0000C1320000}"/>
    <cellStyle name="Note 3 12 2 3 2 2" xfId="13587" xr:uid="{00000000-0005-0000-0000-0000C2320000}"/>
    <cellStyle name="Note 3 12 2 3 2 2 2" xfId="31022" xr:uid="{00000000-0005-0000-0000-0000C3320000}"/>
    <cellStyle name="Note 3 12 2 3 2 2 3" xfId="45475" xr:uid="{00000000-0005-0000-0000-0000C4320000}"/>
    <cellStyle name="Note 3 12 2 3 2 3" xfId="16048" xr:uid="{00000000-0005-0000-0000-0000C5320000}"/>
    <cellStyle name="Note 3 12 2 3 2 3 2" xfId="33483" xr:uid="{00000000-0005-0000-0000-0000C6320000}"/>
    <cellStyle name="Note 3 12 2 3 2 3 3" xfId="47936" xr:uid="{00000000-0005-0000-0000-0000C7320000}"/>
    <cellStyle name="Note 3 12 2 3 2 4" xfId="21384" xr:uid="{00000000-0005-0000-0000-0000C8320000}"/>
    <cellStyle name="Note 3 12 2 3 2 5" xfId="35837" xr:uid="{00000000-0005-0000-0000-0000C9320000}"/>
    <cellStyle name="Note 3 12 2 3 3" xfId="6410" xr:uid="{00000000-0005-0000-0000-0000CA320000}"/>
    <cellStyle name="Note 3 12 2 3 3 2" xfId="23845" xr:uid="{00000000-0005-0000-0000-0000CB320000}"/>
    <cellStyle name="Note 3 12 2 3 3 3" xfId="38298" xr:uid="{00000000-0005-0000-0000-0000CC320000}"/>
    <cellStyle name="Note 3 12 2 3 4" xfId="8851" xr:uid="{00000000-0005-0000-0000-0000CD320000}"/>
    <cellStyle name="Note 3 12 2 3 4 2" xfId="26286" xr:uid="{00000000-0005-0000-0000-0000CE320000}"/>
    <cellStyle name="Note 3 12 2 3 4 3" xfId="40739" xr:uid="{00000000-0005-0000-0000-0000CF320000}"/>
    <cellStyle name="Note 3 12 2 3 5" xfId="11271" xr:uid="{00000000-0005-0000-0000-0000D0320000}"/>
    <cellStyle name="Note 3 12 2 3 5 2" xfId="28706" xr:uid="{00000000-0005-0000-0000-0000D1320000}"/>
    <cellStyle name="Note 3 12 2 3 5 3" xfId="43159" xr:uid="{00000000-0005-0000-0000-0000D2320000}"/>
    <cellStyle name="Note 3 12 2 3 6" xfId="18278" xr:uid="{00000000-0005-0000-0000-0000D3320000}"/>
    <cellStyle name="Note 3 12 2 4" xfId="1438" xr:uid="{00000000-0005-0000-0000-0000D4320000}"/>
    <cellStyle name="Note 3 12 2 4 2" xfId="3949" xr:uid="{00000000-0005-0000-0000-0000D5320000}"/>
    <cellStyle name="Note 3 12 2 4 2 2" xfId="21385" xr:uid="{00000000-0005-0000-0000-0000D6320000}"/>
    <cellStyle name="Note 3 12 2 4 2 3" xfId="35838" xr:uid="{00000000-0005-0000-0000-0000D7320000}"/>
    <cellStyle name="Note 3 12 2 4 3" xfId="6411" xr:uid="{00000000-0005-0000-0000-0000D8320000}"/>
    <cellStyle name="Note 3 12 2 4 3 2" xfId="23846" xr:uid="{00000000-0005-0000-0000-0000D9320000}"/>
    <cellStyle name="Note 3 12 2 4 3 3" xfId="38299" xr:uid="{00000000-0005-0000-0000-0000DA320000}"/>
    <cellStyle name="Note 3 12 2 4 4" xfId="8852" xr:uid="{00000000-0005-0000-0000-0000DB320000}"/>
    <cellStyle name="Note 3 12 2 4 4 2" xfId="26287" xr:uid="{00000000-0005-0000-0000-0000DC320000}"/>
    <cellStyle name="Note 3 12 2 4 4 3" xfId="40740" xr:uid="{00000000-0005-0000-0000-0000DD320000}"/>
    <cellStyle name="Note 3 12 2 4 5" xfId="11272" xr:uid="{00000000-0005-0000-0000-0000DE320000}"/>
    <cellStyle name="Note 3 12 2 4 5 2" xfId="28707" xr:uid="{00000000-0005-0000-0000-0000DF320000}"/>
    <cellStyle name="Note 3 12 2 4 5 3" xfId="43160" xr:uid="{00000000-0005-0000-0000-0000E0320000}"/>
    <cellStyle name="Note 3 12 2 4 6" xfId="15129" xr:uid="{00000000-0005-0000-0000-0000E1320000}"/>
    <cellStyle name="Note 3 12 2 4 6 2" xfId="32564" xr:uid="{00000000-0005-0000-0000-0000E2320000}"/>
    <cellStyle name="Note 3 12 2 4 6 3" xfId="47017" xr:uid="{00000000-0005-0000-0000-0000E3320000}"/>
    <cellStyle name="Note 3 12 2 4 7" xfId="18279" xr:uid="{00000000-0005-0000-0000-0000E4320000}"/>
    <cellStyle name="Note 3 12 2 4 8" xfId="20291" xr:uid="{00000000-0005-0000-0000-0000E5320000}"/>
    <cellStyle name="Note 3 12 2 5" xfId="3946" xr:uid="{00000000-0005-0000-0000-0000E6320000}"/>
    <cellStyle name="Note 3 12 2 5 2" xfId="13585" xr:uid="{00000000-0005-0000-0000-0000E7320000}"/>
    <cellStyle name="Note 3 12 2 5 2 2" xfId="31020" xr:uid="{00000000-0005-0000-0000-0000E8320000}"/>
    <cellStyle name="Note 3 12 2 5 2 3" xfId="45473" xr:uid="{00000000-0005-0000-0000-0000E9320000}"/>
    <cellStyle name="Note 3 12 2 5 3" xfId="16046" xr:uid="{00000000-0005-0000-0000-0000EA320000}"/>
    <cellStyle name="Note 3 12 2 5 3 2" xfId="33481" xr:uid="{00000000-0005-0000-0000-0000EB320000}"/>
    <cellStyle name="Note 3 12 2 5 3 3" xfId="47934" xr:uid="{00000000-0005-0000-0000-0000EC320000}"/>
    <cellStyle name="Note 3 12 2 5 4" xfId="21382" xr:uid="{00000000-0005-0000-0000-0000ED320000}"/>
    <cellStyle name="Note 3 12 2 5 5" xfId="35835" xr:uid="{00000000-0005-0000-0000-0000EE320000}"/>
    <cellStyle name="Note 3 12 2 6" xfId="6408" xr:uid="{00000000-0005-0000-0000-0000EF320000}"/>
    <cellStyle name="Note 3 12 2 6 2" xfId="23843" xr:uid="{00000000-0005-0000-0000-0000F0320000}"/>
    <cellStyle name="Note 3 12 2 6 3" xfId="38296" xr:uid="{00000000-0005-0000-0000-0000F1320000}"/>
    <cellStyle name="Note 3 12 2 7" xfId="8849" xr:uid="{00000000-0005-0000-0000-0000F2320000}"/>
    <cellStyle name="Note 3 12 2 7 2" xfId="26284" xr:uid="{00000000-0005-0000-0000-0000F3320000}"/>
    <cellStyle name="Note 3 12 2 7 3" xfId="40737" xr:uid="{00000000-0005-0000-0000-0000F4320000}"/>
    <cellStyle name="Note 3 12 2 8" xfId="11269" xr:uid="{00000000-0005-0000-0000-0000F5320000}"/>
    <cellStyle name="Note 3 12 2 8 2" xfId="28704" xr:uid="{00000000-0005-0000-0000-0000F6320000}"/>
    <cellStyle name="Note 3 12 2 8 3" xfId="43157" xr:uid="{00000000-0005-0000-0000-0000F7320000}"/>
    <cellStyle name="Note 3 12 2 9" xfId="18276" xr:uid="{00000000-0005-0000-0000-0000F8320000}"/>
    <cellStyle name="Note 3 12 3" xfId="1439" xr:uid="{00000000-0005-0000-0000-0000F9320000}"/>
    <cellStyle name="Note 3 12 3 2" xfId="1440" xr:uid="{00000000-0005-0000-0000-0000FA320000}"/>
    <cellStyle name="Note 3 12 3 2 2" xfId="3951" xr:uid="{00000000-0005-0000-0000-0000FB320000}"/>
    <cellStyle name="Note 3 12 3 2 2 2" xfId="13589" xr:uid="{00000000-0005-0000-0000-0000FC320000}"/>
    <cellStyle name="Note 3 12 3 2 2 2 2" xfId="31024" xr:uid="{00000000-0005-0000-0000-0000FD320000}"/>
    <cellStyle name="Note 3 12 3 2 2 2 3" xfId="45477" xr:uid="{00000000-0005-0000-0000-0000FE320000}"/>
    <cellStyle name="Note 3 12 3 2 2 3" xfId="16050" xr:uid="{00000000-0005-0000-0000-0000FF320000}"/>
    <cellStyle name="Note 3 12 3 2 2 3 2" xfId="33485" xr:uid="{00000000-0005-0000-0000-000000330000}"/>
    <cellStyle name="Note 3 12 3 2 2 3 3" xfId="47938" xr:uid="{00000000-0005-0000-0000-000001330000}"/>
    <cellStyle name="Note 3 12 3 2 2 4" xfId="21387" xr:uid="{00000000-0005-0000-0000-000002330000}"/>
    <cellStyle name="Note 3 12 3 2 2 5" xfId="35840" xr:uid="{00000000-0005-0000-0000-000003330000}"/>
    <cellStyle name="Note 3 12 3 2 3" xfId="6413" xr:uid="{00000000-0005-0000-0000-000004330000}"/>
    <cellStyle name="Note 3 12 3 2 3 2" xfId="23848" xr:uid="{00000000-0005-0000-0000-000005330000}"/>
    <cellStyle name="Note 3 12 3 2 3 3" xfId="38301" xr:uid="{00000000-0005-0000-0000-000006330000}"/>
    <cellStyle name="Note 3 12 3 2 4" xfId="8854" xr:uid="{00000000-0005-0000-0000-000007330000}"/>
    <cellStyle name="Note 3 12 3 2 4 2" xfId="26289" xr:uid="{00000000-0005-0000-0000-000008330000}"/>
    <cellStyle name="Note 3 12 3 2 4 3" xfId="40742" xr:uid="{00000000-0005-0000-0000-000009330000}"/>
    <cellStyle name="Note 3 12 3 2 5" xfId="11274" xr:uid="{00000000-0005-0000-0000-00000A330000}"/>
    <cellStyle name="Note 3 12 3 2 5 2" xfId="28709" xr:uid="{00000000-0005-0000-0000-00000B330000}"/>
    <cellStyle name="Note 3 12 3 2 5 3" xfId="43162" xr:uid="{00000000-0005-0000-0000-00000C330000}"/>
    <cellStyle name="Note 3 12 3 2 6" xfId="18281" xr:uid="{00000000-0005-0000-0000-00000D330000}"/>
    <cellStyle name="Note 3 12 3 3" xfId="1441" xr:uid="{00000000-0005-0000-0000-00000E330000}"/>
    <cellStyle name="Note 3 12 3 3 2" xfId="3952" xr:uid="{00000000-0005-0000-0000-00000F330000}"/>
    <cellStyle name="Note 3 12 3 3 2 2" xfId="13590" xr:uid="{00000000-0005-0000-0000-000010330000}"/>
    <cellStyle name="Note 3 12 3 3 2 2 2" xfId="31025" xr:uid="{00000000-0005-0000-0000-000011330000}"/>
    <cellStyle name="Note 3 12 3 3 2 2 3" xfId="45478" xr:uid="{00000000-0005-0000-0000-000012330000}"/>
    <cellStyle name="Note 3 12 3 3 2 3" xfId="16051" xr:uid="{00000000-0005-0000-0000-000013330000}"/>
    <cellStyle name="Note 3 12 3 3 2 3 2" xfId="33486" xr:uid="{00000000-0005-0000-0000-000014330000}"/>
    <cellStyle name="Note 3 12 3 3 2 3 3" xfId="47939" xr:uid="{00000000-0005-0000-0000-000015330000}"/>
    <cellStyle name="Note 3 12 3 3 2 4" xfId="21388" xr:uid="{00000000-0005-0000-0000-000016330000}"/>
    <cellStyle name="Note 3 12 3 3 2 5" xfId="35841" xr:uid="{00000000-0005-0000-0000-000017330000}"/>
    <cellStyle name="Note 3 12 3 3 3" xfId="6414" xr:uid="{00000000-0005-0000-0000-000018330000}"/>
    <cellStyle name="Note 3 12 3 3 3 2" xfId="23849" xr:uid="{00000000-0005-0000-0000-000019330000}"/>
    <cellStyle name="Note 3 12 3 3 3 3" xfId="38302" xr:uid="{00000000-0005-0000-0000-00001A330000}"/>
    <cellStyle name="Note 3 12 3 3 4" xfId="8855" xr:uid="{00000000-0005-0000-0000-00001B330000}"/>
    <cellStyle name="Note 3 12 3 3 4 2" xfId="26290" xr:uid="{00000000-0005-0000-0000-00001C330000}"/>
    <cellStyle name="Note 3 12 3 3 4 3" xfId="40743" xr:uid="{00000000-0005-0000-0000-00001D330000}"/>
    <cellStyle name="Note 3 12 3 3 5" xfId="11275" xr:uid="{00000000-0005-0000-0000-00001E330000}"/>
    <cellStyle name="Note 3 12 3 3 5 2" xfId="28710" xr:uid="{00000000-0005-0000-0000-00001F330000}"/>
    <cellStyle name="Note 3 12 3 3 5 3" xfId="43163" xr:uid="{00000000-0005-0000-0000-000020330000}"/>
    <cellStyle name="Note 3 12 3 3 6" xfId="18282" xr:uid="{00000000-0005-0000-0000-000021330000}"/>
    <cellStyle name="Note 3 12 3 4" xfId="1442" xr:uid="{00000000-0005-0000-0000-000022330000}"/>
    <cellStyle name="Note 3 12 3 4 2" xfId="3953" xr:uid="{00000000-0005-0000-0000-000023330000}"/>
    <cellStyle name="Note 3 12 3 4 2 2" xfId="21389" xr:uid="{00000000-0005-0000-0000-000024330000}"/>
    <cellStyle name="Note 3 12 3 4 2 3" xfId="35842" xr:uid="{00000000-0005-0000-0000-000025330000}"/>
    <cellStyle name="Note 3 12 3 4 3" xfId="6415" xr:uid="{00000000-0005-0000-0000-000026330000}"/>
    <cellStyle name="Note 3 12 3 4 3 2" xfId="23850" xr:uid="{00000000-0005-0000-0000-000027330000}"/>
    <cellStyle name="Note 3 12 3 4 3 3" xfId="38303" xr:uid="{00000000-0005-0000-0000-000028330000}"/>
    <cellStyle name="Note 3 12 3 4 4" xfId="8856" xr:uid="{00000000-0005-0000-0000-000029330000}"/>
    <cellStyle name="Note 3 12 3 4 4 2" xfId="26291" xr:uid="{00000000-0005-0000-0000-00002A330000}"/>
    <cellStyle name="Note 3 12 3 4 4 3" xfId="40744" xr:uid="{00000000-0005-0000-0000-00002B330000}"/>
    <cellStyle name="Note 3 12 3 4 5" xfId="11276" xr:uid="{00000000-0005-0000-0000-00002C330000}"/>
    <cellStyle name="Note 3 12 3 4 5 2" xfId="28711" xr:uid="{00000000-0005-0000-0000-00002D330000}"/>
    <cellStyle name="Note 3 12 3 4 5 3" xfId="43164" xr:uid="{00000000-0005-0000-0000-00002E330000}"/>
    <cellStyle name="Note 3 12 3 4 6" xfId="15130" xr:uid="{00000000-0005-0000-0000-00002F330000}"/>
    <cellStyle name="Note 3 12 3 4 6 2" xfId="32565" xr:uid="{00000000-0005-0000-0000-000030330000}"/>
    <cellStyle name="Note 3 12 3 4 6 3" xfId="47018" xr:uid="{00000000-0005-0000-0000-000031330000}"/>
    <cellStyle name="Note 3 12 3 4 7" xfId="18283" xr:uid="{00000000-0005-0000-0000-000032330000}"/>
    <cellStyle name="Note 3 12 3 4 8" xfId="20292" xr:uid="{00000000-0005-0000-0000-000033330000}"/>
    <cellStyle name="Note 3 12 3 5" xfId="3950" xr:uid="{00000000-0005-0000-0000-000034330000}"/>
    <cellStyle name="Note 3 12 3 5 2" xfId="13588" xr:uid="{00000000-0005-0000-0000-000035330000}"/>
    <cellStyle name="Note 3 12 3 5 2 2" xfId="31023" xr:uid="{00000000-0005-0000-0000-000036330000}"/>
    <cellStyle name="Note 3 12 3 5 2 3" xfId="45476" xr:uid="{00000000-0005-0000-0000-000037330000}"/>
    <cellStyle name="Note 3 12 3 5 3" xfId="16049" xr:uid="{00000000-0005-0000-0000-000038330000}"/>
    <cellStyle name="Note 3 12 3 5 3 2" xfId="33484" xr:uid="{00000000-0005-0000-0000-000039330000}"/>
    <cellStyle name="Note 3 12 3 5 3 3" xfId="47937" xr:uid="{00000000-0005-0000-0000-00003A330000}"/>
    <cellStyle name="Note 3 12 3 5 4" xfId="21386" xr:uid="{00000000-0005-0000-0000-00003B330000}"/>
    <cellStyle name="Note 3 12 3 5 5" xfId="35839" xr:uid="{00000000-0005-0000-0000-00003C330000}"/>
    <cellStyle name="Note 3 12 3 6" xfId="6412" xr:uid="{00000000-0005-0000-0000-00003D330000}"/>
    <cellStyle name="Note 3 12 3 6 2" xfId="23847" xr:uid="{00000000-0005-0000-0000-00003E330000}"/>
    <cellStyle name="Note 3 12 3 6 3" xfId="38300" xr:uid="{00000000-0005-0000-0000-00003F330000}"/>
    <cellStyle name="Note 3 12 3 7" xfId="8853" xr:uid="{00000000-0005-0000-0000-000040330000}"/>
    <cellStyle name="Note 3 12 3 7 2" xfId="26288" xr:uid="{00000000-0005-0000-0000-000041330000}"/>
    <cellStyle name="Note 3 12 3 7 3" xfId="40741" xr:uid="{00000000-0005-0000-0000-000042330000}"/>
    <cellStyle name="Note 3 12 3 8" xfId="11273" xr:uid="{00000000-0005-0000-0000-000043330000}"/>
    <cellStyle name="Note 3 12 3 8 2" xfId="28708" xr:uid="{00000000-0005-0000-0000-000044330000}"/>
    <cellStyle name="Note 3 12 3 8 3" xfId="43161" xr:uid="{00000000-0005-0000-0000-000045330000}"/>
    <cellStyle name="Note 3 12 3 9" xfId="18280" xr:uid="{00000000-0005-0000-0000-000046330000}"/>
    <cellStyle name="Note 3 12 4" xfId="1443" xr:uid="{00000000-0005-0000-0000-000047330000}"/>
    <cellStyle name="Note 3 12 4 2" xfId="1444" xr:uid="{00000000-0005-0000-0000-000048330000}"/>
    <cellStyle name="Note 3 12 4 2 2" xfId="3955" xr:uid="{00000000-0005-0000-0000-000049330000}"/>
    <cellStyle name="Note 3 12 4 2 2 2" xfId="13592" xr:uid="{00000000-0005-0000-0000-00004A330000}"/>
    <cellStyle name="Note 3 12 4 2 2 2 2" xfId="31027" xr:uid="{00000000-0005-0000-0000-00004B330000}"/>
    <cellStyle name="Note 3 12 4 2 2 2 3" xfId="45480" xr:uid="{00000000-0005-0000-0000-00004C330000}"/>
    <cellStyle name="Note 3 12 4 2 2 3" xfId="16053" xr:uid="{00000000-0005-0000-0000-00004D330000}"/>
    <cellStyle name="Note 3 12 4 2 2 3 2" xfId="33488" xr:uid="{00000000-0005-0000-0000-00004E330000}"/>
    <cellStyle name="Note 3 12 4 2 2 3 3" xfId="47941" xr:uid="{00000000-0005-0000-0000-00004F330000}"/>
    <cellStyle name="Note 3 12 4 2 2 4" xfId="21391" xr:uid="{00000000-0005-0000-0000-000050330000}"/>
    <cellStyle name="Note 3 12 4 2 2 5" xfId="35844" xr:uid="{00000000-0005-0000-0000-000051330000}"/>
    <cellStyle name="Note 3 12 4 2 3" xfId="6417" xr:uid="{00000000-0005-0000-0000-000052330000}"/>
    <cellStyle name="Note 3 12 4 2 3 2" xfId="23852" xr:uid="{00000000-0005-0000-0000-000053330000}"/>
    <cellStyle name="Note 3 12 4 2 3 3" xfId="38305" xr:uid="{00000000-0005-0000-0000-000054330000}"/>
    <cellStyle name="Note 3 12 4 2 4" xfId="8858" xr:uid="{00000000-0005-0000-0000-000055330000}"/>
    <cellStyle name="Note 3 12 4 2 4 2" xfId="26293" xr:uid="{00000000-0005-0000-0000-000056330000}"/>
    <cellStyle name="Note 3 12 4 2 4 3" xfId="40746" xr:uid="{00000000-0005-0000-0000-000057330000}"/>
    <cellStyle name="Note 3 12 4 2 5" xfId="11278" xr:uid="{00000000-0005-0000-0000-000058330000}"/>
    <cellStyle name="Note 3 12 4 2 5 2" xfId="28713" xr:uid="{00000000-0005-0000-0000-000059330000}"/>
    <cellStyle name="Note 3 12 4 2 5 3" xfId="43166" xr:uid="{00000000-0005-0000-0000-00005A330000}"/>
    <cellStyle name="Note 3 12 4 2 6" xfId="18285" xr:uid="{00000000-0005-0000-0000-00005B330000}"/>
    <cellStyle name="Note 3 12 4 3" xfId="1445" xr:uid="{00000000-0005-0000-0000-00005C330000}"/>
    <cellStyle name="Note 3 12 4 3 2" xfId="3956" xr:uid="{00000000-0005-0000-0000-00005D330000}"/>
    <cellStyle name="Note 3 12 4 3 2 2" xfId="13593" xr:uid="{00000000-0005-0000-0000-00005E330000}"/>
    <cellStyle name="Note 3 12 4 3 2 2 2" xfId="31028" xr:uid="{00000000-0005-0000-0000-00005F330000}"/>
    <cellStyle name="Note 3 12 4 3 2 2 3" xfId="45481" xr:uid="{00000000-0005-0000-0000-000060330000}"/>
    <cellStyle name="Note 3 12 4 3 2 3" xfId="16054" xr:uid="{00000000-0005-0000-0000-000061330000}"/>
    <cellStyle name="Note 3 12 4 3 2 3 2" xfId="33489" xr:uid="{00000000-0005-0000-0000-000062330000}"/>
    <cellStyle name="Note 3 12 4 3 2 3 3" xfId="47942" xr:uid="{00000000-0005-0000-0000-000063330000}"/>
    <cellStyle name="Note 3 12 4 3 2 4" xfId="21392" xr:uid="{00000000-0005-0000-0000-000064330000}"/>
    <cellStyle name="Note 3 12 4 3 2 5" xfId="35845" xr:uid="{00000000-0005-0000-0000-000065330000}"/>
    <cellStyle name="Note 3 12 4 3 3" xfId="6418" xr:uid="{00000000-0005-0000-0000-000066330000}"/>
    <cellStyle name="Note 3 12 4 3 3 2" xfId="23853" xr:uid="{00000000-0005-0000-0000-000067330000}"/>
    <cellStyle name="Note 3 12 4 3 3 3" xfId="38306" xr:uid="{00000000-0005-0000-0000-000068330000}"/>
    <cellStyle name="Note 3 12 4 3 4" xfId="8859" xr:uid="{00000000-0005-0000-0000-000069330000}"/>
    <cellStyle name="Note 3 12 4 3 4 2" xfId="26294" xr:uid="{00000000-0005-0000-0000-00006A330000}"/>
    <cellStyle name="Note 3 12 4 3 4 3" xfId="40747" xr:uid="{00000000-0005-0000-0000-00006B330000}"/>
    <cellStyle name="Note 3 12 4 3 5" xfId="11279" xr:uid="{00000000-0005-0000-0000-00006C330000}"/>
    <cellStyle name="Note 3 12 4 3 5 2" xfId="28714" xr:uid="{00000000-0005-0000-0000-00006D330000}"/>
    <cellStyle name="Note 3 12 4 3 5 3" xfId="43167" xr:uid="{00000000-0005-0000-0000-00006E330000}"/>
    <cellStyle name="Note 3 12 4 3 6" xfId="18286" xr:uid="{00000000-0005-0000-0000-00006F330000}"/>
    <cellStyle name="Note 3 12 4 4" xfId="1446" xr:uid="{00000000-0005-0000-0000-000070330000}"/>
    <cellStyle name="Note 3 12 4 4 2" xfId="3957" xr:uid="{00000000-0005-0000-0000-000071330000}"/>
    <cellStyle name="Note 3 12 4 4 2 2" xfId="21393" xr:uid="{00000000-0005-0000-0000-000072330000}"/>
    <cellStyle name="Note 3 12 4 4 2 3" xfId="35846" xr:uid="{00000000-0005-0000-0000-000073330000}"/>
    <cellStyle name="Note 3 12 4 4 3" xfId="6419" xr:uid="{00000000-0005-0000-0000-000074330000}"/>
    <cellStyle name="Note 3 12 4 4 3 2" xfId="23854" xr:uid="{00000000-0005-0000-0000-000075330000}"/>
    <cellStyle name="Note 3 12 4 4 3 3" xfId="38307" xr:uid="{00000000-0005-0000-0000-000076330000}"/>
    <cellStyle name="Note 3 12 4 4 4" xfId="8860" xr:uid="{00000000-0005-0000-0000-000077330000}"/>
    <cellStyle name="Note 3 12 4 4 4 2" xfId="26295" xr:uid="{00000000-0005-0000-0000-000078330000}"/>
    <cellStyle name="Note 3 12 4 4 4 3" xfId="40748" xr:uid="{00000000-0005-0000-0000-000079330000}"/>
    <cellStyle name="Note 3 12 4 4 5" xfId="11280" xr:uid="{00000000-0005-0000-0000-00007A330000}"/>
    <cellStyle name="Note 3 12 4 4 5 2" xfId="28715" xr:uid="{00000000-0005-0000-0000-00007B330000}"/>
    <cellStyle name="Note 3 12 4 4 5 3" xfId="43168" xr:uid="{00000000-0005-0000-0000-00007C330000}"/>
    <cellStyle name="Note 3 12 4 4 6" xfId="15131" xr:uid="{00000000-0005-0000-0000-00007D330000}"/>
    <cellStyle name="Note 3 12 4 4 6 2" xfId="32566" xr:uid="{00000000-0005-0000-0000-00007E330000}"/>
    <cellStyle name="Note 3 12 4 4 6 3" xfId="47019" xr:uid="{00000000-0005-0000-0000-00007F330000}"/>
    <cellStyle name="Note 3 12 4 4 7" xfId="18287" xr:uid="{00000000-0005-0000-0000-000080330000}"/>
    <cellStyle name="Note 3 12 4 4 8" xfId="20293" xr:uid="{00000000-0005-0000-0000-000081330000}"/>
    <cellStyle name="Note 3 12 4 5" xfId="3954" xr:uid="{00000000-0005-0000-0000-000082330000}"/>
    <cellStyle name="Note 3 12 4 5 2" xfId="13591" xr:uid="{00000000-0005-0000-0000-000083330000}"/>
    <cellStyle name="Note 3 12 4 5 2 2" xfId="31026" xr:uid="{00000000-0005-0000-0000-000084330000}"/>
    <cellStyle name="Note 3 12 4 5 2 3" xfId="45479" xr:uid="{00000000-0005-0000-0000-000085330000}"/>
    <cellStyle name="Note 3 12 4 5 3" xfId="16052" xr:uid="{00000000-0005-0000-0000-000086330000}"/>
    <cellStyle name="Note 3 12 4 5 3 2" xfId="33487" xr:uid="{00000000-0005-0000-0000-000087330000}"/>
    <cellStyle name="Note 3 12 4 5 3 3" xfId="47940" xr:uid="{00000000-0005-0000-0000-000088330000}"/>
    <cellStyle name="Note 3 12 4 5 4" xfId="21390" xr:uid="{00000000-0005-0000-0000-000089330000}"/>
    <cellStyle name="Note 3 12 4 5 5" xfId="35843" xr:uid="{00000000-0005-0000-0000-00008A330000}"/>
    <cellStyle name="Note 3 12 4 6" xfId="6416" xr:uid="{00000000-0005-0000-0000-00008B330000}"/>
    <cellStyle name="Note 3 12 4 6 2" xfId="23851" xr:uid="{00000000-0005-0000-0000-00008C330000}"/>
    <cellStyle name="Note 3 12 4 6 3" xfId="38304" xr:uid="{00000000-0005-0000-0000-00008D330000}"/>
    <cellStyle name="Note 3 12 4 7" xfId="8857" xr:uid="{00000000-0005-0000-0000-00008E330000}"/>
    <cellStyle name="Note 3 12 4 7 2" xfId="26292" xr:uid="{00000000-0005-0000-0000-00008F330000}"/>
    <cellStyle name="Note 3 12 4 7 3" xfId="40745" xr:uid="{00000000-0005-0000-0000-000090330000}"/>
    <cellStyle name="Note 3 12 4 8" xfId="11277" xr:uid="{00000000-0005-0000-0000-000091330000}"/>
    <cellStyle name="Note 3 12 4 8 2" xfId="28712" xr:uid="{00000000-0005-0000-0000-000092330000}"/>
    <cellStyle name="Note 3 12 4 8 3" xfId="43165" xr:uid="{00000000-0005-0000-0000-000093330000}"/>
    <cellStyle name="Note 3 12 4 9" xfId="18284" xr:uid="{00000000-0005-0000-0000-000094330000}"/>
    <cellStyle name="Note 3 12 5" xfId="1447" xr:uid="{00000000-0005-0000-0000-000095330000}"/>
    <cellStyle name="Note 3 12 5 2" xfId="1448" xr:uid="{00000000-0005-0000-0000-000096330000}"/>
    <cellStyle name="Note 3 12 5 2 2" xfId="3959" xr:uid="{00000000-0005-0000-0000-000097330000}"/>
    <cellStyle name="Note 3 12 5 2 2 2" xfId="13595" xr:uid="{00000000-0005-0000-0000-000098330000}"/>
    <cellStyle name="Note 3 12 5 2 2 2 2" xfId="31030" xr:uid="{00000000-0005-0000-0000-000099330000}"/>
    <cellStyle name="Note 3 12 5 2 2 2 3" xfId="45483" xr:uid="{00000000-0005-0000-0000-00009A330000}"/>
    <cellStyle name="Note 3 12 5 2 2 3" xfId="16056" xr:uid="{00000000-0005-0000-0000-00009B330000}"/>
    <cellStyle name="Note 3 12 5 2 2 3 2" xfId="33491" xr:uid="{00000000-0005-0000-0000-00009C330000}"/>
    <cellStyle name="Note 3 12 5 2 2 3 3" xfId="47944" xr:uid="{00000000-0005-0000-0000-00009D330000}"/>
    <cellStyle name="Note 3 12 5 2 2 4" xfId="21395" xr:uid="{00000000-0005-0000-0000-00009E330000}"/>
    <cellStyle name="Note 3 12 5 2 2 5" xfId="35848" xr:uid="{00000000-0005-0000-0000-00009F330000}"/>
    <cellStyle name="Note 3 12 5 2 3" xfId="6421" xr:uid="{00000000-0005-0000-0000-0000A0330000}"/>
    <cellStyle name="Note 3 12 5 2 3 2" xfId="23856" xr:uid="{00000000-0005-0000-0000-0000A1330000}"/>
    <cellStyle name="Note 3 12 5 2 3 3" xfId="38309" xr:uid="{00000000-0005-0000-0000-0000A2330000}"/>
    <cellStyle name="Note 3 12 5 2 4" xfId="8862" xr:uid="{00000000-0005-0000-0000-0000A3330000}"/>
    <cellStyle name="Note 3 12 5 2 4 2" xfId="26297" xr:uid="{00000000-0005-0000-0000-0000A4330000}"/>
    <cellStyle name="Note 3 12 5 2 4 3" xfId="40750" xr:uid="{00000000-0005-0000-0000-0000A5330000}"/>
    <cellStyle name="Note 3 12 5 2 5" xfId="11282" xr:uid="{00000000-0005-0000-0000-0000A6330000}"/>
    <cellStyle name="Note 3 12 5 2 5 2" xfId="28717" xr:uid="{00000000-0005-0000-0000-0000A7330000}"/>
    <cellStyle name="Note 3 12 5 2 5 3" xfId="43170" xr:uid="{00000000-0005-0000-0000-0000A8330000}"/>
    <cellStyle name="Note 3 12 5 2 6" xfId="18289" xr:uid="{00000000-0005-0000-0000-0000A9330000}"/>
    <cellStyle name="Note 3 12 5 3" xfId="1449" xr:uid="{00000000-0005-0000-0000-0000AA330000}"/>
    <cellStyle name="Note 3 12 5 3 2" xfId="3960" xr:uid="{00000000-0005-0000-0000-0000AB330000}"/>
    <cellStyle name="Note 3 12 5 3 2 2" xfId="13596" xr:uid="{00000000-0005-0000-0000-0000AC330000}"/>
    <cellStyle name="Note 3 12 5 3 2 2 2" xfId="31031" xr:uid="{00000000-0005-0000-0000-0000AD330000}"/>
    <cellStyle name="Note 3 12 5 3 2 2 3" xfId="45484" xr:uid="{00000000-0005-0000-0000-0000AE330000}"/>
    <cellStyle name="Note 3 12 5 3 2 3" xfId="16057" xr:uid="{00000000-0005-0000-0000-0000AF330000}"/>
    <cellStyle name="Note 3 12 5 3 2 3 2" xfId="33492" xr:uid="{00000000-0005-0000-0000-0000B0330000}"/>
    <cellStyle name="Note 3 12 5 3 2 3 3" xfId="47945" xr:uid="{00000000-0005-0000-0000-0000B1330000}"/>
    <cellStyle name="Note 3 12 5 3 2 4" xfId="21396" xr:uid="{00000000-0005-0000-0000-0000B2330000}"/>
    <cellStyle name="Note 3 12 5 3 2 5" xfId="35849" xr:uid="{00000000-0005-0000-0000-0000B3330000}"/>
    <cellStyle name="Note 3 12 5 3 3" xfId="6422" xr:uid="{00000000-0005-0000-0000-0000B4330000}"/>
    <cellStyle name="Note 3 12 5 3 3 2" xfId="23857" xr:uid="{00000000-0005-0000-0000-0000B5330000}"/>
    <cellStyle name="Note 3 12 5 3 3 3" xfId="38310" xr:uid="{00000000-0005-0000-0000-0000B6330000}"/>
    <cellStyle name="Note 3 12 5 3 4" xfId="8863" xr:uid="{00000000-0005-0000-0000-0000B7330000}"/>
    <cellStyle name="Note 3 12 5 3 4 2" xfId="26298" xr:uid="{00000000-0005-0000-0000-0000B8330000}"/>
    <cellStyle name="Note 3 12 5 3 4 3" xfId="40751" xr:uid="{00000000-0005-0000-0000-0000B9330000}"/>
    <cellStyle name="Note 3 12 5 3 5" xfId="11283" xr:uid="{00000000-0005-0000-0000-0000BA330000}"/>
    <cellStyle name="Note 3 12 5 3 5 2" xfId="28718" xr:uid="{00000000-0005-0000-0000-0000BB330000}"/>
    <cellStyle name="Note 3 12 5 3 5 3" xfId="43171" xr:uid="{00000000-0005-0000-0000-0000BC330000}"/>
    <cellStyle name="Note 3 12 5 3 6" xfId="18290" xr:uid="{00000000-0005-0000-0000-0000BD330000}"/>
    <cellStyle name="Note 3 12 5 4" xfId="1450" xr:uid="{00000000-0005-0000-0000-0000BE330000}"/>
    <cellStyle name="Note 3 12 5 4 2" xfId="3961" xr:uid="{00000000-0005-0000-0000-0000BF330000}"/>
    <cellStyle name="Note 3 12 5 4 2 2" xfId="21397" xr:uid="{00000000-0005-0000-0000-0000C0330000}"/>
    <cellStyle name="Note 3 12 5 4 2 3" xfId="35850" xr:uid="{00000000-0005-0000-0000-0000C1330000}"/>
    <cellStyle name="Note 3 12 5 4 3" xfId="6423" xr:uid="{00000000-0005-0000-0000-0000C2330000}"/>
    <cellStyle name="Note 3 12 5 4 3 2" xfId="23858" xr:uid="{00000000-0005-0000-0000-0000C3330000}"/>
    <cellStyle name="Note 3 12 5 4 3 3" xfId="38311" xr:uid="{00000000-0005-0000-0000-0000C4330000}"/>
    <cellStyle name="Note 3 12 5 4 4" xfId="8864" xr:uid="{00000000-0005-0000-0000-0000C5330000}"/>
    <cellStyle name="Note 3 12 5 4 4 2" xfId="26299" xr:uid="{00000000-0005-0000-0000-0000C6330000}"/>
    <cellStyle name="Note 3 12 5 4 4 3" xfId="40752" xr:uid="{00000000-0005-0000-0000-0000C7330000}"/>
    <cellStyle name="Note 3 12 5 4 5" xfId="11284" xr:uid="{00000000-0005-0000-0000-0000C8330000}"/>
    <cellStyle name="Note 3 12 5 4 5 2" xfId="28719" xr:uid="{00000000-0005-0000-0000-0000C9330000}"/>
    <cellStyle name="Note 3 12 5 4 5 3" xfId="43172" xr:uid="{00000000-0005-0000-0000-0000CA330000}"/>
    <cellStyle name="Note 3 12 5 4 6" xfId="15132" xr:uid="{00000000-0005-0000-0000-0000CB330000}"/>
    <cellStyle name="Note 3 12 5 4 6 2" xfId="32567" xr:uid="{00000000-0005-0000-0000-0000CC330000}"/>
    <cellStyle name="Note 3 12 5 4 6 3" xfId="47020" xr:uid="{00000000-0005-0000-0000-0000CD330000}"/>
    <cellStyle name="Note 3 12 5 4 7" xfId="18291" xr:uid="{00000000-0005-0000-0000-0000CE330000}"/>
    <cellStyle name="Note 3 12 5 4 8" xfId="20294" xr:uid="{00000000-0005-0000-0000-0000CF330000}"/>
    <cellStyle name="Note 3 12 5 5" xfId="3958" xr:uid="{00000000-0005-0000-0000-0000D0330000}"/>
    <cellStyle name="Note 3 12 5 5 2" xfId="13594" xr:uid="{00000000-0005-0000-0000-0000D1330000}"/>
    <cellStyle name="Note 3 12 5 5 2 2" xfId="31029" xr:uid="{00000000-0005-0000-0000-0000D2330000}"/>
    <cellStyle name="Note 3 12 5 5 2 3" xfId="45482" xr:uid="{00000000-0005-0000-0000-0000D3330000}"/>
    <cellStyle name="Note 3 12 5 5 3" xfId="16055" xr:uid="{00000000-0005-0000-0000-0000D4330000}"/>
    <cellStyle name="Note 3 12 5 5 3 2" xfId="33490" xr:uid="{00000000-0005-0000-0000-0000D5330000}"/>
    <cellStyle name="Note 3 12 5 5 3 3" xfId="47943" xr:uid="{00000000-0005-0000-0000-0000D6330000}"/>
    <cellStyle name="Note 3 12 5 5 4" xfId="21394" xr:uid="{00000000-0005-0000-0000-0000D7330000}"/>
    <cellStyle name="Note 3 12 5 5 5" xfId="35847" xr:uid="{00000000-0005-0000-0000-0000D8330000}"/>
    <cellStyle name="Note 3 12 5 6" xfId="6420" xr:uid="{00000000-0005-0000-0000-0000D9330000}"/>
    <cellStyle name="Note 3 12 5 6 2" xfId="23855" xr:uid="{00000000-0005-0000-0000-0000DA330000}"/>
    <cellStyle name="Note 3 12 5 6 3" xfId="38308" xr:uid="{00000000-0005-0000-0000-0000DB330000}"/>
    <cellStyle name="Note 3 12 5 7" xfId="8861" xr:uid="{00000000-0005-0000-0000-0000DC330000}"/>
    <cellStyle name="Note 3 12 5 7 2" xfId="26296" xr:uid="{00000000-0005-0000-0000-0000DD330000}"/>
    <cellStyle name="Note 3 12 5 7 3" xfId="40749" xr:uid="{00000000-0005-0000-0000-0000DE330000}"/>
    <cellStyle name="Note 3 12 5 8" xfId="11281" xr:uid="{00000000-0005-0000-0000-0000DF330000}"/>
    <cellStyle name="Note 3 12 5 8 2" xfId="28716" xr:uid="{00000000-0005-0000-0000-0000E0330000}"/>
    <cellStyle name="Note 3 12 5 8 3" xfId="43169" xr:uid="{00000000-0005-0000-0000-0000E1330000}"/>
    <cellStyle name="Note 3 12 5 9" xfId="18288" xr:uid="{00000000-0005-0000-0000-0000E2330000}"/>
    <cellStyle name="Note 3 12 6" xfId="1451" xr:uid="{00000000-0005-0000-0000-0000E3330000}"/>
    <cellStyle name="Note 3 12 6 2" xfId="3962" xr:uid="{00000000-0005-0000-0000-0000E4330000}"/>
    <cellStyle name="Note 3 12 6 2 2" xfId="13597" xr:uid="{00000000-0005-0000-0000-0000E5330000}"/>
    <cellStyle name="Note 3 12 6 2 2 2" xfId="31032" xr:uid="{00000000-0005-0000-0000-0000E6330000}"/>
    <cellStyle name="Note 3 12 6 2 2 3" xfId="45485" xr:uid="{00000000-0005-0000-0000-0000E7330000}"/>
    <cellStyle name="Note 3 12 6 2 3" xfId="16058" xr:uid="{00000000-0005-0000-0000-0000E8330000}"/>
    <cellStyle name="Note 3 12 6 2 3 2" xfId="33493" xr:uid="{00000000-0005-0000-0000-0000E9330000}"/>
    <cellStyle name="Note 3 12 6 2 3 3" xfId="47946" xr:uid="{00000000-0005-0000-0000-0000EA330000}"/>
    <cellStyle name="Note 3 12 6 2 4" xfId="21398" xr:uid="{00000000-0005-0000-0000-0000EB330000}"/>
    <cellStyle name="Note 3 12 6 2 5" xfId="35851" xr:uid="{00000000-0005-0000-0000-0000EC330000}"/>
    <cellStyle name="Note 3 12 6 3" xfId="6424" xr:uid="{00000000-0005-0000-0000-0000ED330000}"/>
    <cellStyle name="Note 3 12 6 3 2" xfId="23859" xr:uid="{00000000-0005-0000-0000-0000EE330000}"/>
    <cellStyle name="Note 3 12 6 3 3" xfId="38312" xr:uid="{00000000-0005-0000-0000-0000EF330000}"/>
    <cellStyle name="Note 3 12 6 4" xfId="8865" xr:uid="{00000000-0005-0000-0000-0000F0330000}"/>
    <cellStyle name="Note 3 12 6 4 2" xfId="26300" xr:uid="{00000000-0005-0000-0000-0000F1330000}"/>
    <cellStyle name="Note 3 12 6 4 3" xfId="40753" xr:uid="{00000000-0005-0000-0000-0000F2330000}"/>
    <cellStyle name="Note 3 12 6 5" xfId="11285" xr:uid="{00000000-0005-0000-0000-0000F3330000}"/>
    <cellStyle name="Note 3 12 6 5 2" xfId="28720" xr:uid="{00000000-0005-0000-0000-0000F4330000}"/>
    <cellStyle name="Note 3 12 6 5 3" xfId="43173" xr:uid="{00000000-0005-0000-0000-0000F5330000}"/>
    <cellStyle name="Note 3 12 6 6" xfId="18292" xr:uid="{00000000-0005-0000-0000-0000F6330000}"/>
    <cellStyle name="Note 3 12 7" xfId="1452" xr:uid="{00000000-0005-0000-0000-0000F7330000}"/>
    <cellStyle name="Note 3 12 7 2" xfId="3963" xr:uid="{00000000-0005-0000-0000-0000F8330000}"/>
    <cellStyle name="Note 3 12 7 2 2" xfId="13598" xr:uid="{00000000-0005-0000-0000-0000F9330000}"/>
    <cellStyle name="Note 3 12 7 2 2 2" xfId="31033" xr:uid="{00000000-0005-0000-0000-0000FA330000}"/>
    <cellStyle name="Note 3 12 7 2 2 3" xfId="45486" xr:uid="{00000000-0005-0000-0000-0000FB330000}"/>
    <cellStyle name="Note 3 12 7 2 3" xfId="16059" xr:uid="{00000000-0005-0000-0000-0000FC330000}"/>
    <cellStyle name="Note 3 12 7 2 3 2" xfId="33494" xr:uid="{00000000-0005-0000-0000-0000FD330000}"/>
    <cellStyle name="Note 3 12 7 2 3 3" xfId="47947" xr:uid="{00000000-0005-0000-0000-0000FE330000}"/>
    <cellStyle name="Note 3 12 7 2 4" xfId="21399" xr:uid="{00000000-0005-0000-0000-0000FF330000}"/>
    <cellStyle name="Note 3 12 7 2 5" xfId="35852" xr:uid="{00000000-0005-0000-0000-000000340000}"/>
    <cellStyle name="Note 3 12 7 3" xfId="6425" xr:uid="{00000000-0005-0000-0000-000001340000}"/>
    <cellStyle name="Note 3 12 7 3 2" xfId="23860" xr:uid="{00000000-0005-0000-0000-000002340000}"/>
    <cellStyle name="Note 3 12 7 3 3" xfId="38313" xr:uid="{00000000-0005-0000-0000-000003340000}"/>
    <cellStyle name="Note 3 12 7 4" xfId="8866" xr:uid="{00000000-0005-0000-0000-000004340000}"/>
    <cellStyle name="Note 3 12 7 4 2" xfId="26301" xr:uid="{00000000-0005-0000-0000-000005340000}"/>
    <cellStyle name="Note 3 12 7 4 3" xfId="40754" xr:uid="{00000000-0005-0000-0000-000006340000}"/>
    <cellStyle name="Note 3 12 7 5" xfId="11286" xr:uid="{00000000-0005-0000-0000-000007340000}"/>
    <cellStyle name="Note 3 12 7 5 2" xfId="28721" xr:uid="{00000000-0005-0000-0000-000008340000}"/>
    <cellStyle name="Note 3 12 7 5 3" xfId="43174" xr:uid="{00000000-0005-0000-0000-000009340000}"/>
    <cellStyle name="Note 3 12 7 6" xfId="18293" xr:uid="{00000000-0005-0000-0000-00000A340000}"/>
    <cellStyle name="Note 3 12 8" xfId="1453" xr:uid="{00000000-0005-0000-0000-00000B340000}"/>
    <cellStyle name="Note 3 12 8 2" xfId="3964" xr:uid="{00000000-0005-0000-0000-00000C340000}"/>
    <cellStyle name="Note 3 12 8 2 2" xfId="21400" xr:uid="{00000000-0005-0000-0000-00000D340000}"/>
    <cellStyle name="Note 3 12 8 2 3" xfId="35853" xr:uid="{00000000-0005-0000-0000-00000E340000}"/>
    <cellStyle name="Note 3 12 8 3" xfId="6426" xr:uid="{00000000-0005-0000-0000-00000F340000}"/>
    <cellStyle name="Note 3 12 8 3 2" xfId="23861" xr:uid="{00000000-0005-0000-0000-000010340000}"/>
    <cellStyle name="Note 3 12 8 3 3" xfId="38314" xr:uid="{00000000-0005-0000-0000-000011340000}"/>
    <cellStyle name="Note 3 12 8 4" xfId="8867" xr:uid="{00000000-0005-0000-0000-000012340000}"/>
    <cellStyle name="Note 3 12 8 4 2" xfId="26302" xr:uid="{00000000-0005-0000-0000-000013340000}"/>
    <cellStyle name="Note 3 12 8 4 3" xfId="40755" xr:uid="{00000000-0005-0000-0000-000014340000}"/>
    <cellStyle name="Note 3 12 8 5" xfId="11287" xr:uid="{00000000-0005-0000-0000-000015340000}"/>
    <cellStyle name="Note 3 12 8 5 2" xfId="28722" xr:uid="{00000000-0005-0000-0000-000016340000}"/>
    <cellStyle name="Note 3 12 8 5 3" xfId="43175" xr:uid="{00000000-0005-0000-0000-000017340000}"/>
    <cellStyle name="Note 3 12 8 6" xfId="15133" xr:uid="{00000000-0005-0000-0000-000018340000}"/>
    <cellStyle name="Note 3 12 8 6 2" xfId="32568" xr:uid="{00000000-0005-0000-0000-000019340000}"/>
    <cellStyle name="Note 3 12 8 6 3" xfId="47021" xr:uid="{00000000-0005-0000-0000-00001A340000}"/>
    <cellStyle name="Note 3 12 8 7" xfId="18294" xr:uid="{00000000-0005-0000-0000-00001B340000}"/>
    <cellStyle name="Note 3 12 8 8" xfId="20295" xr:uid="{00000000-0005-0000-0000-00001C340000}"/>
    <cellStyle name="Note 3 12 9" xfId="3945" xr:uid="{00000000-0005-0000-0000-00001D340000}"/>
    <cellStyle name="Note 3 12 9 2" xfId="13584" xr:uid="{00000000-0005-0000-0000-00001E340000}"/>
    <cellStyle name="Note 3 12 9 2 2" xfId="31019" xr:uid="{00000000-0005-0000-0000-00001F340000}"/>
    <cellStyle name="Note 3 12 9 2 3" xfId="45472" xr:uid="{00000000-0005-0000-0000-000020340000}"/>
    <cellStyle name="Note 3 12 9 3" xfId="16045" xr:uid="{00000000-0005-0000-0000-000021340000}"/>
    <cellStyle name="Note 3 12 9 3 2" xfId="33480" xr:uid="{00000000-0005-0000-0000-000022340000}"/>
    <cellStyle name="Note 3 12 9 3 3" xfId="47933" xr:uid="{00000000-0005-0000-0000-000023340000}"/>
    <cellStyle name="Note 3 12 9 4" xfId="21381" xr:uid="{00000000-0005-0000-0000-000024340000}"/>
    <cellStyle name="Note 3 12 9 5" xfId="35834" xr:uid="{00000000-0005-0000-0000-000025340000}"/>
    <cellStyle name="Note 3 13" xfId="1454" xr:uid="{00000000-0005-0000-0000-000026340000}"/>
    <cellStyle name="Note 3 13 10" xfId="6427" xr:uid="{00000000-0005-0000-0000-000027340000}"/>
    <cellStyle name="Note 3 13 10 2" xfId="23862" xr:uid="{00000000-0005-0000-0000-000028340000}"/>
    <cellStyle name="Note 3 13 10 3" xfId="38315" xr:uid="{00000000-0005-0000-0000-000029340000}"/>
    <cellStyle name="Note 3 13 11" xfId="8868" xr:uid="{00000000-0005-0000-0000-00002A340000}"/>
    <cellStyle name="Note 3 13 11 2" xfId="26303" xr:uid="{00000000-0005-0000-0000-00002B340000}"/>
    <cellStyle name="Note 3 13 11 3" xfId="40756" xr:uid="{00000000-0005-0000-0000-00002C340000}"/>
    <cellStyle name="Note 3 13 12" xfId="11288" xr:uid="{00000000-0005-0000-0000-00002D340000}"/>
    <cellStyle name="Note 3 13 12 2" xfId="28723" xr:uid="{00000000-0005-0000-0000-00002E340000}"/>
    <cellStyle name="Note 3 13 12 3" xfId="43176" xr:uid="{00000000-0005-0000-0000-00002F340000}"/>
    <cellStyle name="Note 3 13 13" xfId="18295" xr:uid="{00000000-0005-0000-0000-000030340000}"/>
    <cellStyle name="Note 3 13 2" xfId="1455" xr:uid="{00000000-0005-0000-0000-000031340000}"/>
    <cellStyle name="Note 3 13 2 2" xfId="1456" xr:uid="{00000000-0005-0000-0000-000032340000}"/>
    <cellStyle name="Note 3 13 2 2 2" xfId="3967" xr:uid="{00000000-0005-0000-0000-000033340000}"/>
    <cellStyle name="Note 3 13 2 2 2 2" xfId="13601" xr:uid="{00000000-0005-0000-0000-000034340000}"/>
    <cellStyle name="Note 3 13 2 2 2 2 2" xfId="31036" xr:uid="{00000000-0005-0000-0000-000035340000}"/>
    <cellStyle name="Note 3 13 2 2 2 2 3" xfId="45489" xr:uid="{00000000-0005-0000-0000-000036340000}"/>
    <cellStyle name="Note 3 13 2 2 2 3" xfId="16062" xr:uid="{00000000-0005-0000-0000-000037340000}"/>
    <cellStyle name="Note 3 13 2 2 2 3 2" xfId="33497" xr:uid="{00000000-0005-0000-0000-000038340000}"/>
    <cellStyle name="Note 3 13 2 2 2 3 3" xfId="47950" xr:uid="{00000000-0005-0000-0000-000039340000}"/>
    <cellStyle name="Note 3 13 2 2 2 4" xfId="21403" xr:uid="{00000000-0005-0000-0000-00003A340000}"/>
    <cellStyle name="Note 3 13 2 2 2 5" xfId="35856" xr:uid="{00000000-0005-0000-0000-00003B340000}"/>
    <cellStyle name="Note 3 13 2 2 3" xfId="6429" xr:uid="{00000000-0005-0000-0000-00003C340000}"/>
    <cellStyle name="Note 3 13 2 2 3 2" xfId="23864" xr:uid="{00000000-0005-0000-0000-00003D340000}"/>
    <cellStyle name="Note 3 13 2 2 3 3" xfId="38317" xr:uid="{00000000-0005-0000-0000-00003E340000}"/>
    <cellStyle name="Note 3 13 2 2 4" xfId="8870" xr:uid="{00000000-0005-0000-0000-00003F340000}"/>
    <cellStyle name="Note 3 13 2 2 4 2" xfId="26305" xr:uid="{00000000-0005-0000-0000-000040340000}"/>
    <cellStyle name="Note 3 13 2 2 4 3" xfId="40758" xr:uid="{00000000-0005-0000-0000-000041340000}"/>
    <cellStyle name="Note 3 13 2 2 5" xfId="11290" xr:uid="{00000000-0005-0000-0000-000042340000}"/>
    <cellStyle name="Note 3 13 2 2 5 2" xfId="28725" xr:uid="{00000000-0005-0000-0000-000043340000}"/>
    <cellStyle name="Note 3 13 2 2 5 3" xfId="43178" xr:uid="{00000000-0005-0000-0000-000044340000}"/>
    <cellStyle name="Note 3 13 2 2 6" xfId="18297" xr:uid="{00000000-0005-0000-0000-000045340000}"/>
    <cellStyle name="Note 3 13 2 3" xfId="1457" xr:uid="{00000000-0005-0000-0000-000046340000}"/>
    <cellStyle name="Note 3 13 2 3 2" xfId="3968" xr:uid="{00000000-0005-0000-0000-000047340000}"/>
    <cellStyle name="Note 3 13 2 3 2 2" xfId="13602" xr:uid="{00000000-0005-0000-0000-000048340000}"/>
    <cellStyle name="Note 3 13 2 3 2 2 2" xfId="31037" xr:uid="{00000000-0005-0000-0000-000049340000}"/>
    <cellStyle name="Note 3 13 2 3 2 2 3" xfId="45490" xr:uid="{00000000-0005-0000-0000-00004A340000}"/>
    <cellStyle name="Note 3 13 2 3 2 3" xfId="16063" xr:uid="{00000000-0005-0000-0000-00004B340000}"/>
    <cellStyle name="Note 3 13 2 3 2 3 2" xfId="33498" xr:uid="{00000000-0005-0000-0000-00004C340000}"/>
    <cellStyle name="Note 3 13 2 3 2 3 3" xfId="47951" xr:uid="{00000000-0005-0000-0000-00004D340000}"/>
    <cellStyle name="Note 3 13 2 3 2 4" xfId="21404" xr:uid="{00000000-0005-0000-0000-00004E340000}"/>
    <cellStyle name="Note 3 13 2 3 2 5" xfId="35857" xr:uid="{00000000-0005-0000-0000-00004F340000}"/>
    <cellStyle name="Note 3 13 2 3 3" xfId="6430" xr:uid="{00000000-0005-0000-0000-000050340000}"/>
    <cellStyle name="Note 3 13 2 3 3 2" xfId="23865" xr:uid="{00000000-0005-0000-0000-000051340000}"/>
    <cellStyle name="Note 3 13 2 3 3 3" xfId="38318" xr:uid="{00000000-0005-0000-0000-000052340000}"/>
    <cellStyle name="Note 3 13 2 3 4" xfId="8871" xr:uid="{00000000-0005-0000-0000-000053340000}"/>
    <cellStyle name="Note 3 13 2 3 4 2" xfId="26306" xr:uid="{00000000-0005-0000-0000-000054340000}"/>
    <cellStyle name="Note 3 13 2 3 4 3" xfId="40759" xr:uid="{00000000-0005-0000-0000-000055340000}"/>
    <cellStyle name="Note 3 13 2 3 5" xfId="11291" xr:uid="{00000000-0005-0000-0000-000056340000}"/>
    <cellStyle name="Note 3 13 2 3 5 2" xfId="28726" xr:uid="{00000000-0005-0000-0000-000057340000}"/>
    <cellStyle name="Note 3 13 2 3 5 3" xfId="43179" xr:uid="{00000000-0005-0000-0000-000058340000}"/>
    <cellStyle name="Note 3 13 2 3 6" xfId="18298" xr:uid="{00000000-0005-0000-0000-000059340000}"/>
    <cellStyle name="Note 3 13 2 4" xfId="1458" xr:uid="{00000000-0005-0000-0000-00005A340000}"/>
    <cellStyle name="Note 3 13 2 4 2" xfId="3969" xr:uid="{00000000-0005-0000-0000-00005B340000}"/>
    <cellStyle name="Note 3 13 2 4 2 2" xfId="21405" xr:uid="{00000000-0005-0000-0000-00005C340000}"/>
    <cellStyle name="Note 3 13 2 4 2 3" xfId="35858" xr:uid="{00000000-0005-0000-0000-00005D340000}"/>
    <cellStyle name="Note 3 13 2 4 3" xfId="6431" xr:uid="{00000000-0005-0000-0000-00005E340000}"/>
    <cellStyle name="Note 3 13 2 4 3 2" xfId="23866" xr:uid="{00000000-0005-0000-0000-00005F340000}"/>
    <cellStyle name="Note 3 13 2 4 3 3" xfId="38319" xr:uid="{00000000-0005-0000-0000-000060340000}"/>
    <cellStyle name="Note 3 13 2 4 4" xfId="8872" xr:uid="{00000000-0005-0000-0000-000061340000}"/>
    <cellStyle name="Note 3 13 2 4 4 2" xfId="26307" xr:uid="{00000000-0005-0000-0000-000062340000}"/>
    <cellStyle name="Note 3 13 2 4 4 3" xfId="40760" xr:uid="{00000000-0005-0000-0000-000063340000}"/>
    <cellStyle name="Note 3 13 2 4 5" xfId="11292" xr:uid="{00000000-0005-0000-0000-000064340000}"/>
    <cellStyle name="Note 3 13 2 4 5 2" xfId="28727" xr:uid="{00000000-0005-0000-0000-000065340000}"/>
    <cellStyle name="Note 3 13 2 4 5 3" xfId="43180" xr:uid="{00000000-0005-0000-0000-000066340000}"/>
    <cellStyle name="Note 3 13 2 4 6" xfId="15134" xr:uid="{00000000-0005-0000-0000-000067340000}"/>
    <cellStyle name="Note 3 13 2 4 6 2" xfId="32569" xr:uid="{00000000-0005-0000-0000-000068340000}"/>
    <cellStyle name="Note 3 13 2 4 6 3" xfId="47022" xr:uid="{00000000-0005-0000-0000-000069340000}"/>
    <cellStyle name="Note 3 13 2 4 7" xfId="18299" xr:uid="{00000000-0005-0000-0000-00006A340000}"/>
    <cellStyle name="Note 3 13 2 4 8" xfId="20296" xr:uid="{00000000-0005-0000-0000-00006B340000}"/>
    <cellStyle name="Note 3 13 2 5" xfId="3966" xr:uid="{00000000-0005-0000-0000-00006C340000}"/>
    <cellStyle name="Note 3 13 2 5 2" xfId="13600" xr:uid="{00000000-0005-0000-0000-00006D340000}"/>
    <cellStyle name="Note 3 13 2 5 2 2" xfId="31035" xr:uid="{00000000-0005-0000-0000-00006E340000}"/>
    <cellStyle name="Note 3 13 2 5 2 3" xfId="45488" xr:uid="{00000000-0005-0000-0000-00006F340000}"/>
    <cellStyle name="Note 3 13 2 5 3" xfId="16061" xr:uid="{00000000-0005-0000-0000-000070340000}"/>
    <cellStyle name="Note 3 13 2 5 3 2" xfId="33496" xr:uid="{00000000-0005-0000-0000-000071340000}"/>
    <cellStyle name="Note 3 13 2 5 3 3" xfId="47949" xr:uid="{00000000-0005-0000-0000-000072340000}"/>
    <cellStyle name="Note 3 13 2 5 4" xfId="21402" xr:uid="{00000000-0005-0000-0000-000073340000}"/>
    <cellStyle name="Note 3 13 2 5 5" xfId="35855" xr:uid="{00000000-0005-0000-0000-000074340000}"/>
    <cellStyle name="Note 3 13 2 6" xfId="6428" xr:uid="{00000000-0005-0000-0000-000075340000}"/>
    <cellStyle name="Note 3 13 2 6 2" xfId="23863" xr:uid="{00000000-0005-0000-0000-000076340000}"/>
    <cellStyle name="Note 3 13 2 6 3" xfId="38316" xr:uid="{00000000-0005-0000-0000-000077340000}"/>
    <cellStyle name="Note 3 13 2 7" xfId="8869" xr:uid="{00000000-0005-0000-0000-000078340000}"/>
    <cellStyle name="Note 3 13 2 7 2" xfId="26304" xr:uid="{00000000-0005-0000-0000-000079340000}"/>
    <cellStyle name="Note 3 13 2 7 3" xfId="40757" xr:uid="{00000000-0005-0000-0000-00007A340000}"/>
    <cellStyle name="Note 3 13 2 8" xfId="11289" xr:uid="{00000000-0005-0000-0000-00007B340000}"/>
    <cellStyle name="Note 3 13 2 8 2" xfId="28724" xr:uid="{00000000-0005-0000-0000-00007C340000}"/>
    <cellStyle name="Note 3 13 2 8 3" xfId="43177" xr:uid="{00000000-0005-0000-0000-00007D340000}"/>
    <cellStyle name="Note 3 13 2 9" xfId="18296" xr:uid="{00000000-0005-0000-0000-00007E340000}"/>
    <cellStyle name="Note 3 13 3" xfId="1459" xr:uid="{00000000-0005-0000-0000-00007F340000}"/>
    <cellStyle name="Note 3 13 3 2" xfId="1460" xr:uid="{00000000-0005-0000-0000-000080340000}"/>
    <cellStyle name="Note 3 13 3 2 2" xfId="3971" xr:uid="{00000000-0005-0000-0000-000081340000}"/>
    <cellStyle name="Note 3 13 3 2 2 2" xfId="13604" xr:uid="{00000000-0005-0000-0000-000082340000}"/>
    <cellStyle name="Note 3 13 3 2 2 2 2" xfId="31039" xr:uid="{00000000-0005-0000-0000-000083340000}"/>
    <cellStyle name="Note 3 13 3 2 2 2 3" xfId="45492" xr:uid="{00000000-0005-0000-0000-000084340000}"/>
    <cellStyle name="Note 3 13 3 2 2 3" xfId="16065" xr:uid="{00000000-0005-0000-0000-000085340000}"/>
    <cellStyle name="Note 3 13 3 2 2 3 2" xfId="33500" xr:uid="{00000000-0005-0000-0000-000086340000}"/>
    <cellStyle name="Note 3 13 3 2 2 3 3" xfId="47953" xr:uid="{00000000-0005-0000-0000-000087340000}"/>
    <cellStyle name="Note 3 13 3 2 2 4" xfId="21407" xr:uid="{00000000-0005-0000-0000-000088340000}"/>
    <cellStyle name="Note 3 13 3 2 2 5" xfId="35860" xr:uid="{00000000-0005-0000-0000-000089340000}"/>
    <cellStyle name="Note 3 13 3 2 3" xfId="6433" xr:uid="{00000000-0005-0000-0000-00008A340000}"/>
    <cellStyle name="Note 3 13 3 2 3 2" xfId="23868" xr:uid="{00000000-0005-0000-0000-00008B340000}"/>
    <cellStyle name="Note 3 13 3 2 3 3" xfId="38321" xr:uid="{00000000-0005-0000-0000-00008C340000}"/>
    <cellStyle name="Note 3 13 3 2 4" xfId="8874" xr:uid="{00000000-0005-0000-0000-00008D340000}"/>
    <cellStyle name="Note 3 13 3 2 4 2" xfId="26309" xr:uid="{00000000-0005-0000-0000-00008E340000}"/>
    <cellStyle name="Note 3 13 3 2 4 3" xfId="40762" xr:uid="{00000000-0005-0000-0000-00008F340000}"/>
    <cellStyle name="Note 3 13 3 2 5" xfId="11294" xr:uid="{00000000-0005-0000-0000-000090340000}"/>
    <cellStyle name="Note 3 13 3 2 5 2" xfId="28729" xr:uid="{00000000-0005-0000-0000-000091340000}"/>
    <cellStyle name="Note 3 13 3 2 5 3" xfId="43182" xr:uid="{00000000-0005-0000-0000-000092340000}"/>
    <cellStyle name="Note 3 13 3 2 6" xfId="18301" xr:uid="{00000000-0005-0000-0000-000093340000}"/>
    <cellStyle name="Note 3 13 3 3" xfId="1461" xr:uid="{00000000-0005-0000-0000-000094340000}"/>
    <cellStyle name="Note 3 13 3 3 2" xfId="3972" xr:uid="{00000000-0005-0000-0000-000095340000}"/>
    <cellStyle name="Note 3 13 3 3 2 2" xfId="13605" xr:uid="{00000000-0005-0000-0000-000096340000}"/>
    <cellStyle name="Note 3 13 3 3 2 2 2" xfId="31040" xr:uid="{00000000-0005-0000-0000-000097340000}"/>
    <cellStyle name="Note 3 13 3 3 2 2 3" xfId="45493" xr:uid="{00000000-0005-0000-0000-000098340000}"/>
    <cellStyle name="Note 3 13 3 3 2 3" xfId="16066" xr:uid="{00000000-0005-0000-0000-000099340000}"/>
    <cellStyle name="Note 3 13 3 3 2 3 2" xfId="33501" xr:uid="{00000000-0005-0000-0000-00009A340000}"/>
    <cellStyle name="Note 3 13 3 3 2 3 3" xfId="47954" xr:uid="{00000000-0005-0000-0000-00009B340000}"/>
    <cellStyle name="Note 3 13 3 3 2 4" xfId="21408" xr:uid="{00000000-0005-0000-0000-00009C340000}"/>
    <cellStyle name="Note 3 13 3 3 2 5" xfId="35861" xr:uid="{00000000-0005-0000-0000-00009D340000}"/>
    <cellStyle name="Note 3 13 3 3 3" xfId="6434" xr:uid="{00000000-0005-0000-0000-00009E340000}"/>
    <cellStyle name="Note 3 13 3 3 3 2" xfId="23869" xr:uid="{00000000-0005-0000-0000-00009F340000}"/>
    <cellStyle name="Note 3 13 3 3 3 3" xfId="38322" xr:uid="{00000000-0005-0000-0000-0000A0340000}"/>
    <cellStyle name="Note 3 13 3 3 4" xfId="8875" xr:uid="{00000000-0005-0000-0000-0000A1340000}"/>
    <cellStyle name="Note 3 13 3 3 4 2" xfId="26310" xr:uid="{00000000-0005-0000-0000-0000A2340000}"/>
    <cellStyle name="Note 3 13 3 3 4 3" xfId="40763" xr:uid="{00000000-0005-0000-0000-0000A3340000}"/>
    <cellStyle name="Note 3 13 3 3 5" xfId="11295" xr:uid="{00000000-0005-0000-0000-0000A4340000}"/>
    <cellStyle name="Note 3 13 3 3 5 2" xfId="28730" xr:uid="{00000000-0005-0000-0000-0000A5340000}"/>
    <cellStyle name="Note 3 13 3 3 5 3" xfId="43183" xr:uid="{00000000-0005-0000-0000-0000A6340000}"/>
    <cellStyle name="Note 3 13 3 3 6" xfId="18302" xr:uid="{00000000-0005-0000-0000-0000A7340000}"/>
    <cellStyle name="Note 3 13 3 4" xfId="1462" xr:uid="{00000000-0005-0000-0000-0000A8340000}"/>
    <cellStyle name="Note 3 13 3 4 2" xfId="3973" xr:uid="{00000000-0005-0000-0000-0000A9340000}"/>
    <cellStyle name="Note 3 13 3 4 2 2" xfId="21409" xr:uid="{00000000-0005-0000-0000-0000AA340000}"/>
    <cellStyle name="Note 3 13 3 4 2 3" xfId="35862" xr:uid="{00000000-0005-0000-0000-0000AB340000}"/>
    <cellStyle name="Note 3 13 3 4 3" xfId="6435" xr:uid="{00000000-0005-0000-0000-0000AC340000}"/>
    <cellStyle name="Note 3 13 3 4 3 2" xfId="23870" xr:uid="{00000000-0005-0000-0000-0000AD340000}"/>
    <cellStyle name="Note 3 13 3 4 3 3" xfId="38323" xr:uid="{00000000-0005-0000-0000-0000AE340000}"/>
    <cellStyle name="Note 3 13 3 4 4" xfId="8876" xr:uid="{00000000-0005-0000-0000-0000AF340000}"/>
    <cellStyle name="Note 3 13 3 4 4 2" xfId="26311" xr:uid="{00000000-0005-0000-0000-0000B0340000}"/>
    <cellStyle name="Note 3 13 3 4 4 3" xfId="40764" xr:uid="{00000000-0005-0000-0000-0000B1340000}"/>
    <cellStyle name="Note 3 13 3 4 5" xfId="11296" xr:uid="{00000000-0005-0000-0000-0000B2340000}"/>
    <cellStyle name="Note 3 13 3 4 5 2" xfId="28731" xr:uid="{00000000-0005-0000-0000-0000B3340000}"/>
    <cellStyle name="Note 3 13 3 4 5 3" xfId="43184" xr:uid="{00000000-0005-0000-0000-0000B4340000}"/>
    <cellStyle name="Note 3 13 3 4 6" xfId="15135" xr:uid="{00000000-0005-0000-0000-0000B5340000}"/>
    <cellStyle name="Note 3 13 3 4 6 2" xfId="32570" xr:uid="{00000000-0005-0000-0000-0000B6340000}"/>
    <cellStyle name="Note 3 13 3 4 6 3" xfId="47023" xr:uid="{00000000-0005-0000-0000-0000B7340000}"/>
    <cellStyle name="Note 3 13 3 4 7" xfId="18303" xr:uid="{00000000-0005-0000-0000-0000B8340000}"/>
    <cellStyle name="Note 3 13 3 4 8" xfId="20297" xr:uid="{00000000-0005-0000-0000-0000B9340000}"/>
    <cellStyle name="Note 3 13 3 5" xfId="3970" xr:uid="{00000000-0005-0000-0000-0000BA340000}"/>
    <cellStyle name="Note 3 13 3 5 2" xfId="13603" xr:uid="{00000000-0005-0000-0000-0000BB340000}"/>
    <cellStyle name="Note 3 13 3 5 2 2" xfId="31038" xr:uid="{00000000-0005-0000-0000-0000BC340000}"/>
    <cellStyle name="Note 3 13 3 5 2 3" xfId="45491" xr:uid="{00000000-0005-0000-0000-0000BD340000}"/>
    <cellStyle name="Note 3 13 3 5 3" xfId="16064" xr:uid="{00000000-0005-0000-0000-0000BE340000}"/>
    <cellStyle name="Note 3 13 3 5 3 2" xfId="33499" xr:uid="{00000000-0005-0000-0000-0000BF340000}"/>
    <cellStyle name="Note 3 13 3 5 3 3" xfId="47952" xr:uid="{00000000-0005-0000-0000-0000C0340000}"/>
    <cellStyle name="Note 3 13 3 5 4" xfId="21406" xr:uid="{00000000-0005-0000-0000-0000C1340000}"/>
    <cellStyle name="Note 3 13 3 5 5" xfId="35859" xr:uid="{00000000-0005-0000-0000-0000C2340000}"/>
    <cellStyle name="Note 3 13 3 6" xfId="6432" xr:uid="{00000000-0005-0000-0000-0000C3340000}"/>
    <cellStyle name="Note 3 13 3 6 2" xfId="23867" xr:uid="{00000000-0005-0000-0000-0000C4340000}"/>
    <cellStyle name="Note 3 13 3 6 3" xfId="38320" xr:uid="{00000000-0005-0000-0000-0000C5340000}"/>
    <cellStyle name="Note 3 13 3 7" xfId="8873" xr:uid="{00000000-0005-0000-0000-0000C6340000}"/>
    <cellStyle name="Note 3 13 3 7 2" xfId="26308" xr:uid="{00000000-0005-0000-0000-0000C7340000}"/>
    <cellStyle name="Note 3 13 3 7 3" xfId="40761" xr:uid="{00000000-0005-0000-0000-0000C8340000}"/>
    <cellStyle name="Note 3 13 3 8" xfId="11293" xr:uid="{00000000-0005-0000-0000-0000C9340000}"/>
    <cellStyle name="Note 3 13 3 8 2" xfId="28728" xr:uid="{00000000-0005-0000-0000-0000CA340000}"/>
    <cellStyle name="Note 3 13 3 8 3" xfId="43181" xr:uid="{00000000-0005-0000-0000-0000CB340000}"/>
    <cellStyle name="Note 3 13 3 9" xfId="18300" xr:uid="{00000000-0005-0000-0000-0000CC340000}"/>
    <cellStyle name="Note 3 13 4" xfId="1463" xr:uid="{00000000-0005-0000-0000-0000CD340000}"/>
    <cellStyle name="Note 3 13 4 2" xfId="1464" xr:uid="{00000000-0005-0000-0000-0000CE340000}"/>
    <cellStyle name="Note 3 13 4 2 2" xfId="3975" xr:uid="{00000000-0005-0000-0000-0000CF340000}"/>
    <cellStyle name="Note 3 13 4 2 2 2" xfId="13607" xr:uid="{00000000-0005-0000-0000-0000D0340000}"/>
    <cellStyle name="Note 3 13 4 2 2 2 2" xfId="31042" xr:uid="{00000000-0005-0000-0000-0000D1340000}"/>
    <cellStyle name="Note 3 13 4 2 2 2 3" xfId="45495" xr:uid="{00000000-0005-0000-0000-0000D2340000}"/>
    <cellStyle name="Note 3 13 4 2 2 3" xfId="16068" xr:uid="{00000000-0005-0000-0000-0000D3340000}"/>
    <cellStyle name="Note 3 13 4 2 2 3 2" xfId="33503" xr:uid="{00000000-0005-0000-0000-0000D4340000}"/>
    <cellStyle name="Note 3 13 4 2 2 3 3" xfId="47956" xr:uid="{00000000-0005-0000-0000-0000D5340000}"/>
    <cellStyle name="Note 3 13 4 2 2 4" xfId="21411" xr:uid="{00000000-0005-0000-0000-0000D6340000}"/>
    <cellStyle name="Note 3 13 4 2 2 5" xfId="35864" xr:uid="{00000000-0005-0000-0000-0000D7340000}"/>
    <cellStyle name="Note 3 13 4 2 3" xfId="6437" xr:uid="{00000000-0005-0000-0000-0000D8340000}"/>
    <cellStyle name="Note 3 13 4 2 3 2" xfId="23872" xr:uid="{00000000-0005-0000-0000-0000D9340000}"/>
    <cellStyle name="Note 3 13 4 2 3 3" xfId="38325" xr:uid="{00000000-0005-0000-0000-0000DA340000}"/>
    <cellStyle name="Note 3 13 4 2 4" xfId="8878" xr:uid="{00000000-0005-0000-0000-0000DB340000}"/>
    <cellStyle name="Note 3 13 4 2 4 2" xfId="26313" xr:uid="{00000000-0005-0000-0000-0000DC340000}"/>
    <cellStyle name="Note 3 13 4 2 4 3" xfId="40766" xr:uid="{00000000-0005-0000-0000-0000DD340000}"/>
    <cellStyle name="Note 3 13 4 2 5" xfId="11298" xr:uid="{00000000-0005-0000-0000-0000DE340000}"/>
    <cellStyle name="Note 3 13 4 2 5 2" xfId="28733" xr:uid="{00000000-0005-0000-0000-0000DF340000}"/>
    <cellStyle name="Note 3 13 4 2 5 3" xfId="43186" xr:uid="{00000000-0005-0000-0000-0000E0340000}"/>
    <cellStyle name="Note 3 13 4 2 6" xfId="18305" xr:uid="{00000000-0005-0000-0000-0000E1340000}"/>
    <cellStyle name="Note 3 13 4 3" xfId="1465" xr:uid="{00000000-0005-0000-0000-0000E2340000}"/>
    <cellStyle name="Note 3 13 4 3 2" xfId="3976" xr:uid="{00000000-0005-0000-0000-0000E3340000}"/>
    <cellStyle name="Note 3 13 4 3 2 2" xfId="13608" xr:uid="{00000000-0005-0000-0000-0000E4340000}"/>
    <cellStyle name="Note 3 13 4 3 2 2 2" xfId="31043" xr:uid="{00000000-0005-0000-0000-0000E5340000}"/>
    <cellStyle name="Note 3 13 4 3 2 2 3" xfId="45496" xr:uid="{00000000-0005-0000-0000-0000E6340000}"/>
    <cellStyle name="Note 3 13 4 3 2 3" xfId="16069" xr:uid="{00000000-0005-0000-0000-0000E7340000}"/>
    <cellStyle name="Note 3 13 4 3 2 3 2" xfId="33504" xr:uid="{00000000-0005-0000-0000-0000E8340000}"/>
    <cellStyle name="Note 3 13 4 3 2 3 3" xfId="47957" xr:uid="{00000000-0005-0000-0000-0000E9340000}"/>
    <cellStyle name="Note 3 13 4 3 2 4" xfId="21412" xr:uid="{00000000-0005-0000-0000-0000EA340000}"/>
    <cellStyle name="Note 3 13 4 3 2 5" xfId="35865" xr:uid="{00000000-0005-0000-0000-0000EB340000}"/>
    <cellStyle name="Note 3 13 4 3 3" xfId="6438" xr:uid="{00000000-0005-0000-0000-0000EC340000}"/>
    <cellStyle name="Note 3 13 4 3 3 2" xfId="23873" xr:uid="{00000000-0005-0000-0000-0000ED340000}"/>
    <cellStyle name="Note 3 13 4 3 3 3" xfId="38326" xr:uid="{00000000-0005-0000-0000-0000EE340000}"/>
    <cellStyle name="Note 3 13 4 3 4" xfId="8879" xr:uid="{00000000-0005-0000-0000-0000EF340000}"/>
    <cellStyle name="Note 3 13 4 3 4 2" xfId="26314" xr:uid="{00000000-0005-0000-0000-0000F0340000}"/>
    <cellStyle name="Note 3 13 4 3 4 3" xfId="40767" xr:uid="{00000000-0005-0000-0000-0000F1340000}"/>
    <cellStyle name="Note 3 13 4 3 5" xfId="11299" xr:uid="{00000000-0005-0000-0000-0000F2340000}"/>
    <cellStyle name="Note 3 13 4 3 5 2" xfId="28734" xr:uid="{00000000-0005-0000-0000-0000F3340000}"/>
    <cellStyle name="Note 3 13 4 3 5 3" xfId="43187" xr:uid="{00000000-0005-0000-0000-0000F4340000}"/>
    <cellStyle name="Note 3 13 4 3 6" xfId="18306" xr:uid="{00000000-0005-0000-0000-0000F5340000}"/>
    <cellStyle name="Note 3 13 4 4" xfId="1466" xr:uid="{00000000-0005-0000-0000-0000F6340000}"/>
    <cellStyle name="Note 3 13 4 4 2" xfId="3977" xr:uid="{00000000-0005-0000-0000-0000F7340000}"/>
    <cellStyle name="Note 3 13 4 4 2 2" xfId="21413" xr:uid="{00000000-0005-0000-0000-0000F8340000}"/>
    <cellStyle name="Note 3 13 4 4 2 3" xfId="35866" xr:uid="{00000000-0005-0000-0000-0000F9340000}"/>
    <cellStyle name="Note 3 13 4 4 3" xfId="6439" xr:uid="{00000000-0005-0000-0000-0000FA340000}"/>
    <cellStyle name="Note 3 13 4 4 3 2" xfId="23874" xr:uid="{00000000-0005-0000-0000-0000FB340000}"/>
    <cellStyle name="Note 3 13 4 4 3 3" xfId="38327" xr:uid="{00000000-0005-0000-0000-0000FC340000}"/>
    <cellStyle name="Note 3 13 4 4 4" xfId="8880" xr:uid="{00000000-0005-0000-0000-0000FD340000}"/>
    <cellStyle name="Note 3 13 4 4 4 2" xfId="26315" xr:uid="{00000000-0005-0000-0000-0000FE340000}"/>
    <cellStyle name="Note 3 13 4 4 4 3" xfId="40768" xr:uid="{00000000-0005-0000-0000-0000FF340000}"/>
    <cellStyle name="Note 3 13 4 4 5" xfId="11300" xr:uid="{00000000-0005-0000-0000-000000350000}"/>
    <cellStyle name="Note 3 13 4 4 5 2" xfId="28735" xr:uid="{00000000-0005-0000-0000-000001350000}"/>
    <cellStyle name="Note 3 13 4 4 5 3" xfId="43188" xr:uid="{00000000-0005-0000-0000-000002350000}"/>
    <cellStyle name="Note 3 13 4 4 6" xfId="15136" xr:uid="{00000000-0005-0000-0000-000003350000}"/>
    <cellStyle name="Note 3 13 4 4 6 2" xfId="32571" xr:uid="{00000000-0005-0000-0000-000004350000}"/>
    <cellStyle name="Note 3 13 4 4 6 3" xfId="47024" xr:uid="{00000000-0005-0000-0000-000005350000}"/>
    <cellStyle name="Note 3 13 4 4 7" xfId="18307" xr:uid="{00000000-0005-0000-0000-000006350000}"/>
    <cellStyle name="Note 3 13 4 4 8" xfId="20298" xr:uid="{00000000-0005-0000-0000-000007350000}"/>
    <cellStyle name="Note 3 13 4 5" xfId="3974" xr:uid="{00000000-0005-0000-0000-000008350000}"/>
    <cellStyle name="Note 3 13 4 5 2" xfId="13606" xr:uid="{00000000-0005-0000-0000-000009350000}"/>
    <cellStyle name="Note 3 13 4 5 2 2" xfId="31041" xr:uid="{00000000-0005-0000-0000-00000A350000}"/>
    <cellStyle name="Note 3 13 4 5 2 3" xfId="45494" xr:uid="{00000000-0005-0000-0000-00000B350000}"/>
    <cellStyle name="Note 3 13 4 5 3" xfId="16067" xr:uid="{00000000-0005-0000-0000-00000C350000}"/>
    <cellStyle name="Note 3 13 4 5 3 2" xfId="33502" xr:uid="{00000000-0005-0000-0000-00000D350000}"/>
    <cellStyle name="Note 3 13 4 5 3 3" xfId="47955" xr:uid="{00000000-0005-0000-0000-00000E350000}"/>
    <cellStyle name="Note 3 13 4 5 4" xfId="21410" xr:uid="{00000000-0005-0000-0000-00000F350000}"/>
    <cellStyle name="Note 3 13 4 5 5" xfId="35863" xr:uid="{00000000-0005-0000-0000-000010350000}"/>
    <cellStyle name="Note 3 13 4 6" xfId="6436" xr:uid="{00000000-0005-0000-0000-000011350000}"/>
    <cellStyle name="Note 3 13 4 6 2" xfId="23871" xr:uid="{00000000-0005-0000-0000-000012350000}"/>
    <cellStyle name="Note 3 13 4 6 3" xfId="38324" xr:uid="{00000000-0005-0000-0000-000013350000}"/>
    <cellStyle name="Note 3 13 4 7" xfId="8877" xr:uid="{00000000-0005-0000-0000-000014350000}"/>
    <cellStyle name="Note 3 13 4 7 2" xfId="26312" xr:uid="{00000000-0005-0000-0000-000015350000}"/>
    <cellStyle name="Note 3 13 4 7 3" xfId="40765" xr:uid="{00000000-0005-0000-0000-000016350000}"/>
    <cellStyle name="Note 3 13 4 8" xfId="11297" xr:uid="{00000000-0005-0000-0000-000017350000}"/>
    <cellStyle name="Note 3 13 4 8 2" xfId="28732" xr:uid="{00000000-0005-0000-0000-000018350000}"/>
    <cellStyle name="Note 3 13 4 8 3" xfId="43185" xr:uid="{00000000-0005-0000-0000-000019350000}"/>
    <cellStyle name="Note 3 13 4 9" xfId="18304" xr:uid="{00000000-0005-0000-0000-00001A350000}"/>
    <cellStyle name="Note 3 13 5" xfId="1467" xr:uid="{00000000-0005-0000-0000-00001B350000}"/>
    <cellStyle name="Note 3 13 5 2" xfId="1468" xr:uid="{00000000-0005-0000-0000-00001C350000}"/>
    <cellStyle name="Note 3 13 5 2 2" xfId="3979" xr:uid="{00000000-0005-0000-0000-00001D350000}"/>
    <cellStyle name="Note 3 13 5 2 2 2" xfId="13610" xr:uid="{00000000-0005-0000-0000-00001E350000}"/>
    <cellStyle name="Note 3 13 5 2 2 2 2" xfId="31045" xr:uid="{00000000-0005-0000-0000-00001F350000}"/>
    <cellStyle name="Note 3 13 5 2 2 2 3" xfId="45498" xr:uid="{00000000-0005-0000-0000-000020350000}"/>
    <cellStyle name="Note 3 13 5 2 2 3" xfId="16071" xr:uid="{00000000-0005-0000-0000-000021350000}"/>
    <cellStyle name="Note 3 13 5 2 2 3 2" xfId="33506" xr:uid="{00000000-0005-0000-0000-000022350000}"/>
    <cellStyle name="Note 3 13 5 2 2 3 3" xfId="47959" xr:uid="{00000000-0005-0000-0000-000023350000}"/>
    <cellStyle name="Note 3 13 5 2 2 4" xfId="21415" xr:uid="{00000000-0005-0000-0000-000024350000}"/>
    <cellStyle name="Note 3 13 5 2 2 5" xfId="35868" xr:uid="{00000000-0005-0000-0000-000025350000}"/>
    <cellStyle name="Note 3 13 5 2 3" xfId="6441" xr:uid="{00000000-0005-0000-0000-000026350000}"/>
    <cellStyle name="Note 3 13 5 2 3 2" xfId="23876" xr:uid="{00000000-0005-0000-0000-000027350000}"/>
    <cellStyle name="Note 3 13 5 2 3 3" xfId="38329" xr:uid="{00000000-0005-0000-0000-000028350000}"/>
    <cellStyle name="Note 3 13 5 2 4" xfId="8882" xr:uid="{00000000-0005-0000-0000-000029350000}"/>
    <cellStyle name="Note 3 13 5 2 4 2" xfId="26317" xr:uid="{00000000-0005-0000-0000-00002A350000}"/>
    <cellStyle name="Note 3 13 5 2 4 3" xfId="40770" xr:uid="{00000000-0005-0000-0000-00002B350000}"/>
    <cellStyle name="Note 3 13 5 2 5" xfId="11302" xr:uid="{00000000-0005-0000-0000-00002C350000}"/>
    <cellStyle name="Note 3 13 5 2 5 2" xfId="28737" xr:uid="{00000000-0005-0000-0000-00002D350000}"/>
    <cellStyle name="Note 3 13 5 2 5 3" xfId="43190" xr:uid="{00000000-0005-0000-0000-00002E350000}"/>
    <cellStyle name="Note 3 13 5 2 6" xfId="18309" xr:uid="{00000000-0005-0000-0000-00002F350000}"/>
    <cellStyle name="Note 3 13 5 3" xfId="1469" xr:uid="{00000000-0005-0000-0000-000030350000}"/>
    <cellStyle name="Note 3 13 5 3 2" xfId="3980" xr:uid="{00000000-0005-0000-0000-000031350000}"/>
    <cellStyle name="Note 3 13 5 3 2 2" xfId="13611" xr:uid="{00000000-0005-0000-0000-000032350000}"/>
    <cellStyle name="Note 3 13 5 3 2 2 2" xfId="31046" xr:uid="{00000000-0005-0000-0000-000033350000}"/>
    <cellStyle name="Note 3 13 5 3 2 2 3" xfId="45499" xr:uid="{00000000-0005-0000-0000-000034350000}"/>
    <cellStyle name="Note 3 13 5 3 2 3" xfId="16072" xr:uid="{00000000-0005-0000-0000-000035350000}"/>
    <cellStyle name="Note 3 13 5 3 2 3 2" xfId="33507" xr:uid="{00000000-0005-0000-0000-000036350000}"/>
    <cellStyle name="Note 3 13 5 3 2 3 3" xfId="47960" xr:uid="{00000000-0005-0000-0000-000037350000}"/>
    <cellStyle name="Note 3 13 5 3 2 4" xfId="21416" xr:uid="{00000000-0005-0000-0000-000038350000}"/>
    <cellStyle name="Note 3 13 5 3 2 5" xfId="35869" xr:uid="{00000000-0005-0000-0000-000039350000}"/>
    <cellStyle name="Note 3 13 5 3 3" xfId="6442" xr:uid="{00000000-0005-0000-0000-00003A350000}"/>
    <cellStyle name="Note 3 13 5 3 3 2" xfId="23877" xr:uid="{00000000-0005-0000-0000-00003B350000}"/>
    <cellStyle name="Note 3 13 5 3 3 3" xfId="38330" xr:uid="{00000000-0005-0000-0000-00003C350000}"/>
    <cellStyle name="Note 3 13 5 3 4" xfId="8883" xr:uid="{00000000-0005-0000-0000-00003D350000}"/>
    <cellStyle name="Note 3 13 5 3 4 2" xfId="26318" xr:uid="{00000000-0005-0000-0000-00003E350000}"/>
    <cellStyle name="Note 3 13 5 3 4 3" xfId="40771" xr:uid="{00000000-0005-0000-0000-00003F350000}"/>
    <cellStyle name="Note 3 13 5 3 5" xfId="11303" xr:uid="{00000000-0005-0000-0000-000040350000}"/>
    <cellStyle name="Note 3 13 5 3 5 2" xfId="28738" xr:uid="{00000000-0005-0000-0000-000041350000}"/>
    <cellStyle name="Note 3 13 5 3 5 3" xfId="43191" xr:uid="{00000000-0005-0000-0000-000042350000}"/>
    <cellStyle name="Note 3 13 5 3 6" xfId="18310" xr:uid="{00000000-0005-0000-0000-000043350000}"/>
    <cellStyle name="Note 3 13 5 4" xfId="1470" xr:uid="{00000000-0005-0000-0000-000044350000}"/>
    <cellStyle name="Note 3 13 5 4 2" xfId="3981" xr:uid="{00000000-0005-0000-0000-000045350000}"/>
    <cellStyle name="Note 3 13 5 4 2 2" xfId="21417" xr:uid="{00000000-0005-0000-0000-000046350000}"/>
    <cellStyle name="Note 3 13 5 4 2 3" xfId="35870" xr:uid="{00000000-0005-0000-0000-000047350000}"/>
    <cellStyle name="Note 3 13 5 4 3" xfId="6443" xr:uid="{00000000-0005-0000-0000-000048350000}"/>
    <cellStyle name="Note 3 13 5 4 3 2" xfId="23878" xr:uid="{00000000-0005-0000-0000-000049350000}"/>
    <cellStyle name="Note 3 13 5 4 3 3" xfId="38331" xr:uid="{00000000-0005-0000-0000-00004A350000}"/>
    <cellStyle name="Note 3 13 5 4 4" xfId="8884" xr:uid="{00000000-0005-0000-0000-00004B350000}"/>
    <cellStyle name="Note 3 13 5 4 4 2" xfId="26319" xr:uid="{00000000-0005-0000-0000-00004C350000}"/>
    <cellStyle name="Note 3 13 5 4 4 3" xfId="40772" xr:uid="{00000000-0005-0000-0000-00004D350000}"/>
    <cellStyle name="Note 3 13 5 4 5" xfId="11304" xr:uid="{00000000-0005-0000-0000-00004E350000}"/>
    <cellStyle name="Note 3 13 5 4 5 2" xfId="28739" xr:uid="{00000000-0005-0000-0000-00004F350000}"/>
    <cellStyle name="Note 3 13 5 4 5 3" xfId="43192" xr:uid="{00000000-0005-0000-0000-000050350000}"/>
    <cellStyle name="Note 3 13 5 4 6" xfId="15137" xr:uid="{00000000-0005-0000-0000-000051350000}"/>
    <cellStyle name="Note 3 13 5 4 6 2" xfId="32572" xr:uid="{00000000-0005-0000-0000-000052350000}"/>
    <cellStyle name="Note 3 13 5 4 6 3" xfId="47025" xr:uid="{00000000-0005-0000-0000-000053350000}"/>
    <cellStyle name="Note 3 13 5 4 7" xfId="18311" xr:uid="{00000000-0005-0000-0000-000054350000}"/>
    <cellStyle name="Note 3 13 5 4 8" xfId="20299" xr:uid="{00000000-0005-0000-0000-000055350000}"/>
    <cellStyle name="Note 3 13 5 5" xfId="3978" xr:uid="{00000000-0005-0000-0000-000056350000}"/>
    <cellStyle name="Note 3 13 5 5 2" xfId="13609" xr:uid="{00000000-0005-0000-0000-000057350000}"/>
    <cellStyle name="Note 3 13 5 5 2 2" xfId="31044" xr:uid="{00000000-0005-0000-0000-000058350000}"/>
    <cellStyle name="Note 3 13 5 5 2 3" xfId="45497" xr:uid="{00000000-0005-0000-0000-000059350000}"/>
    <cellStyle name="Note 3 13 5 5 3" xfId="16070" xr:uid="{00000000-0005-0000-0000-00005A350000}"/>
    <cellStyle name="Note 3 13 5 5 3 2" xfId="33505" xr:uid="{00000000-0005-0000-0000-00005B350000}"/>
    <cellStyle name="Note 3 13 5 5 3 3" xfId="47958" xr:uid="{00000000-0005-0000-0000-00005C350000}"/>
    <cellStyle name="Note 3 13 5 5 4" xfId="21414" xr:uid="{00000000-0005-0000-0000-00005D350000}"/>
    <cellStyle name="Note 3 13 5 5 5" xfId="35867" xr:uid="{00000000-0005-0000-0000-00005E350000}"/>
    <cellStyle name="Note 3 13 5 6" xfId="6440" xr:uid="{00000000-0005-0000-0000-00005F350000}"/>
    <cellStyle name="Note 3 13 5 6 2" xfId="23875" xr:uid="{00000000-0005-0000-0000-000060350000}"/>
    <cellStyle name="Note 3 13 5 6 3" xfId="38328" xr:uid="{00000000-0005-0000-0000-000061350000}"/>
    <cellStyle name="Note 3 13 5 7" xfId="8881" xr:uid="{00000000-0005-0000-0000-000062350000}"/>
    <cellStyle name="Note 3 13 5 7 2" xfId="26316" xr:uid="{00000000-0005-0000-0000-000063350000}"/>
    <cellStyle name="Note 3 13 5 7 3" xfId="40769" xr:uid="{00000000-0005-0000-0000-000064350000}"/>
    <cellStyle name="Note 3 13 5 8" xfId="11301" xr:uid="{00000000-0005-0000-0000-000065350000}"/>
    <cellStyle name="Note 3 13 5 8 2" xfId="28736" xr:uid="{00000000-0005-0000-0000-000066350000}"/>
    <cellStyle name="Note 3 13 5 8 3" xfId="43189" xr:uid="{00000000-0005-0000-0000-000067350000}"/>
    <cellStyle name="Note 3 13 5 9" xfId="18308" xr:uid="{00000000-0005-0000-0000-000068350000}"/>
    <cellStyle name="Note 3 13 6" xfId="1471" xr:uid="{00000000-0005-0000-0000-000069350000}"/>
    <cellStyle name="Note 3 13 6 2" xfId="3982" xr:uid="{00000000-0005-0000-0000-00006A350000}"/>
    <cellStyle name="Note 3 13 6 2 2" xfId="13612" xr:uid="{00000000-0005-0000-0000-00006B350000}"/>
    <cellStyle name="Note 3 13 6 2 2 2" xfId="31047" xr:uid="{00000000-0005-0000-0000-00006C350000}"/>
    <cellStyle name="Note 3 13 6 2 2 3" xfId="45500" xr:uid="{00000000-0005-0000-0000-00006D350000}"/>
    <cellStyle name="Note 3 13 6 2 3" xfId="16073" xr:uid="{00000000-0005-0000-0000-00006E350000}"/>
    <cellStyle name="Note 3 13 6 2 3 2" xfId="33508" xr:uid="{00000000-0005-0000-0000-00006F350000}"/>
    <cellStyle name="Note 3 13 6 2 3 3" xfId="47961" xr:uid="{00000000-0005-0000-0000-000070350000}"/>
    <cellStyle name="Note 3 13 6 2 4" xfId="21418" xr:uid="{00000000-0005-0000-0000-000071350000}"/>
    <cellStyle name="Note 3 13 6 2 5" xfId="35871" xr:uid="{00000000-0005-0000-0000-000072350000}"/>
    <cellStyle name="Note 3 13 6 3" xfId="6444" xr:uid="{00000000-0005-0000-0000-000073350000}"/>
    <cellStyle name="Note 3 13 6 3 2" xfId="23879" xr:uid="{00000000-0005-0000-0000-000074350000}"/>
    <cellStyle name="Note 3 13 6 3 3" xfId="38332" xr:uid="{00000000-0005-0000-0000-000075350000}"/>
    <cellStyle name="Note 3 13 6 4" xfId="8885" xr:uid="{00000000-0005-0000-0000-000076350000}"/>
    <cellStyle name="Note 3 13 6 4 2" xfId="26320" xr:uid="{00000000-0005-0000-0000-000077350000}"/>
    <cellStyle name="Note 3 13 6 4 3" xfId="40773" xr:uid="{00000000-0005-0000-0000-000078350000}"/>
    <cellStyle name="Note 3 13 6 5" xfId="11305" xr:uid="{00000000-0005-0000-0000-000079350000}"/>
    <cellStyle name="Note 3 13 6 5 2" xfId="28740" xr:uid="{00000000-0005-0000-0000-00007A350000}"/>
    <cellStyle name="Note 3 13 6 5 3" xfId="43193" xr:uid="{00000000-0005-0000-0000-00007B350000}"/>
    <cellStyle name="Note 3 13 6 6" xfId="18312" xr:uid="{00000000-0005-0000-0000-00007C350000}"/>
    <cellStyle name="Note 3 13 7" xfId="1472" xr:uid="{00000000-0005-0000-0000-00007D350000}"/>
    <cellStyle name="Note 3 13 7 2" xfId="3983" xr:uid="{00000000-0005-0000-0000-00007E350000}"/>
    <cellStyle name="Note 3 13 7 2 2" xfId="13613" xr:uid="{00000000-0005-0000-0000-00007F350000}"/>
    <cellStyle name="Note 3 13 7 2 2 2" xfId="31048" xr:uid="{00000000-0005-0000-0000-000080350000}"/>
    <cellStyle name="Note 3 13 7 2 2 3" xfId="45501" xr:uid="{00000000-0005-0000-0000-000081350000}"/>
    <cellStyle name="Note 3 13 7 2 3" xfId="16074" xr:uid="{00000000-0005-0000-0000-000082350000}"/>
    <cellStyle name="Note 3 13 7 2 3 2" xfId="33509" xr:uid="{00000000-0005-0000-0000-000083350000}"/>
    <cellStyle name="Note 3 13 7 2 3 3" xfId="47962" xr:uid="{00000000-0005-0000-0000-000084350000}"/>
    <cellStyle name="Note 3 13 7 2 4" xfId="21419" xr:uid="{00000000-0005-0000-0000-000085350000}"/>
    <cellStyle name="Note 3 13 7 2 5" xfId="35872" xr:uid="{00000000-0005-0000-0000-000086350000}"/>
    <cellStyle name="Note 3 13 7 3" xfId="6445" xr:uid="{00000000-0005-0000-0000-000087350000}"/>
    <cellStyle name="Note 3 13 7 3 2" xfId="23880" xr:uid="{00000000-0005-0000-0000-000088350000}"/>
    <cellStyle name="Note 3 13 7 3 3" xfId="38333" xr:uid="{00000000-0005-0000-0000-000089350000}"/>
    <cellStyle name="Note 3 13 7 4" xfId="8886" xr:uid="{00000000-0005-0000-0000-00008A350000}"/>
    <cellStyle name="Note 3 13 7 4 2" xfId="26321" xr:uid="{00000000-0005-0000-0000-00008B350000}"/>
    <cellStyle name="Note 3 13 7 4 3" xfId="40774" xr:uid="{00000000-0005-0000-0000-00008C350000}"/>
    <cellStyle name="Note 3 13 7 5" xfId="11306" xr:uid="{00000000-0005-0000-0000-00008D350000}"/>
    <cellStyle name="Note 3 13 7 5 2" xfId="28741" xr:uid="{00000000-0005-0000-0000-00008E350000}"/>
    <cellStyle name="Note 3 13 7 5 3" xfId="43194" xr:uid="{00000000-0005-0000-0000-00008F350000}"/>
    <cellStyle name="Note 3 13 7 6" xfId="18313" xr:uid="{00000000-0005-0000-0000-000090350000}"/>
    <cellStyle name="Note 3 13 8" xfId="1473" xr:uid="{00000000-0005-0000-0000-000091350000}"/>
    <cellStyle name="Note 3 13 8 2" xfId="3984" xr:uid="{00000000-0005-0000-0000-000092350000}"/>
    <cellStyle name="Note 3 13 8 2 2" xfId="21420" xr:uid="{00000000-0005-0000-0000-000093350000}"/>
    <cellStyle name="Note 3 13 8 2 3" xfId="35873" xr:uid="{00000000-0005-0000-0000-000094350000}"/>
    <cellStyle name="Note 3 13 8 3" xfId="6446" xr:uid="{00000000-0005-0000-0000-000095350000}"/>
    <cellStyle name="Note 3 13 8 3 2" xfId="23881" xr:uid="{00000000-0005-0000-0000-000096350000}"/>
    <cellStyle name="Note 3 13 8 3 3" xfId="38334" xr:uid="{00000000-0005-0000-0000-000097350000}"/>
    <cellStyle name="Note 3 13 8 4" xfId="8887" xr:uid="{00000000-0005-0000-0000-000098350000}"/>
    <cellStyle name="Note 3 13 8 4 2" xfId="26322" xr:uid="{00000000-0005-0000-0000-000099350000}"/>
    <cellStyle name="Note 3 13 8 4 3" xfId="40775" xr:uid="{00000000-0005-0000-0000-00009A350000}"/>
    <cellStyle name="Note 3 13 8 5" xfId="11307" xr:uid="{00000000-0005-0000-0000-00009B350000}"/>
    <cellStyle name="Note 3 13 8 5 2" xfId="28742" xr:uid="{00000000-0005-0000-0000-00009C350000}"/>
    <cellStyle name="Note 3 13 8 5 3" xfId="43195" xr:uid="{00000000-0005-0000-0000-00009D350000}"/>
    <cellStyle name="Note 3 13 8 6" xfId="15138" xr:uid="{00000000-0005-0000-0000-00009E350000}"/>
    <cellStyle name="Note 3 13 8 6 2" xfId="32573" xr:uid="{00000000-0005-0000-0000-00009F350000}"/>
    <cellStyle name="Note 3 13 8 6 3" xfId="47026" xr:uid="{00000000-0005-0000-0000-0000A0350000}"/>
    <cellStyle name="Note 3 13 8 7" xfId="18314" xr:uid="{00000000-0005-0000-0000-0000A1350000}"/>
    <cellStyle name="Note 3 13 8 8" xfId="20300" xr:uid="{00000000-0005-0000-0000-0000A2350000}"/>
    <cellStyle name="Note 3 13 9" xfId="3965" xr:uid="{00000000-0005-0000-0000-0000A3350000}"/>
    <cellStyle name="Note 3 13 9 2" xfId="13599" xr:uid="{00000000-0005-0000-0000-0000A4350000}"/>
    <cellStyle name="Note 3 13 9 2 2" xfId="31034" xr:uid="{00000000-0005-0000-0000-0000A5350000}"/>
    <cellStyle name="Note 3 13 9 2 3" xfId="45487" xr:uid="{00000000-0005-0000-0000-0000A6350000}"/>
    <cellStyle name="Note 3 13 9 3" xfId="16060" xr:uid="{00000000-0005-0000-0000-0000A7350000}"/>
    <cellStyle name="Note 3 13 9 3 2" xfId="33495" xr:uid="{00000000-0005-0000-0000-0000A8350000}"/>
    <cellStyle name="Note 3 13 9 3 3" xfId="47948" xr:uid="{00000000-0005-0000-0000-0000A9350000}"/>
    <cellStyle name="Note 3 13 9 4" xfId="21401" xr:uid="{00000000-0005-0000-0000-0000AA350000}"/>
    <cellStyle name="Note 3 13 9 5" xfId="35854" xr:uid="{00000000-0005-0000-0000-0000AB350000}"/>
    <cellStyle name="Note 3 14" xfId="1474" xr:uid="{00000000-0005-0000-0000-0000AC350000}"/>
    <cellStyle name="Note 3 14 10" xfId="6447" xr:uid="{00000000-0005-0000-0000-0000AD350000}"/>
    <cellStyle name="Note 3 14 10 2" xfId="23882" xr:uid="{00000000-0005-0000-0000-0000AE350000}"/>
    <cellStyle name="Note 3 14 10 3" xfId="38335" xr:uid="{00000000-0005-0000-0000-0000AF350000}"/>
    <cellStyle name="Note 3 14 11" xfId="8888" xr:uid="{00000000-0005-0000-0000-0000B0350000}"/>
    <cellStyle name="Note 3 14 11 2" xfId="26323" xr:uid="{00000000-0005-0000-0000-0000B1350000}"/>
    <cellStyle name="Note 3 14 11 3" xfId="40776" xr:uid="{00000000-0005-0000-0000-0000B2350000}"/>
    <cellStyle name="Note 3 14 12" xfId="11308" xr:uid="{00000000-0005-0000-0000-0000B3350000}"/>
    <cellStyle name="Note 3 14 12 2" xfId="28743" xr:uid="{00000000-0005-0000-0000-0000B4350000}"/>
    <cellStyle name="Note 3 14 12 3" xfId="43196" xr:uid="{00000000-0005-0000-0000-0000B5350000}"/>
    <cellStyle name="Note 3 14 13" xfId="18315" xr:uid="{00000000-0005-0000-0000-0000B6350000}"/>
    <cellStyle name="Note 3 14 2" xfId="1475" xr:uid="{00000000-0005-0000-0000-0000B7350000}"/>
    <cellStyle name="Note 3 14 2 2" xfId="1476" xr:uid="{00000000-0005-0000-0000-0000B8350000}"/>
    <cellStyle name="Note 3 14 2 2 2" xfId="3987" xr:uid="{00000000-0005-0000-0000-0000B9350000}"/>
    <cellStyle name="Note 3 14 2 2 2 2" xfId="13616" xr:uid="{00000000-0005-0000-0000-0000BA350000}"/>
    <cellStyle name="Note 3 14 2 2 2 2 2" xfId="31051" xr:uid="{00000000-0005-0000-0000-0000BB350000}"/>
    <cellStyle name="Note 3 14 2 2 2 2 3" xfId="45504" xr:uid="{00000000-0005-0000-0000-0000BC350000}"/>
    <cellStyle name="Note 3 14 2 2 2 3" xfId="16077" xr:uid="{00000000-0005-0000-0000-0000BD350000}"/>
    <cellStyle name="Note 3 14 2 2 2 3 2" xfId="33512" xr:uid="{00000000-0005-0000-0000-0000BE350000}"/>
    <cellStyle name="Note 3 14 2 2 2 3 3" xfId="47965" xr:uid="{00000000-0005-0000-0000-0000BF350000}"/>
    <cellStyle name="Note 3 14 2 2 2 4" xfId="21423" xr:uid="{00000000-0005-0000-0000-0000C0350000}"/>
    <cellStyle name="Note 3 14 2 2 2 5" xfId="35876" xr:uid="{00000000-0005-0000-0000-0000C1350000}"/>
    <cellStyle name="Note 3 14 2 2 3" xfId="6449" xr:uid="{00000000-0005-0000-0000-0000C2350000}"/>
    <cellStyle name="Note 3 14 2 2 3 2" xfId="23884" xr:uid="{00000000-0005-0000-0000-0000C3350000}"/>
    <cellStyle name="Note 3 14 2 2 3 3" xfId="38337" xr:uid="{00000000-0005-0000-0000-0000C4350000}"/>
    <cellStyle name="Note 3 14 2 2 4" xfId="8890" xr:uid="{00000000-0005-0000-0000-0000C5350000}"/>
    <cellStyle name="Note 3 14 2 2 4 2" xfId="26325" xr:uid="{00000000-0005-0000-0000-0000C6350000}"/>
    <cellStyle name="Note 3 14 2 2 4 3" xfId="40778" xr:uid="{00000000-0005-0000-0000-0000C7350000}"/>
    <cellStyle name="Note 3 14 2 2 5" xfId="11310" xr:uid="{00000000-0005-0000-0000-0000C8350000}"/>
    <cellStyle name="Note 3 14 2 2 5 2" xfId="28745" xr:uid="{00000000-0005-0000-0000-0000C9350000}"/>
    <cellStyle name="Note 3 14 2 2 5 3" xfId="43198" xr:uid="{00000000-0005-0000-0000-0000CA350000}"/>
    <cellStyle name="Note 3 14 2 2 6" xfId="18317" xr:uid="{00000000-0005-0000-0000-0000CB350000}"/>
    <cellStyle name="Note 3 14 2 3" xfId="1477" xr:uid="{00000000-0005-0000-0000-0000CC350000}"/>
    <cellStyle name="Note 3 14 2 3 2" xfId="3988" xr:uid="{00000000-0005-0000-0000-0000CD350000}"/>
    <cellStyle name="Note 3 14 2 3 2 2" xfId="13617" xr:uid="{00000000-0005-0000-0000-0000CE350000}"/>
    <cellStyle name="Note 3 14 2 3 2 2 2" xfId="31052" xr:uid="{00000000-0005-0000-0000-0000CF350000}"/>
    <cellStyle name="Note 3 14 2 3 2 2 3" xfId="45505" xr:uid="{00000000-0005-0000-0000-0000D0350000}"/>
    <cellStyle name="Note 3 14 2 3 2 3" xfId="16078" xr:uid="{00000000-0005-0000-0000-0000D1350000}"/>
    <cellStyle name="Note 3 14 2 3 2 3 2" xfId="33513" xr:uid="{00000000-0005-0000-0000-0000D2350000}"/>
    <cellStyle name="Note 3 14 2 3 2 3 3" xfId="47966" xr:uid="{00000000-0005-0000-0000-0000D3350000}"/>
    <cellStyle name="Note 3 14 2 3 2 4" xfId="21424" xr:uid="{00000000-0005-0000-0000-0000D4350000}"/>
    <cellStyle name="Note 3 14 2 3 2 5" xfId="35877" xr:uid="{00000000-0005-0000-0000-0000D5350000}"/>
    <cellStyle name="Note 3 14 2 3 3" xfId="6450" xr:uid="{00000000-0005-0000-0000-0000D6350000}"/>
    <cellStyle name="Note 3 14 2 3 3 2" xfId="23885" xr:uid="{00000000-0005-0000-0000-0000D7350000}"/>
    <cellStyle name="Note 3 14 2 3 3 3" xfId="38338" xr:uid="{00000000-0005-0000-0000-0000D8350000}"/>
    <cellStyle name="Note 3 14 2 3 4" xfId="8891" xr:uid="{00000000-0005-0000-0000-0000D9350000}"/>
    <cellStyle name="Note 3 14 2 3 4 2" xfId="26326" xr:uid="{00000000-0005-0000-0000-0000DA350000}"/>
    <cellStyle name="Note 3 14 2 3 4 3" xfId="40779" xr:uid="{00000000-0005-0000-0000-0000DB350000}"/>
    <cellStyle name="Note 3 14 2 3 5" xfId="11311" xr:uid="{00000000-0005-0000-0000-0000DC350000}"/>
    <cellStyle name="Note 3 14 2 3 5 2" xfId="28746" xr:uid="{00000000-0005-0000-0000-0000DD350000}"/>
    <cellStyle name="Note 3 14 2 3 5 3" xfId="43199" xr:uid="{00000000-0005-0000-0000-0000DE350000}"/>
    <cellStyle name="Note 3 14 2 3 6" xfId="18318" xr:uid="{00000000-0005-0000-0000-0000DF350000}"/>
    <cellStyle name="Note 3 14 2 4" xfId="1478" xr:uid="{00000000-0005-0000-0000-0000E0350000}"/>
    <cellStyle name="Note 3 14 2 4 2" xfId="3989" xr:uid="{00000000-0005-0000-0000-0000E1350000}"/>
    <cellStyle name="Note 3 14 2 4 2 2" xfId="21425" xr:uid="{00000000-0005-0000-0000-0000E2350000}"/>
    <cellStyle name="Note 3 14 2 4 2 3" xfId="35878" xr:uid="{00000000-0005-0000-0000-0000E3350000}"/>
    <cellStyle name="Note 3 14 2 4 3" xfId="6451" xr:uid="{00000000-0005-0000-0000-0000E4350000}"/>
    <cellStyle name="Note 3 14 2 4 3 2" xfId="23886" xr:uid="{00000000-0005-0000-0000-0000E5350000}"/>
    <cellStyle name="Note 3 14 2 4 3 3" xfId="38339" xr:uid="{00000000-0005-0000-0000-0000E6350000}"/>
    <cellStyle name="Note 3 14 2 4 4" xfId="8892" xr:uid="{00000000-0005-0000-0000-0000E7350000}"/>
    <cellStyle name="Note 3 14 2 4 4 2" xfId="26327" xr:uid="{00000000-0005-0000-0000-0000E8350000}"/>
    <cellStyle name="Note 3 14 2 4 4 3" xfId="40780" xr:uid="{00000000-0005-0000-0000-0000E9350000}"/>
    <cellStyle name="Note 3 14 2 4 5" xfId="11312" xr:uid="{00000000-0005-0000-0000-0000EA350000}"/>
    <cellStyle name="Note 3 14 2 4 5 2" xfId="28747" xr:uid="{00000000-0005-0000-0000-0000EB350000}"/>
    <cellStyle name="Note 3 14 2 4 5 3" xfId="43200" xr:uid="{00000000-0005-0000-0000-0000EC350000}"/>
    <cellStyle name="Note 3 14 2 4 6" xfId="15139" xr:uid="{00000000-0005-0000-0000-0000ED350000}"/>
    <cellStyle name="Note 3 14 2 4 6 2" xfId="32574" xr:uid="{00000000-0005-0000-0000-0000EE350000}"/>
    <cellStyle name="Note 3 14 2 4 6 3" xfId="47027" xr:uid="{00000000-0005-0000-0000-0000EF350000}"/>
    <cellStyle name="Note 3 14 2 4 7" xfId="18319" xr:uid="{00000000-0005-0000-0000-0000F0350000}"/>
    <cellStyle name="Note 3 14 2 4 8" xfId="20301" xr:uid="{00000000-0005-0000-0000-0000F1350000}"/>
    <cellStyle name="Note 3 14 2 5" xfId="3986" xr:uid="{00000000-0005-0000-0000-0000F2350000}"/>
    <cellStyle name="Note 3 14 2 5 2" xfId="13615" xr:uid="{00000000-0005-0000-0000-0000F3350000}"/>
    <cellStyle name="Note 3 14 2 5 2 2" xfId="31050" xr:uid="{00000000-0005-0000-0000-0000F4350000}"/>
    <cellStyle name="Note 3 14 2 5 2 3" xfId="45503" xr:uid="{00000000-0005-0000-0000-0000F5350000}"/>
    <cellStyle name="Note 3 14 2 5 3" xfId="16076" xr:uid="{00000000-0005-0000-0000-0000F6350000}"/>
    <cellStyle name="Note 3 14 2 5 3 2" xfId="33511" xr:uid="{00000000-0005-0000-0000-0000F7350000}"/>
    <cellStyle name="Note 3 14 2 5 3 3" xfId="47964" xr:uid="{00000000-0005-0000-0000-0000F8350000}"/>
    <cellStyle name="Note 3 14 2 5 4" xfId="21422" xr:uid="{00000000-0005-0000-0000-0000F9350000}"/>
    <cellStyle name="Note 3 14 2 5 5" xfId="35875" xr:uid="{00000000-0005-0000-0000-0000FA350000}"/>
    <cellStyle name="Note 3 14 2 6" xfId="6448" xr:uid="{00000000-0005-0000-0000-0000FB350000}"/>
    <cellStyle name="Note 3 14 2 6 2" xfId="23883" xr:uid="{00000000-0005-0000-0000-0000FC350000}"/>
    <cellStyle name="Note 3 14 2 6 3" xfId="38336" xr:uid="{00000000-0005-0000-0000-0000FD350000}"/>
    <cellStyle name="Note 3 14 2 7" xfId="8889" xr:uid="{00000000-0005-0000-0000-0000FE350000}"/>
    <cellStyle name="Note 3 14 2 7 2" xfId="26324" xr:uid="{00000000-0005-0000-0000-0000FF350000}"/>
    <cellStyle name="Note 3 14 2 7 3" xfId="40777" xr:uid="{00000000-0005-0000-0000-000000360000}"/>
    <cellStyle name="Note 3 14 2 8" xfId="11309" xr:uid="{00000000-0005-0000-0000-000001360000}"/>
    <cellStyle name="Note 3 14 2 8 2" xfId="28744" xr:uid="{00000000-0005-0000-0000-000002360000}"/>
    <cellStyle name="Note 3 14 2 8 3" xfId="43197" xr:uid="{00000000-0005-0000-0000-000003360000}"/>
    <cellStyle name="Note 3 14 2 9" xfId="18316" xr:uid="{00000000-0005-0000-0000-000004360000}"/>
    <cellStyle name="Note 3 14 3" xfId="1479" xr:uid="{00000000-0005-0000-0000-000005360000}"/>
    <cellStyle name="Note 3 14 3 2" xfId="1480" xr:uid="{00000000-0005-0000-0000-000006360000}"/>
    <cellStyle name="Note 3 14 3 2 2" xfId="3991" xr:uid="{00000000-0005-0000-0000-000007360000}"/>
    <cellStyle name="Note 3 14 3 2 2 2" xfId="13619" xr:uid="{00000000-0005-0000-0000-000008360000}"/>
    <cellStyle name="Note 3 14 3 2 2 2 2" xfId="31054" xr:uid="{00000000-0005-0000-0000-000009360000}"/>
    <cellStyle name="Note 3 14 3 2 2 2 3" xfId="45507" xr:uid="{00000000-0005-0000-0000-00000A360000}"/>
    <cellStyle name="Note 3 14 3 2 2 3" xfId="16080" xr:uid="{00000000-0005-0000-0000-00000B360000}"/>
    <cellStyle name="Note 3 14 3 2 2 3 2" xfId="33515" xr:uid="{00000000-0005-0000-0000-00000C360000}"/>
    <cellStyle name="Note 3 14 3 2 2 3 3" xfId="47968" xr:uid="{00000000-0005-0000-0000-00000D360000}"/>
    <cellStyle name="Note 3 14 3 2 2 4" xfId="21427" xr:uid="{00000000-0005-0000-0000-00000E360000}"/>
    <cellStyle name="Note 3 14 3 2 2 5" xfId="35880" xr:uid="{00000000-0005-0000-0000-00000F360000}"/>
    <cellStyle name="Note 3 14 3 2 3" xfId="6453" xr:uid="{00000000-0005-0000-0000-000010360000}"/>
    <cellStyle name="Note 3 14 3 2 3 2" xfId="23888" xr:uid="{00000000-0005-0000-0000-000011360000}"/>
    <cellStyle name="Note 3 14 3 2 3 3" xfId="38341" xr:uid="{00000000-0005-0000-0000-000012360000}"/>
    <cellStyle name="Note 3 14 3 2 4" xfId="8894" xr:uid="{00000000-0005-0000-0000-000013360000}"/>
    <cellStyle name="Note 3 14 3 2 4 2" xfId="26329" xr:uid="{00000000-0005-0000-0000-000014360000}"/>
    <cellStyle name="Note 3 14 3 2 4 3" xfId="40782" xr:uid="{00000000-0005-0000-0000-000015360000}"/>
    <cellStyle name="Note 3 14 3 2 5" xfId="11314" xr:uid="{00000000-0005-0000-0000-000016360000}"/>
    <cellStyle name="Note 3 14 3 2 5 2" xfId="28749" xr:uid="{00000000-0005-0000-0000-000017360000}"/>
    <cellStyle name="Note 3 14 3 2 5 3" xfId="43202" xr:uid="{00000000-0005-0000-0000-000018360000}"/>
    <cellStyle name="Note 3 14 3 2 6" xfId="18321" xr:uid="{00000000-0005-0000-0000-000019360000}"/>
    <cellStyle name="Note 3 14 3 3" xfId="1481" xr:uid="{00000000-0005-0000-0000-00001A360000}"/>
    <cellStyle name="Note 3 14 3 3 2" xfId="3992" xr:uid="{00000000-0005-0000-0000-00001B360000}"/>
    <cellStyle name="Note 3 14 3 3 2 2" xfId="13620" xr:uid="{00000000-0005-0000-0000-00001C360000}"/>
    <cellStyle name="Note 3 14 3 3 2 2 2" xfId="31055" xr:uid="{00000000-0005-0000-0000-00001D360000}"/>
    <cellStyle name="Note 3 14 3 3 2 2 3" xfId="45508" xr:uid="{00000000-0005-0000-0000-00001E360000}"/>
    <cellStyle name="Note 3 14 3 3 2 3" xfId="16081" xr:uid="{00000000-0005-0000-0000-00001F360000}"/>
    <cellStyle name="Note 3 14 3 3 2 3 2" xfId="33516" xr:uid="{00000000-0005-0000-0000-000020360000}"/>
    <cellStyle name="Note 3 14 3 3 2 3 3" xfId="47969" xr:uid="{00000000-0005-0000-0000-000021360000}"/>
    <cellStyle name="Note 3 14 3 3 2 4" xfId="21428" xr:uid="{00000000-0005-0000-0000-000022360000}"/>
    <cellStyle name="Note 3 14 3 3 2 5" xfId="35881" xr:uid="{00000000-0005-0000-0000-000023360000}"/>
    <cellStyle name="Note 3 14 3 3 3" xfId="6454" xr:uid="{00000000-0005-0000-0000-000024360000}"/>
    <cellStyle name="Note 3 14 3 3 3 2" xfId="23889" xr:uid="{00000000-0005-0000-0000-000025360000}"/>
    <cellStyle name="Note 3 14 3 3 3 3" xfId="38342" xr:uid="{00000000-0005-0000-0000-000026360000}"/>
    <cellStyle name="Note 3 14 3 3 4" xfId="8895" xr:uid="{00000000-0005-0000-0000-000027360000}"/>
    <cellStyle name="Note 3 14 3 3 4 2" xfId="26330" xr:uid="{00000000-0005-0000-0000-000028360000}"/>
    <cellStyle name="Note 3 14 3 3 4 3" xfId="40783" xr:uid="{00000000-0005-0000-0000-000029360000}"/>
    <cellStyle name="Note 3 14 3 3 5" xfId="11315" xr:uid="{00000000-0005-0000-0000-00002A360000}"/>
    <cellStyle name="Note 3 14 3 3 5 2" xfId="28750" xr:uid="{00000000-0005-0000-0000-00002B360000}"/>
    <cellStyle name="Note 3 14 3 3 5 3" xfId="43203" xr:uid="{00000000-0005-0000-0000-00002C360000}"/>
    <cellStyle name="Note 3 14 3 3 6" xfId="18322" xr:uid="{00000000-0005-0000-0000-00002D360000}"/>
    <cellStyle name="Note 3 14 3 4" xfId="1482" xr:uid="{00000000-0005-0000-0000-00002E360000}"/>
    <cellStyle name="Note 3 14 3 4 2" xfId="3993" xr:uid="{00000000-0005-0000-0000-00002F360000}"/>
    <cellStyle name="Note 3 14 3 4 2 2" xfId="21429" xr:uid="{00000000-0005-0000-0000-000030360000}"/>
    <cellStyle name="Note 3 14 3 4 2 3" xfId="35882" xr:uid="{00000000-0005-0000-0000-000031360000}"/>
    <cellStyle name="Note 3 14 3 4 3" xfId="6455" xr:uid="{00000000-0005-0000-0000-000032360000}"/>
    <cellStyle name="Note 3 14 3 4 3 2" xfId="23890" xr:uid="{00000000-0005-0000-0000-000033360000}"/>
    <cellStyle name="Note 3 14 3 4 3 3" xfId="38343" xr:uid="{00000000-0005-0000-0000-000034360000}"/>
    <cellStyle name="Note 3 14 3 4 4" xfId="8896" xr:uid="{00000000-0005-0000-0000-000035360000}"/>
    <cellStyle name="Note 3 14 3 4 4 2" xfId="26331" xr:uid="{00000000-0005-0000-0000-000036360000}"/>
    <cellStyle name="Note 3 14 3 4 4 3" xfId="40784" xr:uid="{00000000-0005-0000-0000-000037360000}"/>
    <cellStyle name="Note 3 14 3 4 5" xfId="11316" xr:uid="{00000000-0005-0000-0000-000038360000}"/>
    <cellStyle name="Note 3 14 3 4 5 2" xfId="28751" xr:uid="{00000000-0005-0000-0000-000039360000}"/>
    <cellStyle name="Note 3 14 3 4 5 3" xfId="43204" xr:uid="{00000000-0005-0000-0000-00003A360000}"/>
    <cellStyle name="Note 3 14 3 4 6" xfId="15140" xr:uid="{00000000-0005-0000-0000-00003B360000}"/>
    <cellStyle name="Note 3 14 3 4 6 2" xfId="32575" xr:uid="{00000000-0005-0000-0000-00003C360000}"/>
    <cellStyle name="Note 3 14 3 4 6 3" xfId="47028" xr:uid="{00000000-0005-0000-0000-00003D360000}"/>
    <cellStyle name="Note 3 14 3 4 7" xfId="18323" xr:uid="{00000000-0005-0000-0000-00003E360000}"/>
    <cellStyle name="Note 3 14 3 4 8" xfId="20302" xr:uid="{00000000-0005-0000-0000-00003F360000}"/>
    <cellStyle name="Note 3 14 3 5" xfId="3990" xr:uid="{00000000-0005-0000-0000-000040360000}"/>
    <cellStyle name="Note 3 14 3 5 2" xfId="13618" xr:uid="{00000000-0005-0000-0000-000041360000}"/>
    <cellStyle name="Note 3 14 3 5 2 2" xfId="31053" xr:uid="{00000000-0005-0000-0000-000042360000}"/>
    <cellStyle name="Note 3 14 3 5 2 3" xfId="45506" xr:uid="{00000000-0005-0000-0000-000043360000}"/>
    <cellStyle name="Note 3 14 3 5 3" xfId="16079" xr:uid="{00000000-0005-0000-0000-000044360000}"/>
    <cellStyle name="Note 3 14 3 5 3 2" xfId="33514" xr:uid="{00000000-0005-0000-0000-000045360000}"/>
    <cellStyle name="Note 3 14 3 5 3 3" xfId="47967" xr:uid="{00000000-0005-0000-0000-000046360000}"/>
    <cellStyle name="Note 3 14 3 5 4" xfId="21426" xr:uid="{00000000-0005-0000-0000-000047360000}"/>
    <cellStyle name="Note 3 14 3 5 5" xfId="35879" xr:uid="{00000000-0005-0000-0000-000048360000}"/>
    <cellStyle name="Note 3 14 3 6" xfId="6452" xr:uid="{00000000-0005-0000-0000-000049360000}"/>
    <cellStyle name="Note 3 14 3 6 2" xfId="23887" xr:uid="{00000000-0005-0000-0000-00004A360000}"/>
    <cellStyle name="Note 3 14 3 6 3" xfId="38340" xr:uid="{00000000-0005-0000-0000-00004B360000}"/>
    <cellStyle name="Note 3 14 3 7" xfId="8893" xr:uid="{00000000-0005-0000-0000-00004C360000}"/>
    <cellStyle name="Note 3 14 3 7 2" xfId="26328" xr:uid="{00000000-0005-0000-0000-00004D360000}"/>
    <cellStyle name="Note 3 14 3 7 3" xfId="40781" xr:uid="{00000000-0005-0000-0000-00004E360000}"/>
    <cellStyle name="Note 3 14 3 8" xfId="11313" xr:uid="{00000000-0005-0000-0000-00004F360000}"/>
    <cellStyle name="Note 3 14 3 8 2" xfId="28748" xr:uid="{00000000-0005-0000-0000-000050360000}"/>
    <cellStyle name="Note 3 14 3 8 3" xfId="43201" xr:uid="{00000000-0005-0000-0000-000051360000}"/>
    <cellStyle name="Note 3 14 3 9" xfId="18320" xr:uid="{00000000-0005-0000-0000-000052360000}"/>
    <cellStyle name="Note 3 14 4" xfId="1483" xr:uid="{00000000-0005-0000-0000-000053360000}"/>
    <cellStyle name="Note 3 14 4 2" xfId="1484" xr:uid="{00000000-0005-0000-0000-000054360000}"/>
    <cellStyle name="Note 3 14 4 2 2" xfId="3995" xr:uid="{00000000-0005-0000-0000-000055360000}"/>
    <cellStyle name="Note 3 14 4 2 2 2" xfId="13622" xr:uid="{00000000-0005-0000-0000-000056360000}"/>
    <cellStyle name="Note 3 14 4 2 2 2 2" xfId="31057" xr:uid="{00000000-0005-0000-0000-000057360000}"/>
    <cellStyle name="Note 3 14 4 2 2 2 3" xfId="45510" xr:uid="{00000000-0005-0000-0000-000058360000}"/>
    <cellStyle name="Note 3 14 4 2 2 3" xfId="16083" xr:uid="{00000000-0005-0000-0000-000059360000}"/>
    <cellStyle name="Note 3 14 4 2 2 3 2" xfId="33518" xr:uid="{00000000-0005-0000-0000-00005A360000}"/>
    <cellStyle name="Note 3 14 4 2 2 3 3" xfId="47971" xr:uid="{00000000-0005-0000-0000-00005B360000}"/>
    <cellStyle name="Note 3 14 4 2 2 4" xfId="21431" xr:uid="{00000000-0005-0000-0000-00005C360000}"/>
    <cellStyle name="Note 3 14 4 2 2 5" xfId="35884" xr:uid="{00000000-0005-0000-0000-00005D360000}"/>
    <cellStyle name="Note 3 14 4 2 3" xfId="6457" xr:uid="{00000000-0005-0000-0000-00005E360000}"/>
    <cellStyle name="Note 3 14 4 2 3 2" xfId="23892" xr:uid="{00000000-0005-0000-0000-00005F360000}"/>
    <cellStyle name="Note 3 14 4 2 3 3" xfId="38345" xr:uid="{00000000-0005-0000-0000-000060360000}"/>
    <cellStyle name="Note 3 14 4 2 4" xfId="8898" xr:uid="{00000000-0005-0000-0000-000061360000}"/>
    <cellStyle name="Note 3 14 4 2 4 2" xfId="26333" xr:uid="{00000000-0005-0000-0000-000062360000}"/>
    <cellStyle name="Note 3 14 4 2 4 3" xfId="40786" xr:uid="{00000000-0005-0000-0000-000063360000}"/>
    <cellStyle name="Note 3 14 4 2 5" xfId="11318" xr:uid="{00000000-0005-0000-0000-000064360000}"/>
    <cellStyle name="Note 3 14 4 2 5 2" xfId="28753" xr:uid="{00000000-0005-0000-0000-000065360000}"/>
    <cellStyle name="Note 3 14 4 2 5 3" xfId="43206" xr:uid="{00000000-0005-0000-0000-000066360000}"/>
    <cellStyle name="Note 3 14 4 2 6" xfId="18325" xr:uid="{00000000-0005-0000-0000-000067360000}"/>
    <cellStyle name="Note 3 14 4 3" xfId="1485" xr:uid="{00000000-0005-0000-0000-000068360000}"/>
    <cellStyle name="Note 3 14 4 3 2" xfId="3996" xr:uid="{00000000-0005-0000-0000-000069360000}"/>
    <cellStyle name="Note 3 14 4 3 2 2" xfId="13623" xr:uid="{00000000-0005-0000-0000-00006A360000}"/>
    <cellStyle name="Note 3 14 4 3 2 2 2" xfId="31058" xr:uid="{00000000-0005-0000-0000-00006B360000}"/>
    <cellStyle name="Note 3 14 4 3 2 2 3" xfId="45511" xr:uid="{00000000-0005-0000-0000-00006C360000}"/>
    <cellStyle name="Note 3 14 4 3 2 3" xfId="16084" xr:uid="{00000000-0005-0000-0000-00006D360000}"/>
    <cellStyle name="Note 3 14 4 3 2 3 2" xfId="33519" xr:uid="{00000000-0005-0000-0000-00006E360000}"/>
    <cellStyle name="Note 3 14 4 3 2 3 3" xfId="47972" xr:uid="{00000000-0005-0000-0000-00006F360000}"/>
    <cellStyle name="Note 3 14 4 3 2 4" xfId="21432" xr:uid="{00000000-0005-0000-0000-000070360000}"/>
    <cellStyle name="Note 3 14 4 3 2 5" xfId="35885" xr:uid="{00000000-0005-0000-0000-000071360000}"/>
    <cellStyle name="Note 3 14 4 3 3" xfId="6458" xr:uid="{00000000-0005-0000-0000-000072360000}"/>
    <cellStyle name="Note 3 14 4 3 3 2" xfId="23893" xr:uid="{00000000-0005-0000-0000-000073360000}"/>
    <cellStyle name="Note 3 14 4 3 3 3" xfId="38346" xr:uid="{00000000-0005-0000-0000-000074360000}"/>
    <cellStyle name="Note 3 14 4 3 4" xfId="8899" xr:uid="{00000000-0005-0000-0000-000075360000}"/>
    <cellStyle name="Note 3 14 4 3 4 2" xfId="26334" xr:uid="{00000000-0005-0000-0000-000076360000}"/>
    <cellStyle name="Note 3 14 4 3 4 3" xfId="40787" xr:uid="{00000000-0005-0000-0000-000077360000}"/>
    <cellStyle name="Note 3 14 4 3 5" xfId="11319" xr:uid="{00000000-0005-0000-0000-000078360000}"/>
    <cellStyle name="Note 3 14 4 3 5 2" xfId="28754" xr:uid="{00000000-0005-0000-0000-000079360000}"/>
    <cellStyle name="Note 3 14 4 3 5 3" xfId="43207" xr:uid="{00000000-0005-0000-0000-00007A360000}"/>
    <cellStyle name="Note 3 14 4 3 6" xfId="18326" xr:uid="{00000000-0005-0000-0000-00007B360000}"/>
    <cellStyle name="Note 3 14 4 4" xfId="1486" xr:uid="{00000000-0005-0000-0000-00007C360000}"/>
    <cellStyle name="Note 3 14 4 4 2" xfId="3997" xr:uid="{00000000-0005-0000-0000-00007D360000}"/>
    <cellStyle name="Note 3 14 4 4 2 2" xfId="21433" xr:uid="{00000000-0005-0000-0000-00007E360000}"/>
    <cellStyle name="Note 3 14 4 4 2 3" xfId="35886" xr:uid="{00000000-0005-0000-0000-00007F360000}"/>
    <cellStyle name="Note 3 14 4 4 3" xfId="6459" xr:uid="{00000000-0005-0000-0000-000080360000}"/>
    <cellStyle name="Note 3 14 4 4 3 2" xfId="23894" xr:uid="{00000000-0005-0000-0000-000081360000}"/>
    <cellStyle name="Note 3 14 4 4 3 3" xfId="38347" xr:uid="{00000000-0005-0000-0000-000082360000}"/>
    <cellStyle name="Note 3 14 4 4 4" xfId="8900" xr:uid="{00000000-0005-0000-0000-000083360000}"/>
    <cellStyle name="Note 3 14 4 4 4 2" xfId="26335" xr:uid="{00000000-0005-0000-0000-000084360000}"/>
    <cellStyle name="Note 3 14 4 4 4 3" xfId="40788" xr:uid="{00000000-0005-0000-0000-000085360000}"/>
    <cellStyle name="Note 3 14 4 4 5" xfId="11320" xr:uid="{00000000-0005-0000-0000-000086360000}"/>
    <cellStyle name="Note 3 14 4 4 5 2" xfId="28755" xr:uid="{00000000-0005-0000-0000-000087360000}"/>
    <cellStyle name="Note 3 14 4 4 5 3" xfId="43208" xr:uid="{00000000-0005-0000-0000-000088360000}"/>
    <cellStyle name="Note 3 14 4 4 6" xfId="15141" xr:uid="{00000000-0005-0000-0000-000089360000}"/>
    <cellStyle name="Note 3 14 4 4 6 2" xfId="32576" xr:uid="{00000000-0005-0000-0000-00008A360000}"/>
    <cellStyle name="Note 3 14 4 4 6 3" xfId="47029" xr:uid="{00000000-0005-0000-0000-00008B360000}"/>
    <cellStyle name="Note 3 14 4 4 7" xfId="18327" xr:uid="{00000000-0005-0000-0000-00008C360000}"/>
    <cellStyle name="Note 3 14 4 4 8" xfId="20303" xr:uid="{00000000-0005-0000-0000-00008D360000}"/>
    <cellStyle name="Note 3 14 4 5" xfId="3994" xr:uid="{00000000-0005-0000-0000-00008E360000}"/>
    <cellStyle name="Note 3 14 4 5 2" xfId="13621" xr:uid="{00000000-0005-0000-0000-00008F360000}"/>
    <cellStyle name="Note 3 14 4 5 2 2" xfId="31056" xr:uid="{00000000-0005-0000-0000-000090360000}"/>
    <cellStyle name="Note 3 14 4 5 2 3" xfId="45509" xr:uid="{00000000-0005-0000-0000-000091360000}"/>
    <cellStyle name="Note 3 14 4 5 3" xfId="16082" xr:uid="{00000000-0005-0000-0000-000092360000}"/>
    <cellStyle name="Note 3 14 4 5 3 2" xfId="33517" xr:uid="{00000000-0005-0000-0000-000093360000}"/>
    <cellStyle name="Note 3 14 4 5 3 3" xfId="47970" xr:uid="{00000000-0005-0000-0000-000094360000}"/>
    <cellStyle name="Note 3 14 4 5 4" xfId="21430" xr:uid="{00000000-0005-0000-0000-000095360000}"/>
    <cellStyle name="Note 3 14 4 5 5" xfId="35883" xr:uid="{00000000-0005-0000-0000-000096360000}"/>
    <cellStyle name="Note 3 14 4 6" xfId="6456" xr:uid="{00000000-0005-0000-0000-000097360000}"/>
    <cellStyle name="Note 3 14 4 6 2" xfId="23891" xr:uid="{00000000-0005-0000-0000-000098360000}"/>
    <cellStyle name="Note 3 14 4 6 3" xfId="38344" xr:uid="{00000000-0005-0000-0000-000099360000}"/>
    <cellStyle name="Note 3 14 4 7" xfId="8897" xr:uid="{00000000-0005-0000-0000-00009A360000}"/>
    <cellStyle name="Note 3 14 4 7 2" xfId="26332" xr:uid="{00000000-0005-0000-0000-00009B360000}"/>
    <cellStyle name="Note 3 14 4 7 3" xfId="40785" xr:uid="{00000000-0005-0000-0000-00009C360000}"/>
    <cellStyle name="Note 3 14 4 8" xfId="11317" xr:uid="{00000000-0005-0000-0000-00009D360000}"/>
    <cellStyle name="Note 3 14 4 8 2" xfId="28752" xr:uid="{00000000-0005-0000-0000-00009E360000}"/>
    <cellStyle name="Note 3 14 4 8 3" xfId="43205" xr:uid="{00000000-0005-0000-0000-00009F360000}"/>
    <cellStyle name="Note 3 14 4 9" xfId="18324" xr:uid="{00000000-0005-0000-0000-0000A0360000}"/>
    <cellStyle name="Note 3 14 5" xfId="1487" xr:uid="{00000000-0005-0000-0000-0000A1360000}"/>
    <cellStyle name="Note 3 14 5 2" xfId="1488" xr:uid="{00000000-0005-0000-0000-0000A2360000}"/>
    <cellStyle name="Note 3 14 5 2 2" xfId="3999" xr:uid="{00000000-0005-0000-0000-0000A3360000}"/>
    <cellStyle name="Note 3 14 5 2 2 2" xfId="13625" xr:uid="{00000000-0005-0000-0000-0000A4360000}"/>
    <cellStyle name="Note 3 14 5 2 2 2 2" xfId="31060" xr:uid="{00000000-0005-0000-0000-0000A5360000}"/>
    <cellStyle name="Note 3 14 5 2 2 2 3" xfId="45513" xr:uid="{00000000-0005-0000-0000-0000A6360000}"/>
    <cellStyle name="Note 3 14 5 2 2 3" xfId="16086" xr:uid="{00000000-0005-0000-0000-0000A7360000}"/>
    <cellStyle name="Note 3 14 5 2 2 3 2" xfId="33521" xr:uid="{00000000-0005-0000-0000-0000A8360000}"/>
    <cellStyle name="Note 3 14 5 2 2 3 3" xfId="47974" xr:uid="{00000000-0005-0000-0000-0000A9360000}"/>
    <cellStyle name="Note 3 14 5 2 2 4" xfId="21435" xr:uid="{00000000-0005-0000-0000-0000AA360000}"/>
    <cellStyle name="Note 3 14 5 2 2 5" xfId="35888" xr:uid="{00000000-0005-0000-0000-0000AB360000}"/>
    <cellStyle name="Note 3 14 5 2 3" xfId="6461" xr:uid="{00000000-0005-0000-0000-0000AC360000}"/>
    <cellStyle name="Note 3 14 5 2 3 2" xfId="23896" xr:uid="{00000000-0005-0000-0000-0000AD360000}"/>
    <cellStyle name="Note 3 14 5 2 3 3" xfId="38349" xr:uid="{00000000-0005-0000-0000-0000AE360000}"/>
    <cellStyle name="Note 3 14 5 2 4" xfId="8902" xr:uid="{00000000-0005-0000-0000-0000AF360000}"/>
    <cellStyle name="Note 3 14 5 2 4 2" xfId="26337" xr:uid="{00000000-0005-0000-0000-0000B0360000}"/>
    <cellStyle name="Note 3 14 5 2 4 3" xfId="40790" xr:uid="{00000000-0005-0000-0000-0000B1360000}"/>
    <cellStyle name="Note 3 14 5 2 5" xfId="11322" xr:uid="{00000000-0005-0000-0000-0000B2360000}"/>
    <cellStyle name="Note 3 14 5 2 5 2" xfId="28757" xr:uid="{00000000-0005-0000-0000-0000B3360000}"/>
    <cellStyle name="Note 3 14 5 2 5 3" xfId="43210" xr:uid="{00000000-0005-0000-0000-0000B4360000}"/>
    <cellStyle name="Note 3 14 5 2 6" xfId="18329" xr:uid="{00000000-0005-0000-0000-0000B5360000}"/>
    <cellStyle name="Note 3 14 5 3" xfId="1489" xr:uid="{00000000-0005-0000-0000-0000B6360000}"/>
    <cellStyle name="Note 3 14 5 3 2" xfId="4000" xr:uid="{00000000-0005-0000-0000-0000B7360000}"/>
    <cellStyle name="Note 3 14 5 3 2 2" xfId="13626" xr:uid="{00000000-0005-0000-0000-0000B8360000}"/>
    <cellStyle name="Note 3 14 5 3 2 2 2" xfId="31061" xr:uid="{00000000-0005-0000-0000-0000B9360000}"/>
    <cellStyle name="Note 3 14 5 3 2 2 3" xfId="45514" xr:uid="{00000000-0005-0000-0000-0000BA360000}"/>
    <cellStyle name="Note 3 14 5 3 2 3" xfId="16087" xr:uid="{00000000-0005-0000-0000-0000BB360000}"/>
    <cellStyle name="Note 3 14 5 3 2 3 2" xfId="33522" xr:uid="{00000000-0005-0000-0000-0000BC360000}"/>
    <cellStyle name="Note 3 14 5 3 2 3 3" xfId="47975" xr:uid="{00000000-0005-0000-0000-0000BD360000}"/>
    <cellStyle name="Note 3 14 5 3 2 4" xfId="21436" xr:uid="{00000000-0005-0000-0000-0000BE360000}"/>
    <cellStyle name="Note 3 14 5 3 2 5" xfId="35889" xr:uid="{00000000-0005-0000-0000-0000BF360000}"/>
    <cellStyle name="Note 3 14 5 3 3" xfId="6462" xr:uid="{00000000-0005-0000-0000-0000C0360000}"/>
    <cellStyle name="Note 3 14 5 3 3 2" xfId="23897" xr:uid="{00000000-0005-0000-0000-0000C1360000}"/>
    <cellStyle name="Note 3 14 5 3 3 3" xfId="38350" xr:uid="{00000000-0005-0000-0000-0000C2360000}"/>
    <cellStyle name="Note 3 14 5 3 4" xfId="8903" xr:uid="{00000000-0005-0000-0000-0000C3360000}"/>
    <cellStyle name="Note 3 14 5 3 4 2" xfId="26338" xr:uid="{00000000-0005-0000-0000-0000C4360000}"/>
    <cellStyle name="Note 3 14 5 3 4 3" xfId="40791" xr:uid="{00000000-0005-0000-0000-0000C5360000}"/>
    <cellStyle name="Note 3 14 5 3 5" xfId="11323" xr:uid="{00000000-0005-0000-0000-0000C6360000}"/>
    <cellStyle name="Note 3 14 5 3 5 2" xfId="28758" xr:uid="{00000000-0005-0000-0000-0000C7360000}"/>
    <cellStyle name="Note 3 14 5 3 5 3" xfId="43211" xr:uid="{00000000-0005-0000-0000-0000C8360000}"/>
    <cellStyle name="Note 3 14 5 3 6" xfId="18330" xr:uid="{00000000-0005-0000-0000-0000C9360000}"/>
    <cellStyle name="Note 3 14 5 4" xfId="1490" xr:uid="{00000000-0005-0000-0000-0000CA360000}"/>
    <cellStyle name="Note 3 14 5 4 2" xfId="4001" xr:uid="{00000000-0005-0000-0000-0000CB360000}"/>
    <cellStyle name="Note 3 14 5 4 2 2" xfId="21437" xr:uid="{00000000-0005-0000-0000-0000CC360000}"/>
    <cellStyle name="Note 3 14 5 4 2 3" xfId="35890" xr:uid="{00000000-0005-0000-0000-0000CD360000}"/>
    <cellStyle name="Note 3 14 5 4 3" xfId="6463" xr:uid="{00000000-0005-0000-0000-0000CE360000}"/>
    <cellStyle name="Note 3 14 5 4 3 2" xfId="23898" xr:uid="{00000000-0005-0000-0000-0000CF360000}"/>
    <cellStyle name="Note 3 14 5 4 3 3" xfId="38351" xr:uid="{00000000-0005-0000-0000-0000D0360000}"/>
    <cellStyle name="Note 3 14 5 4 4" xfId="8904" xr:uid="{00000000-0005-0000-0000-0000D1360000}"/>
    <cellStyle name="Note 3 14 5 4 4 2" xfId="26339" xr:uid="{00000000-0005-0000-0000-0000D2360000}"/>
    <cellStyle name="Note 3 14 5 4 4 3" xfId="40792" xr:uid="{00000000-0005-0000-0000-0000D3360000}"/>
    <cellStyle name="Note 3 14 5 4 5" xfId="11324" xr:uid="{00000000-0005-0000-0000-0000D4360000}"/>
    <cellStyle name="Note 3 14 5 4 5 2" xfId="28759" xr:uid="{00000000-0005-0000-0000-0000D5360000}"/>
    <cellStyle name="Note 3 14 5 4 5 3" xfId="43212" xr:uid="{00000000-0005-0000-0000-0000D6360000}"/>
    <cellStyle name="Note 3 14 5 4 6" xfId="15142" xr:uid="{00000000-0005-0000-0000-0000D7360000}"/>
    <cellStyle name="Note 3 14 5 4 6 2" xfId="32577" xr:uid="{00000000-0005-0000-0000-0000D8360000}"/>
    <cellStyle name="Note 3 14 5 4 6 3" xfId="47030" xr:uid="{00000000-0005-0000-0000-0000D9360000}"/>
    <cellStyle name="Note 3 14 5 4 7" xfId="18331" xr:uid="{00000000-0005-0000-0000-0000DA360000}"/>
    <cellStyle name="Note 3 14 5 4 8" xfId="20304" xr:uid="{00000000-0005-0000-0000-0000DB360000}"/>
    <cellStyle name="Note 3 14 5 5" xfId="3998" xr:uid="{00000000-0005-0000-0000-0000DC360000}"/>
    <cellStyle name="Note 3 14 5 5 2" xfId="13624" xr:uid="{00000000-0005-0000-0000-0000DD360000}"/>
    <cellStyle name="Note 3 14 5 5 2 2" xfId="31059" xr:uid="{00000000-0005-0000-0000-0000DE360000}"/>
    <cellStyle name="Note 3 14 5 5 2 3" xfId="45512" xr:uid="{00000000-0005-0000-0000-0000DF360000}"/>
    <cellStyle name="Note 3 14 5 5 3" xfId="16085" xr:uid="{00000000-0005-0000-0000-0000E0360000}"/>
    <cellStyle name="Note 3 14 5 5 3 2" xfId="33520" xr:uid="{00000000-0005-0000-0000-0000E1360000}"/>
    <cellStyle name="Note 3 14 5 5 3 3" xfId="47973" xr:uid="{00000000-0005-0000-0000-0000E2360000}"/>
    <cellStyle name="Note 3 14 5 5 4" xfId="21434" xr:uid="{00000000-0005-0000-0000-0000E3360000}"/>
    <cellStyle name="Note 3 14 5 5 5" xfId="35887" xr:uid="{00000000-0005-0000-0000-0000E4360000}"/>
    <cellStyle name="Note 3 14 5 6" xfId="6460" xr:uid="{00000000-0005-0000-0000-0000E5360000}"/>
    <cellStyle name="Note 3 14 5 6 2" xfId="23895" xr:uid="{00000000-0005-0000-0000-0000E6360000}"/>
    <cellStyle name="Note 3 14 5 6 3" xfId="38348" xr:uid="{00000000-0005-0000-0000-0000E7360000}"/>
    <cellStyle name="Note 3 14 5 7" xfId="8901" xr:uid="{00000000-0005-0000-0000-0000E8360000}"/>
    <cellStyle name="Note 3 14 5 7 2" xfId="26336" xr:uid="{00000000-0005-0000-0000-0000E9360000}"/>
    <cellStyle name="Note 3 14 5 7 3" xfId="40789" xr:uid="{00000000-0005-0000-0000-0000EA360000}"/>
    <cellStyle name="Note 3 14 5 8" xfId="11321" xr:uid="{00000000-0005-0000-0000-0000EB360000}"/>
    <cellStyle name="Note 3 14 5 8 2" xfId="28756" xr:uid="{00000000-0005-0000-0000-0000EC360000}"/>
    <cellStyle name="Note 3 14 5 8 3" xfId="43209" xr:uid="{00000000-0005-0000-0000-0000ED360000}"/>
    <cellStyle name="Note 3 14 5 9" xfId="18328" xr:uid="{00000000-0005-0000-0000-0000EE360000}"/>
    <cellStyle name="Note 3 14 6" xfId="1491" xr:uid="{00000000-0005-0000-0000-0000EF360000}"/>
    <cellStyle name="Note 3 14 6 2" xfId="4002" xr:uid="{00000000-0005-0000-0000-0000F0360000}"/>
    <cellStyle name="Note 3 14 6 2 2" xfId="13627" xr:uid="{00000000-0005-0000-0000-0000F1360000}"/>
    <cellStyle name="Note 3 14 6 2 2 2" xfId="31062" xr:uid="{00000000-0005-0000-0000-0000F2360000}"/>
    <cellStyle name="Note 3 14 6 2 2 3" xfId="45515" xr:uid="{00000000-0005-0000-0000-0000F3360000}"/>
    <cellStyle name="Note 3 14 6 2 3" xfId="16088" xr:uid="{00000000-0005-0000-0000-0000F4360000}"/>
    <cellStyle name="Note 3 14 6 2 3 2" xfId="33523" xr:uid="{00000000-0005-0000-0000-0000F5360000}"/>
    <cellStyle name="Note 3 14 6 2 3 3" xfId="47976" xr:uid="{00000000-0005-0000-0000-0000F6360000}"/>
    <cellStyle name="Note 3 14 6 2 4" xfId="21438" xr:uid="{00000000-0005-0000-0000-0000F7360000}"/>
    <cellStyle name="Note 3 14 6 2 5" xfId="35891" xr:uid="{00000000-0005-0000-0000-0000F8360000}"/>
    <cellStyle name="Note 3 14 6 3" xfId="6464" xr:uid="{00000000-0005-0000-0000-0000F9360000}"/>
    <cellStyle name="Note 3 14 6 3 2" xfId="23899" xr:uid="{00000000-0005-0000-0000-0000FA360000}"/>
    <cellStyle name="Note 3 14 6 3 3" xfId="38352" xr:uid="{00000000-0005-0000-0000-0000FB360000}"/>
    <cellStyle name="Note 3 14 6 4" xfId="8905" xr:uid="{00000000-0005-0000-0000-0000FC360000}"/>
    <cellStyle name="Note 3 14 6 4 2" xfId="26340" xr:uid="{00000000-0005-0000-0000-0000FD360000}"/>
    <cellStyle name="Note 3 14 6 4 3" xfId="40793" xr:uid="{00000000-0005-0000-0000-0000FE360000}"/>
    <cellStyle name="Note 3 14 6 5" xfId="11325" xr:uid="{00000000-0005-0000-0000-0000FF360000}"/>
    <cellStyle name="Note 3 14 6 5 2" xfId="28760" xr:uid="{00000000-0005-0000-0000-000000370000}"/>
    <cellStyle name="Note 3 14 6 5 3" xfId="43213" xr:uid="{00000000-0005-0000-0000-000001370000}"/>
    <cellStyle name="Note 3 14 6 6" xfId="18332" xr:uid="{00000000-0005-0000-0000-000002370000}"/>
    <cellStyle name="Note 3 14 7" xfId="1492" xr:uid="{00000000-0005-0000-0000-000003370000}"/>
    <cellStyle name="Note 3 14 7 2" xfId="4003" xr:uid="{00000000-0005-0000-0000-000004370000}"/>
    <cellStyle name="Note 3 14 7 2 2" xfId="13628" xr:uid="{00000000-0005-0000-0000-000005370000}"/>
    <cellStyle name="Note 3 14 7 2 2 2" xfId="31063" xr:uid="{00000000-0005-0000-0000-000006370000}"/>
    <cellStyle name="Note 3 14 7 2 2 3" xfId="45516" xr:uid="{00000000-0005-0000-0000-000007370000}"/>
    <cellStyle name="Note 3 14 7 2 3" xfId="16089" xr:uid="{00000000-0005-0000-0000-000008370000}"/>
    <cellStyle name="Note 3 14 7 2 3 2" xfId="33524" xr:uid="{00000000-0005-0000-0000-000009370000}"/>
    <cellStyle name="Note 3 14 7 2 3 3" xfId="47977" xr:uid="{00000000-0005-0000-0000-00000A370000}"/>
    <cellStyle name="Note 3 14 7 2 4" xfId="21439" xr:uid="{00000000-0005-0000-0000-00000B370000}"/>
    <cellStyle name="Note 3 14 7 2 5" xfId="35892" xr:uid="{00000000-0005-0000-0000-00000C370000}"/>
    <cellStyle name="Note 3 14 7 3" xfId="6465" xr:uid="{00000000-0005-0000-0000-00000D370000}"/>
    <cellStyle name="Note 3 14 7 3 2" xfId="23900" xr:uid="{00000000-0005-0000-0000-00000E370000}"/>
    <cellStyle name="Note 3 14 7 3 3" xfId="38353" xr:uid="{00000000-0005-0000-0000-00000F370000}"/>
    <cellStyle name="Note 3 14 7 4" xfId="8906" xr:uid="{00000000-0005-0000-0000-000010370000}"/>
    <cellStyle name="Note 3 14 7 4 2" xfId="26341" xr:uid="{00000000-0005-0000-0000-000011370000}"/>
    <cellStyle name="Note 3 14 7 4 3" xfId="40794" xr:uid="{00000000-0005-0000-0000-000012370000}"/>
    <cellStyle name="Note 3 14 7 5" xfId="11326" xr:uid="{00000000-0005-0000-0000-000013370000}"/>
    <cellStyle name="Note 3 14 7 5 2" xfId="28761" xr:uid="{00000000-0005-0000-0000-000014370000}"/>
    <cellStyle name="Note 3 14 7 5 3" xfId="43214" xr:uid="{00000000-0005-0000-0000-000015370000}"/>
    <cellStyle name="Note 3 14 7 6" xfId="18333" xr:uid="{00000000-0005-0000-0000-000016370000}"/>
    <cellStyle name="Note 3 14 8" xfId="1493" xr:uid="{00000000-0005-0000-0000-000017370000}"/>
    <cellStyle name="Note 3 14 8 2" xfId="4004" xr:uid="{00000000-0005-0000-0000-000018370000}"/>
    <cellStyle name="Note 3 14 8 2 2" xfId="21440" xr:uid="{00000000-0005-0000-0000-000019370000}"/>
    <cellStyle name="Note 3 14 8 2 3" xfId="35893" xr:uid="{00000000-0005-0000-0000-00001A370000}"/>
    <cellStyle name="Note 3 14 8 3" xfId="6466" xr:uid="{00000000-0005-0000-0000-00001B370000}"/>
    <cellStyle name="Note 3 14 8 3 2" xfId="23901" xr:uid="{00000000-0005-0000-0000-00001C370000}"/>
    <cellStyle name="Note 3 14 8 3 3" xfId="38354" xr:uid="{00000000-0005-0000-0000-00001D370000}"/>
    <cellStyle name="Note 3 14 8 4" xfId="8907" xr:uid="{00000000-0005-0000-0000-00001E370000}"/>
    <cellStyle name="Note 3 14 8 4 2" xfId="26342" xr:uid="{00000000-0005-0000-0000-00001F370000}"/>
    <cellStyle name="Note 3 14 8 4 3" xfId="40795" xr:uid="{00000000-0005-0000-0000-000020370000}"/>
    <cellStyle name="Note 3 14 8 5" xfId="11327" xr:uid="{00000000-0005-0000-0000-000021370000}"/>
    <cellStyle name="Note 3 14 8 5 2" xfId="28762" xr:uid="{00000000-0005-0000-0000-000022370000}"/>
    <cellStyle name="Note 3 14 8 5 3" xfId="43215" xr:uid="{00000000-0005-0000-0000-000023370000}"/>
    <cellStyle name="Note 3 14 8 6" xfId="15143" xr:uid="{00000000-0005-0000-0000-000024370000}"/>
    <cellStyle name="Note 3 14 8 6 2" xfId="32578" xr:uid="{00000000-0005-0000-0000-000025370000}"/>
    <cellStyle name="Note 3 14 8 6 3" xfId="47031" xr:uid="{00000000-0005-0000-0000-000026370000}"/>
    <cellStyle name="Note 3 14 8 7" xfId="18334" xr:uid="{00000000-0005-0000-0000-000027370000}"/>
    <cellStyle name="Note 3 14 8 8" xfId="20305" xr:uid="{00000000-0005-0000-0000-000028370000}"/>
    <cellStyle name="Note 3 14 9" xfId="3985" xr:uid="{00000000-0005-0000-0000-000029370000}"/>
    <cellStyle name="Note 3 14 9 2" xfId="13614" xr:uid="{00000000-0005-0000-0000-00002A370000}"/>
    <cellStyle name="Note 3 14 9 2 2" xfId="31049" xr:uid="{00000000-0005-0000-0000-00002B370000}"/>
    <cellStyle name="Note 3 14 9 2 3" xfId="45502" xr:uid="{00000000-0005-0000-0000-00002C370000}"/>
    <cellStyle name="Note 3 14 9 3" xfId="16075" xr:uid="{00000000-0005-0000-0000-00002D370000}"/>
    <cellStyle name="Note 3 14 9 3 2" xfId="33510" xr:uid="{00000000-0005-0000-0000-00002E370000}"/>
    <cellStyle name="Note 3 14 9 3 3" xfId="47963" xr:uid="{00000000-0005-0000-0000-00002F370000}"/>
    <cellStyle name="Note 3 14 9 4" xfId="21421" xr:uid="{00000000-0005-0000-0000-000030370000}"/>
    <cellStyle name="Note 3 14 9 5" xfId="35874" xr:uid="{00000000-0005-0000-0000-000031370000}"/>
    <cellStyle name="Note 3 15" xfId="1494" xr:uid="{00000000-0005-0000-0000-000032370000}"/>
    <cellStyle name="Note 3 15 10" xfId="6467" xr:uid="{00000000-0005-0000-0000-000033370000}"/>
    <cellStyle name="Note 3 15 10 2" xfId="23902" xr:uid="{00000000-0005-0000-0000-000034370000}"/>
    <cellStyle name="Note 3 15 10 3" xfId="38355" xr:uid="{00000000-0005-0000-0000-000035370000}"/>
    <cellStyle name="Note 3 15 11" xfId="8908" xr:uid="{00000000-0005-0000-0000-000036370000}"/>
    <cellStyle name="Note 3 15 11 2" xfId="26343" xr:uid="{00000000-0005-0000-0000-000037370000}"/>
    <cellStyle name="Note 3 15 11 3" xfId="40796" xr:uid="{00000000-0005-0000-0000-000038370000}"/>
    <cellStyle name="Note 3 15 12" xfId="11328" xr:uid="{00000000-0005-0000-0000-000039370000}"/>
    <cellStyle name="Note 3 15 12 2" xfId="28763" xr:uid="{00000000-0005-0000-0000-00003A370000}"/>
    <cellStyle name="Note 3 15 12 3" xfId="43216" xr:uid="{00000000-0005-0000-0000-00003B370000}"/>
    <cellStyle name="Note 3 15 13" xfId="18335" xr:uid="{00000000-0005-0000-0000-00003C370000}"/>
    <cellStyle name="Note 3 15 2" xfId="1495" xr:uid="{00000000-0005-0000-0000-00003D370000}"/>
    <cellStyle name="Note 3 15 2 2" xfId="1496" xr:uid="{00000000-0005-0000-0000-00003E370000}"/>
    <cellStyle name="Note 3 15 2 2 2" xfId="4007" xr:uid="{00000000-0005-0000-0000-00003F370000}"/>
    <cellStyle name="Note 3 15 2 2 2 2" xfId="13631" xr:uid="{00000000-0005-0000-0000-000040370000}"/>
    <cellStyle name="Note 3 15 2 2 2 2 2" xfId="31066" xr:uid="{00000000-0005-0000-0000-000041370000}"/>
    <cellStyle name="Note 3 15 2 2 2 2 3" xfId="45519" xr:uid="{00000000-0005-0000-0000-000042370000}"/>
    <cellStyle name="Note 3 15 2 2 2 3" xfId="16092" xr:uid="{00000000-0005-0000-0000-000043370000}"/>
    <cellStyle name="Note 3 15 2 2 2 3 2" xfId="33527" xr:uid="{00000000-0005-0000-0000-000044370000}"/>
    <cellStyle name="Note 3 15 2 2 2 3 3" xfId="47980" xr:uid="{00000000-0005-0000-0000-000045370000}"/>
    <cellStyle name="Note 3 15 2 2 2 4" xfId="21443" xr:uid="{00000000-0005-0000-0000-000046370000}"/>
    <cellStyle name="Note 3 15 2 2 2 5" xfId="35896" xr:uid="{00000000-0005-0000-0000-000047370000}"/>
    <cellStyle name="Note 3 15 2 2 3" xfId="6469" xr:uid="{00000000-0005-0000-0000-000048370000}"/>
    <cellStyle name="Note 3 15 2 2 3 2" xfId="23904" xr:uid="{00000000-0005-0000-0000-000049370000}"/>
    <cellStyle name="Note 3 15 2 2 3 3" xfId="38357" xr:uid="{00000000-0005-0000-0000-00004A370000}"/>
    <cellStyle name="Note 3 15 2 2 4" xfId="8910" xr:uid="{00000000-0005-0000-0000-00004B370000}"/>
    <cellStyle name="Note 3 15 2 2 4 2" xfId="26345" xr:uid="{00000000-0005-0000-0000-00004C370000}"/>
    <cellStyle name="Note 3 15 2 2 4 3" xfId="40798" xr:uid="{00000000-0005-0000-0000-00004D370000}"/>
    <cellStyle name="Note 3 15 2 2 5" xfId="11330" xr:uid="{00000000-0005-0000-0000-00004E370000}"/>
    <cellStyle name="Note 3 15 2 2 5 2" xfId="28765" xr:uid="{00000000-0005-0000-0000-00004F370000}"/>
    <cellStyle name="Note 3 15 2 2 5 3" xfId="43218" xr:uid="{00000000-0005-0000-0000-000050370000}"/>
    <cellStyle name="Note 3 15 2 2 6" xfId="18337" xr:uid="{00000000-0005-0000-0000-000051370000}"/>
    <cellStyle name="Note 3 15 2 3" xfId="1497" xr:uid="{00000000-0005-0000-0000-000052370000}"/>
    <cellStyle name="Note 3 15 2 3 2" xfId="4008" xr:uid="{00000000-0005-0000-0000-000053370000}"/>
    <cellStyle name="Note 3 15 2 3 2 2" xfId="13632" xr:uid="{00000000-0005-0000-0000-000054370000}"/>
    <cellStyle name="Note 3 15 2 3 2 2 2" xfId="31067" xr:uid="{00000000-0005-0000-0000-000055370000}"/>
    <cellStyle name="Note 3 15 2 3 2 2 3" xfId="45520" xr:uid="{00000000-0005-0000-0000-000056370000}"/>
    <cellStyle name="Note 3 15 2 3 2 3" xfId="16093" xr:uid="{00000000-0005-0000-0000-000057370000}"/>
    <cellStyle name="Note 3 15 2 3 2 3 2" xfId="33528" xr:uid="{00000000-0005-0000-0000-000058370000}"/>
    <cellStyle name="Note 3 15 2 3 2 3 3" xfId="47981" xr:uid="{00000000-0005-0000-0000-000059370000}"/>
    <cellStyle name="Note 3 15 2 3 2 4" xfId="21444" xr:uid="{00000000-0005-0000-0000-00005A370000}"/>
    <cellStyle name="Note 3 15 2 3 2 5" xfId="35897" xr:uid="{00000000-0005-0000-0000-00005B370000}"/>
    <cellStyle name="Note 3 15 2 3 3" xfId="6470" xr:uid="{00000000-0005-0000-0000-00005C370000}"/>
    <cellStyle name="Note 3 15 2 3 3 2" xfId="23905" xr:uid="{00000000-0005-0000-0000-00005D370000}"/>
    <cellStyle name="Note 3 15 2 3 3 3" xfId="38358" xr:uid="{00000000-0005-0000-0000-00005E370000}"/>
    <cellStyle name="Note 3 15 2 3 4" xfId="8911" xr:uid="{00000000-0005-0000-0000-00005F370000}"/>
    <cellStyle name="Note 3 15 2 3 4 2" xfId="26346" xr:uid="{00000000-0005-0000-0000-000060370000}"/>
    <cellStyle name="Note 3 15 2 3 4 3" xfId="40799" xr:uid="{00000000-0005-0000-0000-000061370000}"/>
    <cellStyle name="Note 3 15 2 3 5" xfId="11331" xr:uid="{00000000-0005-0000-0000-000062370000}"/>
    <cellStyle name="Note 3 15 2 3 5 2" xfId="28766" xr:uid="{00000000-0005-0000-0000-000063370000}"/>
    <cellStyle name="Note 3 15 2 3 5 3" xfId="43219" xr:uid="{00000000-0005-0000-0000-000064370000}"/>
    <cellStyle name="Note 3 15 2 3 6" xfId="18338" xr:uid="{00000000-0005-0000-0000-000065370000}"/>
    <cellStyle name="Note 3 15 2 4" xfId="1498" xr:uid="{00000000-0005-0000-0000-000066370000}"/>
    <cellStyle name="Note 3 15 2 4 2" xfId="4009" xr:uid="{00000000-0005-0000-0000-000067370000}"/>
    <cellStyle name="Note 3 15 2 4 2 2" xfId="21445" xr:uid="{00000000-0005-0000-0000-000068370000}"/>
    <cellStyle name="Note 3 15 2 4 2 3" xfId="35898" xr:uid="{00000000-0005-0000-0000-000069370000}"/>
    <cellStyle name="Note 3 15 2 4 3" xfId="6471" xr:uid="{00000000-0005-0000-0000-00006A370000}"/>
    <cellStyle name="Note 3 15 2 4 3 2" xfId="23906" xr:uid="{00000000-0005-0000-0000-00006B370000}"/>
    <cellStyle name="Note 3 15 2 4 3 3" xfId="38359" xr:uid="{00000000-0005-0000-0000-00006C370000}"/>
    <cellStyle name="Note 3 15 2 4 4" xfId="8912" xr:uid="{00000000-0005-0000-0000-00006D370000}"/>
    <cellStyle name="Note 3 15 2 4 4 2" xfId="26347" xr:uid="{00000000-0005-0000-0000-00006E370000}"/>
    <cellStyle name="Note 3 15 2 4 4 3" xfId="40800" xr:uid="{00000000-0005-0000-0000-00006F370000}"/>
    <cellStyle name="Note 3 15 2 4 5" xfId="11332" xr:uid="{00000000-0005-0000-0000-000070370000}"/>
    <cellStyle name="Note 3 15 2 4 5 2" xfId="28767" xr:uid="{00000000-0005-0000-0000-000071370000}"/>
    <cellStyle name="Note 3 15 2 4 5 3" xfId="43220" xr:uid="{00000000-0005-0000-0000-000072370000}"/>
    <cellStyle name="Note 3 15 2 4 6" xfId="15144" xr:uid="{00000000-0005-0000-0000-000073370000}"/>
    <cellStyle name="Note 3 15 2 4 6 2" xfId="32579" xr:uid="{00000000-0005-0000-0000-000074370000}"/>
    <cellStyle name="Note 3 15 2 4 6 3" xfId="47032" xr:uid="{00000000-0005-0000-0000-000075370000}"/>
    <cellStyle name="Note 3 15 2 4 7" xfId="18339" xr:uid="{00000000-0005-0000-0000-000076370000}"/>
    <cellStyle name="Note 3 15 2 4 8" xfId="20306" xr:uid="{00000000-0005-0000-0000-000077370000}"/>
    <cellStyle name="Note 3 15 2 5" xfId="4006" xr:uid="{00000000-0005-0000-0000-000078370000}"/>
    <cellStyle name="Note 3 15 2 5 2" xfId="13630" xr:uid="{00000000-0005-0000-0000-000079370000}"/>
    <cellStyle name="Note 3 15 2 5 2 2" xfId="31065" xr:uid="{00000000-0005-0000-0000-00007A370000}"/>
    <cellStyle name="Note 3 15 2 5 2 3" xfId="45518" xr:uid="{00000000-0005-0000-0000-00007B370000}"/>
    <cellStyle name="Note 3 15 2 5 3" xfId="16091" xr:uid="{00000000-0005-0000-0000-00007C370000}"/>
    <cellStyle name="Note 3 15 2 5 3 2" xfId="33526" xr:uid="{00000000-0005-0000-0000-00007D370000}"/>
    <cellStyle name="Note 3 15 2 5 3 3" xfId="47979" xr:uid="{00000000-0005-0000-0000-00007E370000}"/>
    <cellStyle name="Note 3 15 2 5 4" xfId="21442" xr:uid="{00000000-0005-0000-0000-00007F370000}"/>
    <cellStyle name="Note 3 15 2 5 5" xfId="35895" xr:uid="{00000000-0005-0000-0000-000080370000}"/>
    <cellStyle name="Note 3 15 2 6" xfId="6468" xr:uid="{00000000-0005-0000-0000-000081370000}"/>
    <cellStyle name="Note 3 15 2 6 2" xfId="23903" xr:uid="{00000000-0005-0000-0000-000082370000}"/>
    <cellStyle name="Note 3 15 2 6 3" xfId="38356" xr:uid="{00000000-0005-0000-0000-000083370000}"/>
    <cellStyle name="Note 3 15 2 7" xfId="8909" xr:uid="{00000000-0005-0000-0000-000084370000}"/>
    <cellStyle name="Note 3 15 2 7 2" xfId="26344" xr:uid="{00000000-0005-0000-0000-000085370000}"/>
    <cellStyle name="Note 3 15 2 7 3" xfId="40797" xr:uid="{00000000-0005-0000-0000-000086370000}"/>
    <cellStyle name="Note 3 15 2 8" xfId="11329" xr:uid="{00000000-0005-0000-0000-000087370000}"/>
    <cellStyle name="Note 3 15 2 8 2" xfId="28764" xr:uid="{00000000-0005-0000-0000-000088370000}"/>
    <cellStyle name="Note 3 15 2 8 3" xfId="43217" xr:uid="{00000000-0005-0000-0000-000089370000}"/>
    <cellStyle name="Note 3 15 2 9" xfId="18336" xr:uid="{00000000-0005-0000-0000-00008A370000}"/>
    <cellStyle name="Note 3 15 3" xfId="1499" xr:uid="{00000000-0005-0000-0000-00008B370000}"/>
    <cellStyle name="Note 3 15 3 2" xfId="1500" xr:uid="{00000000-0005-0000-0000-00008C370000}"/>
    <cellStyle name="Note 3 15 3 2 2" xfId="4011" xr:uid="{00000000-0005-0000-0000-00008D370000}"/>
    <cellStyle name="Note 3 15 3 2 2 2" xfId="13634" xr:uid="{00000000-0005-0000-0000-00008E370000}"/>
    <cellStyle name="Note 3 15 3 2 2 2 2" xfId="31069" xr:uid="{00000000-0005-0000-0000-00008F370000}"/>
    <cellStyle name="Note 3 15 3 2 2 2 3" xfId="45522" xr:uid="{00000000-0005-0000-0000-000090370000}"/>
    <cellStyle name="Note 3 15 3 2 2 3" xfId="16095" xr:uid="{00000000-0005-0000-0000-000091370000}"/>
    <cellStyle name="Note 3 15 3 2 2 3 2" xfId="33530" xr:uid="{00000000-0005-0000-0000-000092370000}"/>
    <cellStyle name="Note 3 15 3 2 2 3 3" xfId="47983" xr:uid="{00000000-0005-0000-0000-000093370000}"/>
    <cellStyle name="Note 3 15 3 2 2 4" xfId="21447" xr:uid="{00000000-0005-0000-0000-000094370000}"/>
    <cellStyle name="Note 3 15 3 2 2 5" xfId="35900" xr:uid="{00000000-0005-0000-0000-000095370000}"/>
    <cellStyle name="Note 3 15 3 2 3" xfId="6473" xr:uid="{00000000-0005-0000-0000-000096370000}"/>
    <cellStyle name="Note 3 15 3 2 3 2" xfId="23908" xr:uid="{00000000-0005-0000-0000-000097370000}"/>
    <cellStyle name="Note 3 15 3 2 3 3" xfId="38361" xr:uid="{00000000-0005-0000-0000-000098370000}"/>
    <cellStyle name="Note 3 15 3 2 4" xfId="8914" xr:uid="{00000000-0005-0000-0000-000099370000}"/>
    <cellStyle name="Note 3 15 3 2 4 2" xfId="26349" xr:uid="{00000000-0005-0000-0000-00009A370000}"/>
    <cellStyle name="Note 3 15 3 2 4 3" xfId="40802" xr:uid="{00000000-0005-0000-0000-00009B370000}"/>
    <cellStyle name="Note 3 15 3 2 5" xfId="11334" xr:uid="{00000000-0005-0000-0000-00009C370000}"/>
    <cellStyle name="Note 3 15 3 2 5 2" xfId="28769" xr:uid="{00000000-0005-0000-0000-00009D370000}"/>
    <cellStyle name="Note 3 15 3 2 5 3" xfId="43222" xr:uid="{00000000-0005-0000-0000-00009E370000}"/>
    <cellStyle name="Note 3 15 3 2 6" xfId="18341" xr:uid="{00000000-0005-0000-0000-00009F370000}"/>
    <cellStyle name="Note 3 15 3 3" xfId="1501" xr:uid="{00000000-0005-0000-0000-0000A0370000}"/>
    <cellStyle name="Note 3 15 3 3 2" xfId="4012" xr:uid="{00000000-0005-0000-0000-0000A1370000}"/>
    <cellStyle name="Note 3 15 3 3 2 2" xfId="13635" xr:uid="{00000000-0005-0000-0000-0000A2370000}"/>
    <cellStyle name="Note 3 15 3 3 2 2 2" xfId="31070" xr:uid="{00000000-0005-0000-0000-0000A3370000}"/>
    <cellStyle name="Note 3 15 3 3 2 2 3" xfId="45523" xr:uid="{00000000-0005-0000-0000-0000A4370000}"/>
    <cellStyle name="Note 3 15 3 3 2 3" xfId="16096" xr:uid="{00000000-0005-0000-0000-0000A5370000}"/>
    <cellStyle name="Note 3 15 3 3 2 3 2" xfId="33531" xr:uid="{00000000-0005-0000-0000-0000A6370000}"/>
    <cellStyle name="Note 3 15 3 3 2 3 3" xfId="47984" xr:uid="{00000000-0005-0000-0000-0000A7370000}"/>
    <cellStyle name="Note 3 15 3 3 2 4" xfId="21448" xr:uid="{00000000-0005-0000-0000-0000A8370000}"/>
    <cellStyle name="Note 3 15 3 3 2 5" xfId="35901" xr:uid="{00000000-0005-0000-0000-0000A9370000}"/>
    <cellStyle name="Note 3 15 3 3 3" xfId="6474" xr:uid="{00000000-0005-0000-0000-0000AA370000}"/>
    <cellStyle name="Note 3 15 3 3 3 2" xfId="23909" xr:uid="{00000000-0005-0000-0000-0000AB370000}"/>
    <cellStyle name="Note 3 15 3 3 3 3" xfId="38362" xr:uid="{00000000-0005-0000-0000-0000AC370000}"/>
    <cellStyle name="Note 3 15 3 3 4" xfId="8915" xr:uid="{00000000-0005-0000-0000-0000AD370000}"/>
    <cellStyle name="Note 3 15 3 3 4 2" xfId="26350" xr:uid="{00000000-0005-0000-0000-0000AE370000}"/>
    <cellStyle name="Note 3 15 3 3 4 3" xfId="40803" xr:uid="{00000000-0005-0000-0000-0000AF370000}"/>
    <cellStyle name="Note 3 15 3 3 5" xfId="11335" xr:uid="{00000000-0005-0000-0000-0000B0370000}"/>
    <cellStyle name="Note 3 15 3 3 5 2" xfId="28770" xr:uid="{00000000-0005-0000-0000-0000B1370000}"/>
    <cellStyle name="Note 3 15 3 3 5 3" xfId="43223" xr:uid="{00000000-0005-0000-0000-0000B2370000}"/>
    <cellStyle name="Note 3 15 3 3 6" xfId="18342" xr:uid="{00000000-0005-0000-0000-0000B3370000}"/>
    <cellStyle name="Note 3 15 3 4" xfId="1502" xr:uid="{00000000-0005-0000-0000-0000B4370000}"/>
    <cellStyle name="Note 3 15 3 4 2" xfId="4013" xr:uid="{00000000-0005-0000-0000-0000B5370000}"/>
    <cellStyle name="Note 3 15 3 4 2 2" xfId="21449" xr:uid="{00000000-0005-0000-0000-0000B6370000}"/>
    <cellStyle name="Note 3 15 3 4 2 3" xfId="35902" xr:uid="{00000000-0005-0000-0000-0000B7370000}"/>
    <cellStyle name="Note 3 15 3 4 3" xfId="6475" xr:uid="{00000000-0005-0000-0000-0000B8370000}"/>
    <cellStyle name="Note 3 15 3 4 3 2" xfId="23910" xr:uid="{00000000-0005-0000-0000-0000B9370000}"/>
    <cellStyle name="Note 3 15 3 4 3 3" xfId="38363" xr:uid="{00000000-0005-0000-0000-0000BA370000}"/>
    <cellStyle name="Note 3 15 3 4 4" xfId="8916" xr:uid="{00000000-0005-0000-0000-0000BB370000}"/>
    <cellStyle name="Note 3 15 3 4 4 2" xfId="26351" xr:uid="{00000000-0005-0000-0000-0000BC370000}"/>
    <cellStyle name="Note 3 15 3 4 4 3" xfId="40804" xr:uid="{00000000-0005-0000-0000-0000BD370000}"/>
    <cellStyle name="Note 3 15 3 4 5" xfId="11336" xr:uid="{00000000-0005-0000-0000-0000BE370000}"/>
    <cellStyle name="Note 3 15 3 4 5 2" xfId="28771" xr:uid="{00000000-0005-0000-0000-0000BF370000}"/>
    <cellStyle name="Note 3 15 3 4 5 3" xfId="43224" xr:uid="{00000000-0005-0000-0000-0000C0370000}"/>
    <cellStyle name="Note 3 15 3 4 6" xfId="15145" xr:uid="{00000000-0005-0000-0000-0000C1370000}"/>
    <cellStyle name="Note 3 15 3 4 6 2" xfId="32580" xr:uid="{00000000-0005-0000-0000-0000C2370000}"/>
    <cellStyle name="Note 3 15 3 4 6 3" xfId="47033" xr:uid="{00000000-0005-0000-0000-0000C3370000}"/>
    <cellStyle name="Note 3 15 3 4 7" xfId="18343" xr:uid="{00000000-0005-0000-0000-0000C4370000}"/>
    <cellStyle name="Note 3 15 3 4 8" xfId="20307" xr:uid="{00000000-0005-0000-0000-0000C5370000}"/>
    <cellStyle name="Note 3 15 3 5" xfId="4010" xr:uid="{00000000-0005-0000-0000-0000C6370000}"/>
    <cellStyle name="Note 3 15 3 5 2" xfId="13633" xr:uid="{00000000-0005-0000-0000-0000C7370000}"/>
    <cellStyle name="Note 3 15 3 5 2 2" xfId="31068" xr:uid="{00000000-0005-0000-0000-0000C8370000}"/>
    <cellStyle name="Note 3 15 3 5 2 3" xfId="45521" xr:uid="{00000000-0005-0000-0000-0000C9370000}"/>
    <cellStyle name="Note 3 15 3 5 3" xfId="16094" xr:uid="{00000000-0005-0000-0000-0000CA370000}"/>
    <cellStyle name="Note 3 15 3 5 3 2" xfId="33529" xr:uid="{00000000-0005-0000-0000-0000CB370000}"/>
    <cellStyle name="Note 3 15 3 5 3 3" xfId="47982" xr:uid="{00000000-0005-0000-0000-0000CC370000}"/>
    <cellStyle name="Note 3 15 3 5 4" xfId="21446" xr:uid="{00000000-0005-0000-0000-0000CD370000}"/>
    <cellStyle name="Note 3 15 3 5 5" xfId="35899" xr:uid="{00000000-0005-0000-0000-0000CE370000}"/>
    <cellStyle name="Note 3 15 3 6" xfId="6472" xr:uid="{00000000-0005-0000-0000-0000CF370000}"/>
    <cellStyle name="Note 3 15 3 6 2" xfId="23907" xr:uid="{00000000-0005-0000-0000-0000D0370000}"/>
    <cellStyle name="Note 3 15 3 6 3" xfId="38360" xr:uid="{00000000-0005-0000-0000-0000D1370000}"/>
    <cellStyle name="Note 3 15 3 7" xfId="8913" xr:uid="{00000000-0005-0000-0000-0000D2370000}"/>
    <cellStyle name="Note 3 15 3 7 2" xfId="26348" xr:uid="{00000000-0005-0000-0000-0000D3370000}"/>
    <cellStyle name="Note 3 15 3 7 3" xfId="40801" xr:uid="{00000000-0005-0000-0000-0000D4370000}"/>
    <cellStyle name="Note 3 15 3 8" xfId="11333" xr:uid="{00000000-0005-0000-0000-0000D5370000}"/>
    <cellStyle name="Note 3 15 3 8 2" xfId="28768" xr:uid="{00000000-0005-0000-0000-0000D6370000}"/>
    <cellStyle name="Note 3 15 3 8 3" xfId="43221" xr:uid="{00000000-0005-0000-0000-0000D7370000}"/>
    <cellStyle name="Note 3 15 3 9" xfId="18340" xr:uid="{00000000-0005-0000-0000-0000D8370000}"/>
    <cellStyle name="Note 3 15 4" xfId="1503" xr:uid="{00000000-0005-0000-0000-0000D9370000}"/>
    <cellStyle name="Note 3 15 4 2" xfId="1504" xr:uid="{00000000-0005-0000-0000-0000DA370000}"/>
    <cellStyle name="Note 3 15 4 2 2" xfId="4015" xr:uid="{00000000-0005-0000-0000-0000DB370000}"/>
    <cellStyle name="Note 3 15 4 2 2 2" xfId="13637" xr:uid="{00000000-0005-0000-0000-0000DC370000}"/>
    <cellStyle name="Note 3 15 4 2 2 2 2" xfId="31072" xr:uid="{00000000-0005-0000-0000-0000DD370000}"/>
    <cellStyle name="Note 3 15 4 2 2 2 3" xfId="45525" xr:uid="{00000000-0005-0000-0000-0000DE370000}"/>
    <cellStyle name="Note 3 15 4 2 2 3" xfId="16098" xr:uid="{00000000-0005-0000-0000-0000DF370000}"/>
    <cellStyle name="Note 3 15 4 2 2 3 2" xfId="33533" xr:uid="{00000000-0005-0000-0000-0000E0370000}"/>
    <cellStyle name="Note 3 15 4 2 2 3 3" xfId="47986" xr:uid="{00000000-0005-0000-0000-0000E1370000}"/>
    <cellStyle name="Note 3 15 4 2 2 4" xfId="21451" xr:uid="{00000000-0005-0000-0000-0000E2370000}"/>
    <cellStyle name="Note 3 15 4 2 2 5" xfId="35904" xr:uid="{00000000-0005-0000-0000-0000E3370000}"/>
    <cellStyle name="Note 3 15 4 2 3" xfId="6477" xr:uid="{00000000-0005-0000-0000-0000E4370000}"/>
    <cellStyle name="Note 3 15 4 2 3 2" xfId="23912" xr:uid="{00000000-0005-0000-0000-0000E5370000}"/>
    <cellStyle name="Note 3 15 4 2 3 3" xfId="38365" xr:uid="{00000000-0005-0000-0000-0000E6370000}"/>
    <cellStyle name="Note 3 15 4 2 4" xfId="8918" xr:uid="{00000000-0005-0000-0000-0000E7370000}"/>
    <cellStyle name="Note 3 15 4 2 4 2" xfId="26353" xr:uid="{00000000-0005-0000-0000-0000E8370000}"/>
    <cellStyle name="Note 3 15 4 2 4 3" xfId="40806" xr:uid="{00000000-0005-0000-0000-0000E9370000}"/>
    <cellStyle name="Note 3 15 4 2 5" xfId="11338" xr:uid="{00000000-0005-0000-0000-0000EA370000}"/>
    <cellStyle name="Note 3 15 4 2 5 2" xfId="28773" xr:uid="{00000000-0005-0000-0000-0000EB370000}"/>
    <cellStyle name="Note 3 15 4 2 5 3" xfId="43226" xr:uid="{00000000-0005-0000-0000-0000EC370000}"/>
    <cellStyle name="Note 3 15 4 2 6" xfId="18345" xr:uid="{00000000-0005-0000-0000-0000ED370000}"/>
    <cellStyle name="Note 3 15 4 3" xfId="1505" xr:uid="{00000000-0005-0000-0000-0000EE370000}"/>
    <cellStyle name="Note 3 15 4 3 2" xfId="4016" xr:uid="{00000000-0005-0000-0000-0000EF370000}"/>
    <cellStyle name="Note 3 15 4 3 2 2" xfId="13638" xr:uid="{00000000-0005-0000-0000-0000F0370000}"/>
    <cellStyle name="Note 3 15 4 3 2 2 2" xfId="31073" xr:uid="{00000000-0005-0000-0000-0000F1370000}"/>
    <cellStyle name="Note 3 15 4 3 2 2 3" xfId="45526" xr:uid="{00000000-0005-0000-0000-0000F2370000}"/>
    <cellStyle name="Note 3 15 4 3 2 3" xfId="16099" xr:uid="{00000000-0005-0000-0000-0000F3370000}"/>
    <cellStyle name="Note 3 15 4 3 2 3 2" xfId="33534" xr:uid="{00000000-0005-0000-0000-0000F4370000}"/>
    <cellStyle name="Note 3 15 4 3 2 3 3" xfId="47987" xr:uid="{00000000-0005-0000-0000-0000F5370000}"/>
    <cellStyle name="Note 3 15 4 3 2 4" xfId="21452" xr:uid="{00000000-0005-0000-0000-0000F6370000}"/>
    <cellStyle name="Note 3 15 4 3 2 5" xfId="35905" xr:uid="{00000000-0005-0000-0000-0000F7370000}"/>
    <cellStyle name="Note 3 15 4 3 3" xfId="6478" xr:uid="{00000000-0005-0000-0000-0000F8370000}"/>
    <cellStyle name="Note 3 15 4 3 3 2" xfId="23913" xr:uid="{00000000-0005-0000-0000-0000F9370000}"/>
    <cellStyle name="Note 3 15 4 3 3 3" xfId="38366" xr:uid="{00000000-0005-0000-0000-0000FA370000}"/>
    <cellStyle name="Note 3 15 4 3 4" xfId="8919" xr:uid="{00000000-0005-0000-0000-0000FB370000}"/>
    <cellStyle name="Note 3 15 4 3 4 2" xfId="26354" xr:uid="{00000000-0005-0000-0000-0000FC370000}"/>
    <cellStyle name="Note 3 15 4 3 4 3" xfId="40807" xr:uid="{00000000-0005-0000-0000-0000FD370000}"/>
    <cellStyle name="Note 3 15 4 3 5" xfId="11339" xr:uid="{00000000-0005-0000-0000-0000FE370000}"/>
    <cellStyle name="Note 3 15 4 3 5 2" xfId="28774" xr:uid="{00000000-0005-0000-0000-0000FF370000}"/>
    <cellStyle name="Note 3 15 4 3 5 3" xfId="43227" xr:uid="{00000000-0005-0000-0000-000000380000}"/>
    <cellStyle name="Note 3 15 4 3 6" xfId="18346" xr:uid="{00000000-0005-0000-0000-000001380000}"/>
    <cellStyle name="Note 3 15 4 4" xfId="1506" xr:uid="{00000000-0005-0000-0000-000002380000}"/>
    <cellStyle name="Note 3 15 4 4 2" xfId="4017" xr:uid="{00000000-0005-0000-0000-000003380000}"/>
    <cellStyle name="Note 3 15 4 4 2 2" xfId="21453" xr:uid="{00000000-0005-0000-0000-000004380000}"/>
    <cellStyle name="Note 3 15 4 4 2 3" xfId="35906" xr:uid="{00000000-0005-0000-0000-000005380000}"/>
    <cellStyle name="Note 3 15 4 4 3" xfId="6479" xr:uid="{00000000-0005-0000-0000-000006380000}"/>
    <cellStyle name="Note 3 15 4 4 3 2" xfId="23914" xr:uid="{00000000-0005-0000-0000-000007380000}"/>
    <cellStyle name="Note 3 15 4 4 3 3" xfId="38367" xr:uid="{00000000-0005-0000-0000-000008380000}"/>
    <cellStyle name="Note 3 15 4 4 4" xfId="8920" xr:uid="{00000000-0005-0000-0000-000009380000}"/>
    <cellStyle name="Note 3 15 4 4 4 2" xfId="26355" xr:uid="{00000000-0005-0000-0000-00000A380000}"/>
    <cellStyle name="Note 3 15 4 4 4 3" xfId="40808" xr:uid="{00000000-0005-0000-0000-00000B380000}"/>
    <cellStyle name="Note 3 15 4 4 5" xfId="11340" xr:uid="{00000000-0005-0000-0000-00000C380000}"/>
    <cellStyle name="Note 3 15 4 4 5 2" xfId="28775" xr:uid="{00000000-0005-0000-0000-00000D380000}"/>
    <cellStyle name="Note 3 15 4 4 5 3" xfId="43228" xr:uid="{00000000-0005-0000-0000-00000E380000}"/>
    <cellStyle name="Note 3 15 4 4 6" xfId="15146" xr:uid="{00000000-0005-0000-0000-00000F380000}"/>
    <cellStyle name="Note 3 15 4 4 6 2" xfId="32581" xr:uid="{00000000-0005-0000-0000-000010380000}"/>
    <cellStyle name="Note 3 15 4 4 6 3" xfId="47034" xr:uid="{00000000-0005-0000-0000-000011380000}"/>
    <cellStyle name="Note 3 15 4 4 7" xfId="18347" xr:uid="{00000000-0005-0000-0000-000012380000}"/>
    <cellStyle name="Note 3 15 4 4 8" xfId="20308" xr:uid="{00000000-0005-0000-0000-000013380000}"/>
    <cellStyle name="Note 3 15 4 5" xfId="4014" xr:uid="{00000000-0005-0000-0000-000014380000}"/>
    <cellStyle name="Note 3 15 4 5 2" xfId="13636" xr:uid="{00000000-0005-0000-0000-000015380000}"/>
    <cellStyle name="Note 3 15 4 5 2 2" xfId="31071" xr:uid="{00000000-0005-0000-0000-000016380000}"/>
    <cellStyle name="Note 3 15 4 5 2 3" xfId="45524" xr:uid="{00000000-0005-0000-0000-000017380000}"/>
    <cellStyle name="Note 3 15 4 5 3" xfId="16097" xr:uid="{00000000-0005-0000-0000-000018380000}"/>
    <cellStyle name="Note 3 15 4 5 3 2" xfId="33532" xr:uid="{00000000-0005-0000-0000-000019380000}"/>
    <cellStyle name="Note 3 15 4 5 3 3" xfId="47985" xr:uid="{00000000-0005-0000-0000-00001A380000}"/>
    <cellStyle name="Note 3 15 4 5 4" xfId="21450" xr:uid="{00000000-0005-0000-0000-00001B380000}"/>
    <cellStyle name="Note 3 15 4 5 5" xfId="35903" xr:uid="{00000000-0005-0000-0000-00001C380000}"/>
    <cellStyle name="Note 3 15 4 6" xfId="6476" xr:uid="{00000000-0005-0000-0000-00001D380000}"/>
    <cellStyle name="Note 3 15 4 6 2" xfId="23911" xr:uid="{00000000-0005-0000-0000-00001E380000}"/>
    <cellStyle name="Note 3 15 4 6 3" xfId="38364" xr:uid="{00000000-0005-0000-0000-00001F380000}"/>
    <cellStyle name="Note 3 15 4 7" xfId="8917" xr:uid="{00000000-0005-0000-0000-000020380000}"/>
    <cellStyle name="Note 3 15 4 7 2" xfId="26352" xr:uid="{00000000-0005-0000-0000-000021380000}"/>
    <cellStyle name="Note 3 15 4 7 3" xfId="40805" xr:uid="{00000000-0005-0000-0000-000022380000}"/>
    <cellStyle name="Note 3 15 4 8" xfId="11337" xr:uid="{00000000-0005-0000-0000-000023380000}"/>
    <cellStyle name="Note 3 15 4 8 2" xfId="28772" xr:uid="{00000000-0005-0000-0000-000024380000}"/>
    <cellStyle name="Note 3 15 4 8 3" xfId="43225" xr:uid="{00000000-0005-0000-0000-000025380000}"/>
    <cellStyle name="Note 3 15 4 9" xfId="18344" xr:uid="{00000000-0005-0000-0000-000026380000}"/>
    <cellStyle name="Note 3 15 5" xfId="1507" xr:uid="{00000000-0005-0000-0000-000027380000}"/>
    <cellStyle name="Note 3 15 5 2" xfId="1508" xr:uid="{00000000-0005-0000-0000-000028380000}"/>
    <cellStyle name="Note 3 15 5 2 2" xfId="4019" xr:uid="{00000000-0005-0000-0000-000029380000}"/>
    <cellStyle name="Note 3 15 5 2 2 2" xfId="13640" xr:uid="{00000000-0005-0000-0000-00002A380000}"/>
    <cellStyle name="Note 3 15 5 2 2 2 2" xfId="31075" xr:uid="{00000000-0005-0000-0000-00002B380000}"/>
    <cellStyle name="Note 3 15 5 2 2 2 3" xfId="45528" xr:uid="{00000000-0005-0000-0000-00002C380000}"/>
    <cellStyle name="Note 3 15 5 2 2 3" xfId="16101" xr:uid="{00000000-0005-0000-0000-00002D380000}"/>
    <cellStyle name="Note 3 15 5 2 2 3 2" xfId="33536" xr:uid="{00000000-0005-0000-0000-00002E380000}"/>
    <cellStyle name="Note 3 15 5 2 2 3 3" xfId="47989" xr:uid="{00000000-0005-0000-0000-00002F380000}"/>
    <cellStyle name="Note 3 15 5 2 2 4" xfId="21455" xr:uid="{00000000-0005-0000-0000-000030380000}"/>
    <cellStyle name="Note 3 15 5 2 2 5" xfId="35908" xr:uid="{00000000-0005-0000-0000-000031380000}"/>
    <cellStyle name="Note 3 15 5 2 3" xfId="6481" xr:uid="{00000000-0005-0000-0000-000032380000}"/>
    <cellStyle name="Note 3 15 5 2 3 2" xfId="23916" xr:uid="{00000000-0005-0000-0000-000033380000}"/>
    <cellStyle name="Note 3 15 5 2 3 3" xfId="38369" xr:uid="{00000000-0005-0000-0000-000034380000}"/>
    <cellStyle name="Note 3 15 5 2 4" xfId="8922" xr:uid="{00000000-0005-0000-0000-000035380000}"/>
    <cellStyle name="Note 3 15 5 2 4 2" xfId="26357" xr:uid="{00000000-0005-0000-0000-000036380000}"/>
    <cellStyle name="Note 3 15 5 2 4 3" xfId="40810" xr:uid="{00000000-0005-0000-0000-000037380000}"/>
    <cellStyle name="Note 3 15 5 2 5" xfId="11342" xr:uid="{00000000-0005-0000-0000-000038380000}"/>
    <cellStyle name="Note 3 15 5 2 5 2" xfId="28777" xr:uid="{00000000-0005-0000-0000-000039380000}"/>
    <cellStyle name="Note 3 15 5 2 5 3" xfId="43230" xr:uid="{00000000-0005-0000-0000-00003A380000}"/>
    <cellStyle name="Note 3 15 5 2 6" xfId="18349" xr:uid="{00000000-0005-0000-0000-00003B380000}"/>
    <cellStyle name="Note 3 15 5 3" xfId="1509" xr:uid="{00000000-0005-0000-0000-00003C380000}"/>
    <cellStyle name="Note 3 15 5 3 2" xfId="4020" xr:uid="{00000000-0005-0000-0000-00003D380000}"/>
    <cellStyle name="Note 3 15 5 3 2 2" xfId="13641" xr:uid="{00000000-0005-0000-0000-00003E380000}"/>
    <cellStyle name="Note 3 15 5 3 2 2 2" xfId="31076" xr:uid="{00000000-0005-0000-0000-00003F380000}"/>
    <cellStyle name="Note 3 15 5 3 2 2 3" xfId="45529" xr:uid="{00000000-0005-0000-0000-000040380000}"/>
    <cellStyle name="Note 3 15 5 3 2 3" xfId="16102" xr:uid="{00000000-0005-0000-0000-000041380000}"/>
    <cellStyle name="Note 3 15 5 3 2 3 2" xfId="33537" xr:uid="{00000000-0005-0000-0000-000042380000}"/>
    <cellStyle name="Note 3 15 5 3 2 3 3" xfId="47990" xr:uid="{00000000-0005-0000-0000-000043380000}"/>
    <cellStyle name="Note 3 15 5 3 2 4" xfId="21456" xr:uid="{00000000-0005-0000-0000-000044380000}"/>
    <cellStyle name="Note 3 15 5 3 2 5" xfId="35909" xr:uid="{00000000-0005-0000-0000-000045380000}"/>
    <cellStyle name="Note 3 15 5 3 3" xfId="6482" xr:uid="{00000000-0005-0000-0000-000046380000}"/>
    <cellStyle name="Note 3 15 5 3 3 2" xfId="23917" xr:uid="{00000000-0005-0000-0000-000047380000}"/>
    <cellStyle name="Note 3 15 5 3 3 3" xfId="38370" xr:uid="{00000000-0005-0000-0000-000048380000}"/>
    <cellStyle name="Note 3 15 5 3 4" xfId="8923" xr:uid="{00000000-0005-0000-0000-000049380000}"/>
    <cellStyle name="Note 3 15 5 3 4 2" xfId="26358" xr:uid="{00000000-0005-0000-0000-00004A380000}"/>
    <cellStyle name="Note 3 15 5 3 4 3" xfId="40811" xr:uid="{00000000-0005-0000-0000-00004B380000}"/>
    <cellStyle name="Note 3 15 5 3 5" xfId="11343" xr:uid="{00000000-0005-0000-0000-00004C380000}"/>
    <cellStyle name="Note 3 15 5 3 5 2" xfId="28778" xr:uid="{00000000-0005-0000-0000-00004D380000}"/>
    <cellStyle name="Note 3 15 5 3 5 3" xfId="43231" xr:uid="{00000000-0005-0000-0000-00004E380000}"/>
    <cellStyle name="Note 3 15 5 3 6" xfId="18350" xr:uid="{00000000-0005-0000-0000-00004F380000}"/>
    <cellStyle name="Note 3 15 5 4" xfId="1510" xr:uid="{00000000-0005-0000-0000-000050380000}"/>
    <cellStyle name="Note 3 15 5 4 2" xfId="4021" xr:uid="{00000000-0005-0000-0000-000051380000}"/>
    <cellStyle name="Note 3 15 5 4 2 2" xfId="21457" xr:uid="{00000000-0005-0000-0000-000052380000}"/>
    <cellStyle name="Note 3 15 5 4 2 3" xfId="35910" xr:uid="{00000000-0005-0000-0000-000053380000}"/>
    <cellStyle name="Note 3 15 5 4 3" xfId="6483" xr:uid="{00000000-0005-0000-0000-000054380000}"/>
    <cellStyle name="Note 3 15 5 4 3 2" xfId="23918" xr:uid="{00000000-0005-0000-0000-000055380000}"/>
    <cellStyle name="Note 3 15 5 4 3 3" xfId="38371" xr:uid="{00000000-0005-0000-0000-000056380000}"/>
    <cellStyle name="Note 3 15 5 4 4" xfId="8924" xr:uid="{00000000-0005-0000-0000-000057380000}"/>
    <cellStyle name="Note 3 15 5 4 4 2" xfId="26359" xr:uid="{00000000-0005-0000-0000-000058380000}"/>
    <cellStyle name="Note 3 15 5 4 4 3" xfId="40812" xr:uid="{00000000-0005-0000-0000-000059380000}"/>
    <cellStyle name="Note 3 15 5 4 5" xfId="11344" xr:uid="{00000000-0005-0000-0000-00005A380000}"/>
    <cellStyle name="Note 3 15 5 4 5 2" xfId="28779" xr:uid="{00000000-0005-0000-0000-00005B380000}"/>
    <cellStyle name="Note 3 15 5 4 5 3" xfId="43232" xr:uid="{00000000-0005-0000-0000-00005C380000}"/>
    <cellStyle name="Note 3 15 5 4 6" xfId="15147" xr:uid="{00000000-0005-0000-0000-00005D380000}"/>
    <cellStyle name="Note 3 15 5 4 6 2" xfId="32582" xr:uid="{00000000-0005-0000-0000-00005E380000}"/>
    <cellStyle name="Note 3 15 5 4 6 3" xfId="47035" xr:uid="{00000000-0005-0000-0000-00005F380000}"/>
    <cellStyle name="Note 3 15 5 4 7" xfId="18351" xr:uid="{00000000-0005-0000-0000-000060380000}"/>
    <cellStyle name="Note 3 15 5 4 8" xfId="20309" xr:uid="{00000000-0005-0000-0000-000061380000}"/>
    <cellStyle name="Note 3 15 5 5" xfId="4018" xr:uid="{00000000-0005-0000-0000-000062380000}"/>
    <cellStyle name="Note 3 15 5 5 2" xfId="13639" xr:uid="{00000000-0005-0000-0000-000063380000}"/>
    <cellStyle name="Note 3 15 5 5 2 2" xfId="31074" xr:uid="{00000000-0005-0000-0000-000064380000}"/>
    <cellStyle name="Note 3 15 5 5 2 3" xfId="45527" xr:uid="{00000000-0005-0000-0000-000065380000}"/>
    <cellStyle name="Note 3 15 5 5 3" xfId="16100" xr:uid="{00000000-0005-0000-0000-000066380000}"/>
    <cellStyle name="Note 3 15 5 5 3 2" xfId="33535" xr:uid="{00000000-0005-0000-0000-000067380000}"/>
    <cellStyle name="Note 3 15 5 5 3 3" xfId="47988" xr:uid="{00000000-0005-0000-0000-000068380000}"/>
    <cellStyle name="Note 3 15 5 5 4" xfId="21454" xr:uid="{00000000-0005-0000-0000-000069380000}"/>
    <cellStyle name="Note 3 15 5 5 5" xfId="35907" xr:uid="{00000000-0005-0000-0000-00006A380000}"/>
    <cellStyle name="Note 3 15 5 6" xfId="6480" xr:uid="{00000000-0005-0000-0000-00006B380000}"/>
    <cellStyle name="Note 3 15 5 6 2" xfId="23915" xr:uid="{00000000-0005-0000-0000-00006C380000}"/>
    <cellStyle name="Note 3 15 5 6 3" xfId="38368" xr:uid="{00000000-0005-0000-0000-00006D380000}"/>
    <cellStyle name="Note 3 15 5 7" xfId="8921" xr:uid="{00000000-0005-0000-0000-00006E380000}"/>
    <cellStyle name="Note 3 15 5 7 2" xfId="26356" xr:uid="{00000000-0005-0000-0000-00006F380000}"/>
    <cellStyle name="Note 3 15 5 7 3" xfId="40809" xr:uid="{00000000-0005-0000-0000-000070380000}"/>
    <cellStyle name="Note 3 15 5 8" xfId="11341" xr:uid="{00000000-0005-0000-0000-000071380000}"/>
    <cellStyle name="Note 3 15 5 8 2" xfId="28776" xr:uid="{00000000-0005-0000-0000-000072380000}"/>
    <cellStyle name="Note 3 15 5 8 3" xfId="43229" xr:uid="{00000000-0005-0000-0000-000073380000}"/>
    <cellStyle name="Note 3 15 5 9" xfId="18348" xr:uid="{00000000-0005-0000-0000-000074380000}"/>
    <cellStyle name="Note 3 15 6" xfId="1511" xr:uid="{00000000-0005-0000-0000-000075380000}"/>
    <cellStyle name="Note 3 15 6 2" xfId="4022" xr:uid="{00000000-0005-0000-0000-000076380000}"/>
    <cellStyle name="Note 3 15 6 2 2" xfId="13642" xr:uid="{00000000-0005-0000-0000-000077380000}"/>
    <cellStyle name="Note 3 15 6 2 2 2" xfId="31077" xr:uid="{00000000-0005-0000-0000-000078380000}"/>
    <cellStyle name="Note 3 15 6 2 2 3" xfId="45530" xr:uid="{00000000-0005-0000-0000-000079380000}"/>
    <cellStyle name="Note 3 15 6 2 3" xfId="16103" xr:uid="{00000000-0005-0000-0000-00007A380000}"/>
    <cellStyle name="Note 3 15 6 2 3 2" xfId="33538" xr:uid="{00000000-0005-0000-0000-00007B380000}"/>
    <cellStyle name="Note 3 15 6 2 3 3" xfId="47991" xr:uid="{00000000-0005-0000-0000-00007C380000}"/>
    <cellStyle name="Note 3 15 6 2 4" xfId="21458" xr:uid="{00000000-0005-0000-0000-00007D380000}"/>
    <cellStyle name="Note 3 15 6 2 5" xfId="35911" xr:uid="{00000000-0005-0000-0000-00007E380000}"/>
    <cellStyle name="Note 3 15 6 3" xfId="6484" xr:uid="{00000000-0005-0000-0000-00007F380000}"/>
    <cellStyle name="Note 3 15 6 3 2" xfId="23919" xr:uid="{00000000-0005-0000-0000-000080380000}"/>
    <cellStyle name="Note 3 15 6 3 3" xfId="38372" xr:uid="{00000000-0005-0000-0000-000081380000}"/>
    <cellStyle name="Note 3 15 6 4" xfId="8925" xr:uid="{00000000-0005-0000-0000-000082380000}"/>
    <cellStyle name="Note 3 15 6 4 2" xfId="26360" xr:uid="{00000000-0005-0000-0000-000083380000}"/>
    <cellStyle name="Note 3 15 6 4 3" xfId="40813" xr:uid="{00000000-0005-0000-0000-000084380000}"/>
    <cellStyle name="Note 3 15 6 5" xfId="11345" xr:uid="{00000000-0005-0000-0000-000085380000}"/>
    <cellStyle name="Note 3 15 6 5 2" xfId="28780" xr:uid="{00000000-0005-0000-0000-000086380000}"/>
    <cellStyle name="Note 3 15 6 5 3" xfId="43233" xr:uid="{00000000-0005-0000-0000-000087380000}"/>
    <cellStyle name="Note 3 15 6 6" xfId="18352" xr:uid="{00000000-0005-0000-0000-000088380000}"/>
    <cellStyle name="Note 3 15 7" xfId="1512" xr:uid="{00000000-0005-0000-0000-000089380000}"/>
    <cellStyle name="Note 3 15 7 2" xfId="4023" xr:uid="{00000000-0005-0000-0000-00008A380000}"/>
    <cellStyle name="Note 3 15 7 2 2" xfId="13643" xr:uid="{00000000-0005-0000-0000-00008B380000}"/>
    <cellStyle name="Note 3 15 7 2 2 2" xfId="31078" xr:uid="{00000000-0005-0000-0000-00008C380000}"/>
    <cellStyle name="Note 3 15 7 2 2 3" xfId="45531" xr:uid="{00000000-0005-0000-0000-00008D380000}"/>
    <cellStyle name="Note 3 15 7 2 3" xfId="16104" xr:uid="{00000000-0005-0000-0000-00008E380000}"/>
    <cellStyle name="Note 3 15 7 2 3 2" xfId="33539" xr:uid="{00000000-0005-0000-0000-00008F380000}"/>
    <cellStyle name="Note 3 15 7 2 3 3" xfId="47992" xr:uid="{00000000-0005-0000-0000-000090380000}"/>
    <cellStyle name="Note 3 15 7 2 4" xfId="21459" xr:uid="{00000000-0005-0000-0000-000091380000}"/>
    <cellStyle name="Note 3 15 7 2 5" xfId="35912" xr:uid="{00000000-0005-0000-0000-000092380000}"/>
    <cellStyle name="Note 3 15 7 3" xfId="6485" xr:uid="{00000000-0005-0000-0000-000093380000}"/>
    <cellStyle name="Note 3 15 7 3 2" xfId="23920" xr:uid="{00000000-0005-0000-0000-000094380000}"/>
    <cellStyle name="Note 3 15 7 3 3" xfId="38373" xr:uid="{00000000-0005-0000-0000-000095380000}"/>
    <cellStyle name="Note 3 15 7 4" xfId="8926" xr:uid="{00000000-0005-0000-0000-000096380000}"/>
    <cellStyle name="Note 3 15 7 4 2" xfId="26361" xr:uid="{00000000-0005-0000-0000-000097380000}"/>
    <cellStyle name="Note 3 15 7 4 3" xfId="40814" xr:uid="{00000000-0005-0000-0000-000098380000}"/>
    <cellStyle name="Note 3 15 7 5" xfId="11346" xr:uid="{00000000-0005-0000-0000-000099380000}"/>
    <cellStyle name="Note 3 15 7 5 2" xfId="28781" xr:uid="{00000000-0005-0000-0000-00009A380000}"/>
    <cellStyle name="Note 3 15 7 5 3" xfId="43234" xr:uid="{00000000-0005-0000-0000-00009B380000}"/>
    <cellStyle name="Note 3 15 7 6" xfId="18353" xr:uid="{00000000-0005-0000-0000-00009C380000}"/>
    <cellStyle name="Note 3 15 8" xfId="1513" xr:uid="{00000000-0005-0000-0000-00009D380000}"/>
    <cellStyle name="Note 3 15 8 2" xfId="4024" xr:uid="{00000000-0005-0000-0000-00009E380000}"/>
    <cellStyle name="Note 3 15 8 2 2" xfId="21460" xr:uid="{00000000-0005-0000-0000-00009F380000}"/>
    <cellStyle name="Note 3 15 8 2 3" xfId="35913" xr:uid="{00000000-0005-0000-0000-0000A0380000}"/>
    <cellStyle name="Note 3 15 8 3" xfId="6486" xr:uid="{00000000-0005-0000-0000-0000A1380000}"/>
    <cellStyle name="Note 3 15 8 3 2" xfId="23921" xr:uid="{00000000-0005-0000-0000-0000A2380000}"/>
    <cellStyle name="Note 3 15 8 3 3" xfId="38374" xr:uid="{00000000-0005-0000-0000-0000A3380000}"/>
    <cellStyle name="Note 3 15 8 4" xfId="8927" xr:uid="{00000000-0005-0000-0000-0000A4380000}"/>
    <cellStyle name="Note 3 15 8 4 2" xfId="26362" xr:uid="{00000000-0005-0000-0000-0000A5380000}"/>
    <cellStyle name="Note 3 15 8 4 3" xfId="40815" xr:uid="{00000000-0005-0000-0000-0000A6380000}"/>
    <cellStyle name="Note 3 15 8 5" xfId="11347" xr:uid="{00000000-0005-0000-0000-0000A7380000}"/>
    <cellStyle name="Note 3 15 8 5 2" xfId="28782" xr:uid="{00000000-0005-0000-0000-0000A8380000}"/>
    <cellStyle name="Note 3 15 8 5 3" xfId="43235" xr:uid="{00000000-0005-0000-0000-0000A9380000}"/>
    <cellStyle name="Note 3 15 8 6" xfId="15148" xr:uid="{00000000-0005-0000-0000-0000AA380000}"/>
    <cellStyle name="Note 3 15 8 6 2" xfId="32583" xr:uid="{00000000-0005-0000-0000-0000AB380000}"/>
    <cellStyle name="Note 3 15 8 6 3" xfId="47036" xr:uid="{00000000-0005-0000-0000-0000AC380000}"/>
    <cellStyle name="Note 3 15 8 7" xfId="18354" xr:uid="{00000000-0005-0000-0000-0000AD380000}"/>
    <cellStyle name="Note 3 15 8 8" xfId="20310" xr:uid="{00000000-0005-0000-0000-0000AE380000}"/>
    <cellStyle name="Note 3 15 9" xfId="4005" xr:uid="{00000000-0005-0000-0000-0000AF380000}"/>
    <cellStyle name="Note 3 15 9 2" xfId="13629" xr:uid="{00000000-0005-0000-0000-0000B0380000}"/>
    <cellStyle name="Note 3 15 9 2 2" xfId="31064" xr:uid="{00000000-0005-0000-0000-0000B1380000}"/>
    <cellStyle name="Note 3 15 9 2 3" xfId="45517" xr:uid="{00000000-0005-0000-0000-0000B2380000}"/>
    <cellStyle name="Note 3 15 9 3" xfId="16090" xr:uid="{00000000-0005-0000-0000-0000B3380000}"/>
    <cellStyle name="Note 3 15 9 3 2" xfId="33525" xr:uid="{00000000-0005-0000-0000-0000B4380000}"/>
    <cellStyle name="Note 3 15 9 3 3" xfId="47978" xr:uid="{00000000-0005-0000-0000-0000B5380000}"/>
    <cellStyle name="Note 3 15 9 4" xfId="21441" xr:uid="{00000000-0005-0000-0000-0000B6380000}"/>
    <cellStyle name="Note 3 15 9 5" xfId="35894" xr:uid="{00000000-0005-0000-0000-0000B7380000}"/>
    <cellStyle name="Note 3 16" xfId="1514" xr:uid="{00000000-0005-0000-0000-0000B8380000}"/>
    <cellStyle name="Note 3 16 10" xfId="6487" xr:uid="{00000000-0005-0000-0000-0000B9380000}"/>
    <cellStyle name="Note 3 16 10 2" xfId="23922" xr:uid="{00000000-0005-0000-0000-0000BA380000}"/>
    <cellStyle name="Note 3 16 10 3" xfId="38375" xr:uid="{00000000-0005-0000-0000-0000BB380000}"/>
    <cellStyle name="Note 3 16 11" xfId="8928" xr:uid="{00000000-0005-0000-0000-0000BC380000}"/>
    <cellStyle name="Note 3 16 11 2" xfId="26363" xr:uid="{00000000-0005-0000-0000-0000BD380000}"/>
    <cellStyle name="Note 3 16 11 3" xfId="40816" xr:uid="{00000000-0005-0000-0000-0000BE380000}"/>
    <cellStyle name="Note 3 16 12" xfId="11348" xr:uid="{00000000-0005-0000-0000-0000BF380000}"/>
    <cellStyle name="Note 3 16 12 2" xfId="28783" xr:uid="{00000000-0005-0000-0000-0000C0380000}"/>
    <cellStyle name="Note 3 16 12 3" xfId="43236" xr:uid="{00000000-0005-0000-0000-0000C1380000}"/>
    <cellStyle name="Note 3 16 13" xfId="18355" xr:uid="{00000000-0005-0000-0000-0000C2380000}"/>
    <cellStyle name="Note 3 16 2" xfId="1515" xr:uid="{00000000-0005-0000-0000-0000C3380000}"/>
    <cellStyle name="Note 3 16 2 2" xfId="1516" xr:uid="{00000000-0005-0000-0000-0000C4380000}"/>
    <cellStyle name="Note 3 16 2 2 2" xfId="4027" xr:uid="{00000000-0005-0000-0000-0000C5380000}"/>
    <cellStyle name="Note 3 16 2 2 2 2" xfId="13646" xr:uid="{00000000-0005-0000-0000-0000C6380000}"/>
    <cellStyle name="Note 3 16 2 2 2 2 2" xfId="31081" xr:uid="{00000000-0005-0000-0000-0000C7380000}"/>
    <cellStyle name="Note 3 16 2 2 2 2 3" xfId="45534" xr:uid="{00000000-0005-0000-0000-0000C8380000}"/>
    <cellStyle name="Note 3 16 2 2 2 3" xfId="16107" xr:uid="{00000000-0005-0000-0000-0000C9380000}"/>
    <cellStyle name="Note 3 16 2 2 2 3 2" xfId="33542" xr:uid="{00000000-0005-0000-0000-0000CA380000}"/>
    <cellStyle name="Note 3 16 2 2 2 3 3" xfId="47995" xr:uid="{00000000-0005-0000-0000-0000CB380000}"/>
    <cellStyle name="Note 3 16 2 2 2 4" xfId="21463" xr:uid="{00000000-0005-0000-0000-0000CC380000}"/>
    <cellStyle name="Note 3 16 2 2 2 5" xfId="35916" xr:uid="{00000000-0005-0000-0000-0000CD380000}"/>
    <cellStyle name="Note 3 16 2 2 3" xfId="6489" xr:uid="{00000000-0005-0000-0000-0000CE380000}"/>
    <cellStyle name="Note 3 16 2 2 3 2" xfId="23924" xr:uid="{00000000-0005-0000-0000-0000CF380000}"/>
    <cellStyle name="Note 3 16 2 2 3 3" xfId="38377" xr:uid="{00000000-0005-0000-0000-0000D0380000}"/>
    <cellStyle name="Note 3 16 2 2 4" xfId="8930" xr:uid="{00000000-0005-0000-0000-0000D1380000}"/>
    <cellStyle name="Note 3 16 2 2 4 2" xfId="26365" xr:uid="{00000000-0005-0000-0000-0000D2380000}"/>
    <cellStyle name="Note 3 16 2 2 4 3" xfId="40818" xr:uid="{00000000-0005-0000-0000-0000D3380000}"/>
    <cellStyle name="Note 3 16 2 2 5" xfId="11350" xr:uid="{00000000-0005-0000-0000-0000D4380000}"/>
    <cellStyle name="Note 3 16 2 2 5 2" xfId="28785" xr:uid="{00000000-0005-0000-0000-0000D5380000}"/>
    <cellStyle name="Note 3 16 2 2 5 3" xfId="43238" xr:uid="{00000000-0005-0000-0000-0000D6380000}"/>
    <cellStyle name="Note 3 16 2 2 6" xfId="18357" xr:uid="{00000000-0005-0000-0000-0000D7380000}"/>
    <cellStyle name="Note 3 16 2 3" xfId="1517" xr:uid="{00000000-0005-0000-0000-0000D8380000}"/>
    <cellStyle name="Note 3 16 2 3 2" xfId="4028" xr:uid="{00000000-0005-0000-0000-0000D9380000}"/>
    <cellStyle name="Note 3 16 2 3 2 2" xfId="13647" xr:uid="{00000000-0005-0000-0000-0000DA380000}"/>
    <cellStyle name="Note 3 16 2 3 2 2 2" xfId="31082" xr:uid="{00000000-0005-0000-0000-0000DB380000}"/>
    <cellStyle name="Note 3 16 2 3 2 2 3" xfId="45535" xr:uid="{00000000-0005-0000-0000-0000DC380000}"/>
    <cellStyle name="Note 3 16 2 3 2 3" xfId="16108" xr:uid="{00000000-0005-0000-0000-0000DD380000}"/>
    <cellStyle name="Note 3 16 2 3 2 3 2" xfId="33543" xr:uid="{00000000-0005-0000-0000-0000DE380000}"/>
    <cellStyle name="Note 3 16 2 3 2 3 3" xfId="47996" xr:uid="{00000000-0005-0000-0000-0000DF380000}"/>
    <cellStyle name="Note 3 16 2 3 2 4" xfId="21464" xr:uid="{00000000-0005-0000-0000-0000E0380000}"/>
    <cellStyle name="Note 3 16 2 3 2 5" xfId="35917" xr:uid="{00000000-0005-0000-0000-0000E1380000}"/>
    <cellStyle name="Note 3 16 2 3 3" xfId="6490" xr:uid="{00000000-0005-0000-0000-0000E2380000}"/>
    <cellStyle name="Note 3 16 2 3 3 2" xfId="23925" xr:uid="{00000000-0005-0000-0000-0000E3380000}"/>
    <cellStyle name="Note 3 16 2 3 3 3" xfId="38378" xr:uid="{00000000-0005-0000-0000-0000E4380000}"/>
    <cellStyle name="Note 3 16 2 3 4" xfId="8931" xr:uid="{00000000-0005-0000-0000-0000E5380000}"/>
    <cellStyle name="Note 3 16 2 3 4 2" xfId="26366" xr:uid="{00000000-0005-0000-0000-0000E6380000}"/>
    <cellStyle name="Note 3 16 2 3 4 3" xfId="40819" xr:uid="{00000000-0005-0000-0000-0000E7380000}"/>
    <cellStyle name="Note 3 16 2 3 5" xfId="11351" xr:uid="{00000000-0005-0000-0000-0000E8380000}"/>
    <cellStyle name="Note 3 16 2 3 5 2" xfId="28786" xr:uid="{00000000-0005-0000-0000-0000E9380000}"/>
    <cellStyle name="Note 3 16 2 3 5 3" xfId="43239" xr:uid="{00000000-0005-0000-0000-0000EA380000}"/>
    <cellStyle name="Note 3 16 2 3 6" xfId="18358" xr:uid="{00000000-0005-0000-0000-0000EB380000}"/>
    <cellStyle name="Note 3 16 2 4" xfId="1518" xr:uid="{00000000-0005-0000-0000-0000EC380000}"/>
    <cellStyle name="Note 3 16 2 4 2" xfId="4029" xr:uid="{00000000-0005-0000-0000-0000ED380000}"/>
    <cellStyle name="Note 3 16 2 4 2 2" xfId="21465" xr:uid="{00000000-0005-0000-0000-0000EE380000}"/>
    <cellStyle name="Note 3 16 2 4 2 3" xfId="35918" xr:uid="{00000000-0005-0000-0000-0000EF380000}"/>
    <cellStyle name="Note 3 16 2 4 3" xfId="6491" xr:uid="{00000000-0005-0000-0000-0000F0380000}"/>
    <cellStyle name="Note 3 16 2 4 3 2" xfId="23926" xr:uid="{00000000-0005-0000-0000-0000F1380000}"/>
    <cellStyle name="Note 3 16 2 4 3 3" xfId="38379" xr:uid="{00000000-0005-0000-0000-0000F2380000}"/>
    <cellStyle name="Note 3 16 2 4 4" xfId="8932" xr:uid="{00000000-0005-0000-0000-0000F3380000}"/>
    <cellStyle name="Note 3 16 2 4 4 2" xfId="26367" xr:uid="{00000000-0005-0000-0000-0000F4380000}"/>
    <cellStyle name="Note 3 16 2 4 4 3" xfId="40820" xr:uid="{00000000-0005-0000-0000-0000F5380000}"/>
    <cellStyle name="Note 3 16 2 4 5" xfId="11352" xr:uid="{00000000-0005-0000-0000-0000F6380000}"/>
    <cellStyle name="Note 3 16 2 4 5 2" xfId="28787" xr:uid="{00000000-0005-0000-0000-0000F7380000}"/>
    <cellStyle name="Note 3 16 2 4 5 3" xfId="43240" xr:uid="{00000000-0005-0000-0000-0000F8380000}"/>
    <cellStyle name="Note 3 16 2 4 6" xfId="15149" xr:uid="{00000000-0005-0000-0000-0000F9380000}"/>
    <cellStyle name="Note 3 16 2 4 6 2" xfId="32584" xr:uid="{00000000-0005-0000-0000-0000FA380000}"/>
    <cellStyle name="Note 3 16 2 4 6 3" xfId="47037" xr:uid="{00000000-0005-0000-0000-0000FB380000}"/>
    <cellStyle name="Note 3 16 2 4 7" xfId="18359" xr:uid="{00000000-0005-0000-0000-0000FC380000}"/>
    <cellStyle name="Note 3 16 2 4 8" xfId="20311" xr:uid="{00000000-0005-0000-0000-0000FD380000}"/>
    <cellStyle name="Note 3 16 2 5" xfId="4026" xr:uid="{00000000-0005-0000-0000-0000FE380000}"/>
    <cellStyle name="Note 3 16 2 5 2" xfId="13645" xr:uid="{00000000-0005-0000-0000-0000FF380000}"/>
    <cellStyle name="Note 3 16 2 5 2 2" xfId="31080" xr:uid="{00000000-0005-0000-0000-000000390000}"/>
    <cellStyle name="Note 3 16 2 5 2 3" xfId="45533" xr:uid="{00000000-0005-0000-0000-000001390000}"/>
    <cellStyle name="Note 3 16 2 5 3" xfId="16106" xr:uid="{00000000-0005-0000-0000-000002390000}"/>
    <cellStyle name="Note 3 16 2 5 3 2" xfId="33541" xr:uid="{00000000-0005-0000-0000-000003390000}"/>
    <cellStyle name="Note 3 16 2 5 3 3" xfId="47994" xr:uid="{00000000-0005-0000-0000-000004390000}"/>
    <cellStyle name="Note 3 16 2 5 4" xfId="21462" xr:uid="{00000000-0005-0000-0000-000005390000}"/>
    <cellStyle name="Note 3 16 2 5 5" xfId="35915" xr:uid="{00000000-0005-0000-0000-000006390000}"/>
    <cellStyle name="Note 3 16 2 6" xfId="6488" xr:uid="{00000000-0005-0000-0000-000007390000}"/>
    <cellStyle name="Note 3 16 2 6 2" xfId="23923" xr:uid="{00000000-0005-0000-0000-000008390000}"/>
    <cellStyle name="Note 3 16 2 6 3" xfId="38376" xr:uid="{00000000-0005-0000-0000-000009390000}"/>
    <cellStyle name="Note 3 16 2 7" xfId="8929" xr:uid="{00000000-0005-0000-0000-00000A390000}"/>
    <cellStyle name="Note 3 16 2 7 2" xfId="26364" xr:uid="{00000000-0005-0000-0000-00000B390000}"/>
    <cellStyle name="Note 3 16 2 7 3" xfId="40817" xr:uid="{00000000-0005-0000-0000-00000C390000}"/>
    <cellStyle name="Note 3 16 2 8" xfId="11349" xr:uid="{00000000-0005-0000-0000-00000D390000}"/>
    <cellStyle name="Note 3 16 2 8 2" xfId="28784" xr:uid="{00000000-0005-0000-0000-00000E390000}"/>
    <cellStyle name="Note 3 16 2 8 3" xfId="43237" xr:uid="{00000000-0005-0000-0000-00000F390000}"/>
    <cellStyle name="Note 3 16 2 9" xfId="18356" xr:uid="{00000000-0005-0000-0000-000010390000}"/>
    <cellStyle name="Note 3 16 3" xfId="1519" xr:uid="{00000000-0005-0000-0000-000011390000}"/>
    <cellStyle name="Note 3 16 3 2" xfId="1520" xr:uid="{00000000-0005-0000-0000-000012390000}"/>
    <cellStyle name="Note 3 16 3 2 2" xfId="4031" xr:uid="{00000000-0005-0000-0000-000013390000}"/>
    <cellStyle name="Note 3 16 3 2 2 2" xfId="13649" xr:uid="{00000000-0005-0000-0000-000014390000}"/>
    <cellStyle name="Note 3 16 3 2 2 2 2" xfId="31084" xr:uid="{00000000-0005-0000-0000-000015390000}"/>
    <cellStyle name="Note 3 16 3 2 2 2 3" xfId="45537" xr:uid="{00000000-0005-0000-0000-000016390000}"/>
    <cellStyle name="Note 3 16 3 2 2 3" xfId="16110" xr:uid="{00000000-0005-0000-0000-000017390000}"/>
    <cellStyle name="Note 3 16 3 2 2 3 2" xfId="33545" xr:uid="{00000000-0005-0000-0000-000018390000}"/>
    <cellStyle name="Note 3 16 3 2 2 3 3" xfId="47998" xr:uid="{00000000-0005-0000-0000-000019390000}"/>
    <cellStyle name="Note 3 16 3 2 2 4" xfId="21467" xr:uid="{00000000-0005-0000-0000-00001A390000}"/>
    <cellStyle name="Note 3 16 3 2 2 5" xfId="35920" xr:uid="{00000000-0005-0000-0000-00001B390000}"/>
    <cellStyle name="Note 3 16 3 2 3" xfId="6493" xr:uid="{00000000-0005-0000-0000-00001C390000}"/>
    <cellStyle name="Note 3 16 3 2 3 2" xfId="23928" xr:uid="{00000000-0005-0000-0000-00001D390000}"/>
    <cellStyle name="Note 3 16 3 2 3 3" xfId="38381" xr:uid="{00000000-0005-0000-0000-00001E390000}"/>
    <cellStyle name="Note 3 16 3 2 4" xfId="8934" xr:uid="{00000000-0005-0000-0000-00001F390000}"/>
    <cellStyle name="Note 3 16 3 2 4 2" xfId="26369" xr:uid="{00000000-0005-0000-0000-000020390000}"/>
    <cellStyle name="Note 3 16 3 2 4 3" xfId="40822" xr:uid="{00000000-0005-0000-0000-000021390000}"/>
    <cellStyle name="Note 3 16 3 2 5" xfId="11354" xr:uid="{00000000-0005-0000-0000-000022390000}"/>
    <cellStyle name="Note 3 16 3 2 5 2" xfId="28789" xr:uid="{00000000-0005-0000-0000-000023390000}"/>
    <cellStyle name="Note 3 16 3 2 5 3" xfId="43242" xr:uid="{00000000-0005-0000-0000-000024390000}"/>
    <cellStyle name="Note 3 16 3 2 6" xfId="18361" xr:uid="{00000000-0005-0000-0000-000025390000}"/>
    <cellStyle name="Note 3 16 3 3" xfId="1521" xr:uid="{00000000-0005-0000-0000-000026390000}"/>
    <cellStyle name="Note 3 16 3 3 2" xfId="4032" xr:uid="{00000000-0005-0000-0000-000027390000}"/>
    <cellStyle name="Note 3 16 3 3 2 2" xfId="13650" xr:uid="{00000000-0005-0000-0000-000028390000}"/>
    <cellStyle name="Note 3 16 3 3 2 2 2" xfId="31085" xr:uid="{00000000-0005-0000-0000-000029390000}"/>
    <cellStyle name="Note 3 16 3 3 2 2 3" xfId="45538" xr:uid="{00000000-0005-0000-0000-00002A390000}"/>
    <cellStyle name="Note 3 16 3 3 2 3" xfId="16111" xr:uid="{00000000-0005-0000-0000-00002B390000}"/>
    <cellStyle name="Note 3 16 3 3 2 3 2" xfId="33546" xr:uid="{00000000-0005-0000-0000-00002C390000}"/>
    <cellStyle name="Note 3 16 3 3 2 3 3" xfId="47999" xr:uid="{00000000-0005-0000-0000-00002D390000}"/>
    <cellStyle name="Note 3 16 3 3 2 4" xfId="21468" xr:uid="{00000000-0005-0000-0000-00002E390000}"/>
    <cellStyle name="Note 3 16 3 3 2 5" xfId="35921" xr:uid="{00000000-0005-0000-0000-00002F390000}"/>
    <cellStyle name="Note 3 16 3 3 3" xfId="6494" xr:uid="{00000000-0005-0000-0000-000030390000}"/>
    <cellStyle name="Note 3 16 3 3 3 2" xfId="23929" xr:uid="{00000000-0005-0000-0000-000031390000}"/>
    <cellStyle name="Note 3 16 3 3 3 3" xfId="38382" xr:uid="{00000000-0005-0000-0000-000032390000}"/>
    <cellStyle name="Note 3 16 3 3 4" xfId="8935" xr:uid="{00000000-0005-0000-0000-000033390000}"/>
    <cellStyle name="Note 3 16 3 3 4 2" xfId="26370" xr:uid="{00000000-0005-0000-0000-000034390000}"/>
    <cellStyle name="Note 3 16 3 3 4 3" xfId="40823" xr:uid="{00000000-0005-0000-0000-000035390000}"/>
    <cellStyle name="Note 3 16 3 3 5" xfId="11355" xr:uid="{00000000-0005-0000-0000-000036390000}"/>
    <cellStyle name="Note 3 16 3 3 5 2" xfId="28790" xr:uid="{00000000-0005-0000-0000-000037390000}"/>
    <cellStyle name="Note 3 16 3 3 5 3" xfId="43243" xr:uid="{00000000-0005-0000-0000-000038390000}"/>
    <cellStyle name="Note 3 16 3 3 6" xfId="18362" xr:uid="{00000000-0005-0000-0000-000039390000}"/>
    <cellStyle name="Note 3 16 3 4" xfId="1522" xr:uid="{00000000-0005-0000-0000-00003A390000}"/>
    <cellStyle name="Note 3 16 3 4 2" xfId="4033" xr:uid="{00000000-0005-0000-0000-00003B390000}"/>
    <cellStyle name="Note 3 16 3 4 2 2" xfId="21469" xr:uid="{00000000-0005-0000-0000-00003C390000}"/>
    <cellStyle name="Note 3 16 3 4 2 3" xfId="35922" xr:uid="{00000000-0005-0000-0000-00003D390000}"/>
    <cellStyle name="Note 3 16 3 4 3" xfId="6495" xr:uid="{00000000-0005-0000-0000-00003E390000}"/>
    <cellStyle name="Note 3 16 3 4 3 2" xfId="23930" xr:uid="{00000000-0005-0000-0000-00003F390000}"/>
    <cellStyle name="Note 3 16 3 4 3 3" xfId="38383" xr:uid="{00000000-0005-0000-0000-000040390000}"/>
    <cellStyle name="Note 3 16 3 4 4" xfId="8936" xr:uid="{00000000-0005-0000-0000-000041390000}"/>
    <cellStyle name="Note 3 16 3 4 4 2" xfId="26371" xr:uid="{00000000-0005-0000-0000-000042390000}"/>
    <cellStyle name="Note 3 16 3 4 4 3" xfId="40824" xr:uid="{00000000-0005-0000-0000-000043390000}"/>
    <cellStyle name="Note 3 16 3 4 5" xfId="11356" xr:uid="{00000000-0005-0000-0000-000044390000}"/>
    <cellStyle name="Note 3 16 3 4 5 2" xfId="28791" xr:uid="{00000000-0005-0000-0000-000045390000}"/>
    <cellStyle name="Note 3 16 3 4 5 3" xfId="43244" xr:uid="{00000000-0005-0000-0000-000046390000}"/>
    <cellStyle name="Note 3 16 3 4 6" xfId="15150" xr:uid="{00000000-0005-0000-0000-000047390000}"/>
    <cellStyle name="Note 3 16 3 4 6 2" xfId="32585" xr:uid="{00000000-0005-0000-0000-000048390000}"/>
    <cellStyle name="Note 3 16 3 4 6 3" xfId="47038" xr:uid="{00000000-0005-0000-0000-000049390000}"/>
    <cellStyle name="Note 3 16 3 4 7" xfId="18363" xr:uid="{00000000-0005-0000-0000-00004A390000}"/>
    <cellStyle name="Note 3 16 3 4 8" xfId="20312" xr:uid="{00000000-0005-0000-0000-00004B390000}"/>
    <cellStyle name="Note 3 16 3 5" xfId="4030" xr:uid="{00000000-0005-0000-0000-00004C390000}"/>
    <cellStyle name="Note 3 16 3 5 2" xfId="13648" xr:uid="{00000000-0005-0000-0000-00004D390000}"/>
    <cellStyle name="Note 3 16 3 5 2 2" xfId="31083" xr:uid="{00000000-0005-0000-0000-00004E390000}"/>
    <cellStyle name="Note 3 16 3 5 2 3" xfId="45536" xr:uid="{00000000-0005-0000-0000-00004F390000}"/>
    <cellStyle name="Note 3 16 3 5 3" xfId="16109" xr:uid="{00000000-0005-0000-0000-000050390000}"/>
    <cellStyle name="Note 3 16 3 5 3 2" xfId="33544" xr:uid="{00000000-0005-0000-0000-000051390000}"/>
    <cellStyle name="Note 3 16 3 5 3 3" xfId="47997" xr:uid="{00000000-0005-0000-0000-000052390000}"/>
    <cellStyle name="Note 3 16 3 5 4" xfId="21466" xr:uid="{00000000-0005-0000-0000-000053390000}"/>
    <cellStyle name="Note 3 16 3 5 5" xfId="35919" xr:uid="{00000000-0005-0000-0000-000054390000}"/>
    <cellStyle name="Note 3 16 3 6" xfId="6492" xr:uid="{00000000-0005-0000-0000-000055390000}"/>
    <cellStyle name="Note 3 16 3 6 2" xfId="23927" xr:uid="{00000000-0005-0000-0000-000056390000}"/>
    <cellStyle name="Note 3 16 3 6 3" xfId="38380" xr:uid="{00000000-0005-0000-0000-000057390000}"/>
    <cellStyle name="Note 3 16 3 7" xfId="8933" xr:uid="{00000000-0005-0000-0000-000058390000}"/>
    <cellStyle name="Note 3 16 3 7 2" xfId="26368" xr:uid="{00000000-0005-0000-0000-000059390000}"/>
    <cellStyle name="Note 3 16 3 7 3" xfId="40821" xr:uid="{00000000-0005-0000-0000-00005A390000}"/>
    <cellStyle name="Note 3 16 3 8" xfId="11353" xr:uid="{00000000-0005-0000-0000-00005B390000}"/>
    <cellStyle name="Note 3 16 3 8 2" xfId="28788" xr:uid="{00000000-0005-0000-0000-00005C390000}"/>
    <cellStyle name="Note 3 16 3 8 3" xfId="43241" xr:uid="{00000000-0005-0000-0000-00005D390000}"/>
    <cellStyle name="Note 3 16 3 9" xfId="18360" xr:uid="{00000000-0005-0000-0000-00005E390000}"/>
    <cellStyle name="Note 3 16 4" xfId="1523" xr:uid="{00000000-0005-0000-0000-00005F390000}"/>
    <cellStyle name="Note 3 16 4 2" xfId="1524" xr:uid="{00000000-0005-0000-0000-000060390000}"/>
    <cellStyle name="Note 3 16 4 2 2" xfId="4035" xr:uid="{00000000-0005-0000-0000-000061390000}"/>
    <cellStyle name="Note 3 16 4 2 2 2" xfId="13652" xr:uid="{00000000-0005-0000-0000-000062390000}"/>
    <cellStyle name="Note 3 16 4 2 2 2 2" xfId="31087" xr:uid="{00000000-0005-0000-0000-000063390000}"/>
    <cellStyle name="Note 3 16 4 2 2 2 3" xfId="45540" xr:uid="{00000000-0005-0000-0000-000064390000}"/>
    <cellStyle name="Note 3 16 4 2 2 3" xfId="16113" xr:uid="{00000000-0005-0000-0000-000065390000}"/>
    <cellStyle name="Note 3 16 4 2 2 3 2" xfId="33548" xr:uid="{00000000-0005-0000-0000-000066390000}"/>
    <cellStyle name="Note 3 16 4 2 2 3 3" xfId="48001" xr:uid="{00000000-0005-0000-0000-000067390000}"/>
    <cellStyle name="Note 3 16 4 2 2 4" xfId="21471" xr:uid="{00000000-0005-0000-0000-000068390000}"/>
    <cellStyle name="Note 3 16 4 2 2 5" xfId="35924" xr:uid="{00000000-0005-0000-0000-000069390000}"/>
    <cellStyle name="Note 3 16 4 2 3" xfId="6497" xr:uid="{00000000-0005-0000-0000-00006A390000}"/>
    <cellStyle name="Note 3 16 4 2 3 2" xfId="23932" xr:uid="{00000000-0005-0000-0000-00006B390000}"/>
    <cellStyle name="Note 3 16 4 2 3 3" xfId="38385" xr:uid="{00000000-0005-0000-0000-00006C390000}"/>
    <cellStyle name="Note 3 16 4 2 4" xfId="8938" xr:uid="{00000000-0005-0000-0000-00006D390000}"/>
    <cellStyle name="Note 3 16 4 2 4 2" xfId="26373" xr:uid="{00000000-0005-0000-0000-00006E390000}"/>
    <cellStyle name="Note 3 16 4 2 4 3" xfId="40826" xr:uid="{00000000-0005-0000-0000-00006F390000}"/>
    <cellStyle name="Note 3 16 4 2 5" xfId="11358" xr:uid="{00000000-0005-0000-0000-000070390000}"/>
    <cellStyle name="Note 3 16 4 2 5 2" xfId="28793" xr:uid="{00000000-0005-0000-0000-000071390000}"/>
    <cellStyle name="Note 3 16 4 2 5 3" xfId="43246" xr:uid="{00000000-0005-0000-0000-000072390000}"/>
    <cellStyle name="Note 3 16 4 2 6" xfId="18365" xr:uid="{00000000-0005-0000-0000-000073390000}"/>
    <cellStyle name="Note 3 16 4 3" xfId="1525" xr:uid="{00000000-0005-0000-0000-000074390000}"/>
    <cellStyle name="Note 3 16 4 3 2" xfId="4036" xr:uid="{00000000-0005-0000-0000-000075390000}"/>
    <cellStyle name="Note 3 16 4 3 2 2" xfId="13653" xr:uid="{00000000-0005-0000-0000-000076390000}"/>
    <cellStyle name="Note 3 16 4 3 2 2 2" xfId="31088" xr:uid="{00000000-0005-0000-0000-000077390000}"/>
    <cellStyle name="Note 3 16 4 3 2 2 3" xfId="45541" xr:uid="{00000000-0005-0000-0000-000078390000}"/>
    <cellStyle name="Note 3 16 4 3 2 3" xfId="16114" xr:uid="{00000000-0005-0000-0000-000079390000}"/>
    <cellStyle name="Note 3 16 4 3 2 3 2" xfId="33549" xr:uid="{00000000-0005-0000-0000-00007A390000}"/>
    <cellStyle name="Note 3 16 4 3 2 3 3" xfId="48002" xr:uid="{00000000-0005-0000-0000-00007B390000}"/>
    <cellStyle name="Note 3 16 4 3 2 4" xfId="21472" xr:uid="{00000000-0005-0000-0000-00007C390000}"/>
    <cellStyle name="Note 3 16 4 3 2 5" xfId="35925" xr:uid="{00000000-0005-0000-0000-00007D390000}"/>
    <cellStyle name="Note 3 16 4 3 3" xfId="6498" xr:uid="{00000000-0005-0000-0000-00007E390000}"/>
    <cellStyle name="Note 3 16 4 3 3 2" xfId="23933" xr:uid="{00000000-0005-0000-0000-00007F390000}"/>
    <cellStyle name="Note 3 16 4 3 3 3" xfId="38386" xr:uid="{00000000-0005-0000-0000-000080390000}"/>
    <cellStyle name="Note 3 16 4 3 4" xfId="8939" xr:uid="{00000000-0005-0000-0000-000081390000}"/>
    <cellStyle name="Note 3 16 4 3 4 2" xfId="26374" xr:uid="{00000000-0005-0000-0000-000082390000}"/>
    <cellStyle name="Note 3 16 4 3 4 3" xfId="40827" xr:uid="{00000000-0005-0000-0000-000083390000}"/>
    <cellStyle name="Note 3 16 4 3 5" xfId="11359" xr:uid="{00000000-0005-0000-0000-000084390000}"/>
    <cellStyle name="Note 3 16 4 3 5 2" xfId="28794" xr:uid="{00000000-0005-0000-0000-000085390000}"/>
    <cellStyle name="Note 3 16 4 3 5 3" xfId="43247" xr:uid="{00000000-0005-0000-0000-000086390000}"/>
    <cellStyle name="Note 3 16 4 3 6" xfId="18366" xr:uid="{00000000-0005-0000-0000-000087390000}"/>
    <cellStyle name="Note 3 16 4 4" xfId="1526" xr:uid="{00000000-0005-0000-0000-000088390000}"/>
    <cellStyle name="Note 3 16 4 4 2" xfId="4037" xr:uid="{00000000-0005-0000-0000-000089390000}"/>
    <cellStyle name="Note 3 16 4 4 2 2" xfId="21473" xr:uid="{00000000-0005-0000-0000-00008A390000}"/>
    <cellStyle name="Note 3 16 4 4 2 3" xfId="35926" xr:uid="{00000000-0005-0000-0000-00008B390000}"/>
    <cellStyle name="Note 3 16 4 4 3" xfId="6499" xr:uid="{00000000-0005-0000-0000-00008C390000}"/>
    <cellStyle name="Note 3 16 4 4 3 2" xfId="23934" xr:uid="{00000000-0005-0000-0000-00008D390000}"/>
    <cellStyle name="Note 3 16 4 4 3 3" xfId="38387" xr:uid="{00000000-0005-0000-0000-00008E390000}"/>
    <cellStyle name="Note 3 16 4 4 4" xfId="8940" xr:uid="{00000000-0005-0000-0000-00008F390000}"/>
    <cellStyle name="Note 3 16 4 4 4 2" xfId="26375" xr:uid="{00000000-0005-0000-0000-000090390000}"/>
    <cellStyle name="Note 3 16 4 4 4 3" xfId="40828" xr:uid="{00000000-0005-0000-0000-000091390000}"/>
    <cellStyle name="Note 3 16 4 4 5" xfId="11360" xr:uid="{00000000-0005-0000-0000-000092390000}"/>
    <cellStyle name="Note 3 16 4 4 5 2" xfId="28795" xr:uid="{00000000-0005-0000-0000-000093390000}"/>
    <cellStyle name="Note 3 16 4 4 5 3" xfId="43248" xr:uid="{00000000-0005-0000-0000-000094390000}"/>
    <cellStyle name="Note 3 16 4 4 6" xfId="15151" xr:uid="{00000000-0005-0000-0000-000095390000}"/>
    <cellStyle name="Note 3 16 4 4 6 2" xfId="32586" xr:uid="{00000000-0005-0000-0000-000096390000}"/>
    <cellStyle name="Note 3 16 4 4 6 3" xfId="47039" xr:uid="{00000000-0005-0000-0000-000097390000}"/>
    <cellStyle name="Note 3 16 4 4 7" xfId="18367" xr:uid="{00000000-0005-0000-0000-000098390000}"/>
    <cellStyle name="Note 3 16 4 4 8" xfId="20313" xr:uid="{00000000-0005-0000-0000-000099390000}"/>
    <cellStyle name="Note 3 16 4 5" xfId="4034" xr:uid="{00000000-0005-0000-0000-00009A390000}"/>
    <cellStyle name="Note 3 16 4 5 2" xfId="13651" xr:uid="{00000000-0005-0000-0000-00009B390000}"/>
    <cellStyle name="Note 3 16 4 5 2 2" xfId="31086" xr:uid="{00000000-0005-0000-0000-00009C390000}"/>
    <cellStyle name="Note 3 16 4 5 2 3" xfId="45539" xr:uid="{00000000-0005-0000-0000-00009D390000}"/>
    <cellStyle name="Note 3 16 4 5 3" xfId="16112" xr:uid="{00000000-0005-0000-0000-00009E390000}"/>
    <cellStyle name="Note 3 16 4 5 3 2" xfId="33547" xr:uid="{00000000-0005-0000-0000-00009F390000}"/>
    <cellStyle name="Note 3 16 4 5 3 3" xfId="48000" xr:uid="{00000000-0005-0000-0000-0000A0390000}"/>
    <cellStyle name="Note 3 16 4 5 4" xfId="21470" xr:uid="{00000000-0005-0000-0000-0000A1390000}"/>
    <cellStyle name="Note 3 16 4 5 5" xfId="35923" xr:uid="{00000000-0005-0000-0000-0000A2390000}"/>
    <cellStyle name="Note 3 16 4 6" xfId="6496" xr:uid="{00000000-0005-0000-0000-0000A3390000}"/>
    <cellStyle name="Note 3 16 4 6 2" xfId="23931" xr:uid="{00000000-0005-0000-0000-0000A4390000}"/>
    <cellStyle name="Note 3 16 4 6 3" xfId="38384" xr:uid="{00000000-0005-0000-0000-0000A5390000}"/>
    <cellStyle name="Note 3 16 4 7" xfId="8937" xr:uid="{00000000-0005-0000-0000-0000A6390000}"/>
    <cellStyle name="Note 3 16 4 7 2" xfId="26372" xr:uid="{00000000-0005-0000-0000-0000A7390000}"/>
    <cellStyle name="Note 3 16 4 7 3" xfId="40825" xr:uid="{00000000-0005-0000-0000-0000A8390000}"/>
    <cellStyle name="Note 3 16 4 8" xfId="11357" xr:uid="{00000000-0005-0000-0000-0000A9390000}"/>
    <cellStyle name="Note 3 16 4 8 2" xfId="28792" xr:uid="{00000000-0005-0000-0000-0000AA390000}"/>
    <cellStyle name="Note 3 16 4 8 3" xfId="43245" xr:uid="{00000000-0005-0000-0000-0000AB390000}"/>
    <cellStyle name="Note 3 16 4 9" xfId="18364" xr:uid="{00000000-0005-0000-0000-0000AC390000}"/>
    <cellStyle name="Note 3 16 5" xfId="1527" xr:uid="{00000000-0005-0000-0000-0000AD390000}"/>
    <cellStyle name="Note 3 16 5 2" xfId="1528" xr:uid="{00000000-0005-0000-0000-0000AE390000}"/>
    <cellStyle name="Note 3 16 5 2 2" xfId="4039" xr:uid="{00000000-0005-0000-0000-0000AF390000}"/>
    <cellStyle name="Note 3 16 5 2 2 2" xfId="13655" xr:uid="{00000000-0005-0000-0000-0000B0390000}"/>
    <cellStyle name="Note 3 16 5 2 2 2 2" xfId="31090" xr:uid="{00000000-0005-0000-0000-0000B1390000}"/>
    <cellStyle name="Note 3 16 5 2 2 2 3" xfId="45543" xr:uid="{00000000-0005-0000-0000-0000B2390000}"/>
    <cellStyle name="Note 3 16 5 2 2 3" xfId="16116" xr:uid="{00000000-0005-0000-0000-0000B3390000}"/>
    <cellStyle name="Note 3 16 5 2 2 3 2" xfId="33551" xr:uid="{00000000-0005-0000-0000-0000B4390000}"/>
    <cellStyle name="Note 3 16 5 2 2 3 3" xfId="48004" xr:uid="{00000000-0005-0000-0000-0000B5390000}"/>
    <cellStyle name="Note 3 16 5 2 2 4" xfId="21475" xr:uid="{00000000-0005-0000-0000-0000B6390000}"/>
    <cellStyle name="Note 3 16 5 2 2 5" xfId="35928" xr:uid="{00000000-0005-0000-0000-0000B7390000}"/>
    <cellStyle name="Note 3 16 5 2 3" xfId="6501" xr:uid="{00000000-0005-0000-0000-0000B8390000}"/>
    <cellStyle name="Note 3 16 5 2 3 2" xfId="23936" xr:uid="{00000000-0005-0000-0000-0000B9390000}"/>
    <cellStyle name="Note 3 16 5 2 3 3" xfId="38389" xr:uid="{00000000-0005-0000-0000-0000BA390000}"/>
    <cellStyle name="Note 3 16 5 2 4" xfId="8942" xr:uid="{00000000-0005-0000-0000-0000BB390000}"/>
    <cellStyle name="Note 3 16 5 2 4 2" xfId="26377" xr:uid="{00000000-0005-0000-0000-0000BC390000}"/>
    <cellStyle name="Note 3 16 5 2 4 3" xfId="40830" xr:uid="{00000000-0005-0000-0000-0000BD390000}"/>
    <cellStyle name="Note 3 16 5 2 5" xfId="11362" xr:uid="{00000000-0005-0000-0000-0000BE390000}"/>
    <cellStyle name="Note 3 16 5 2 5 2" xfId="28797" xr:uid="{00000000-0005-0000-0000-0000BF390000}"/>
    <cellStyle name="Note 3 16 5 2 5 3" xfId="43250" xr:uid="{00000000-0005-0000-0000-0000C0390000}"/>
    <cellStyle name="Note 3 16 5 2 6" xfId="18369" xr:uid="{00000000-0005-0000-0000-0000C1390000}"/>
    <cellStyle name="Note 3 16 5 3" xfId="1529" xr:uid="{00000000-0005-0000-0000-0000C2390000}"/>
    <cellStyle name="Note 3 16 5 3 2" xfId="4040" xr:uid="{00000000-0005-0000-0000-0000C3390000}"/>
    <cellStyle name="Note 3 16 5 3 2 2" xfId="13656" xr:uid="{00000000-0005-0000-0000-0000C4390000}"/>
    <cellStyle name="Note 3 16 5 3 2 2 2" xfId="31091" xr:uid="{00000000-0005-0000-0000-0000C5390000}"/>
    <cellStyle name="Note 3 16 5 3 2 2 3" xfId="45544" xr:uid="{00000000-0005-0000-0000-0000C6390000}"/>
    <cellStyle name="Note 3 16 5 3 2 3" xfId="16117" xr:uid="{00000000-0005-0000-0000-0000C7390000}"/>
    <cellStyle name="Note 3 16 5 3 2 3 2" xfId="33552" xr:uid="{00000000-0005-0000-0000-0000C8390000}"/>
    <cellStyle name="Note 3 16 5 3 2 3 3" xfId="48005" xr:uid="{00000000-0005-0000-0000-0000C9390000}"/>
    <cellStyle name="Note 3 16 5 3 2 4" xfId="21476" xr:uid="{00000000-0005-0000-0000-0000CA390000}"/>
    <cellStyle name="Note 3 16 5 3 2 5" xfId="35929" xr:uid="{00000000-0005-0000-0000-0000CB390000}"/>
    <cellStyle name="Note 3 16 5 3 3" xfId="6502" xr:uid="{00000000-0005-0000-0000-0000CC390000}"/>
    <cellStyle name="Note 3 16 5 3 3 2" xfId="23937" xr:uid="{00000000-0005-0000-0000-0000CD390000}"/>
    <cellStyle name="Note 3 16 5 3 3 3" xfId="38390" xr:uid="{00000000-0005-0000-0000-0000CE390000}"/>
    <cellStyle name="Note 3 16 5 3 4" xfId="8943" xr:uid="{00000000-0005-0000-0000-0000CF390000}"/>
    <cellStyle name="Note 3 16 5 3 4 2" xfId="26378" xr:uid="{00000000-0005-0000-0000-0000D0390000}"/>
    <cellStyle name="Note 3 16 5 3 4 3" xfId="40831" xr:uid="{00000000-0005-0000-0000-0000D1390000}"/>
    <cellStyle name="Note 3 16 5 3 5" xfId="11363" xr:uid="{00000000-0005-0000-0000-0000D2390000}"/>
    <cellStyle name="Note 3 16 5 3 5 2" xfId="28798" xr:uid="{00000000-0005-0000-0000-0000D3390000}"/>
    <cellStyle name="Note 3 16 5 3 5 3" xfId="43251" xr:uid="{00000000-0005-0000-0000-0000D4390000}"/>
    <cellStyle name="Note 3 16 5 3 6" xfId="18370" xr:uid="{00000000-0005-0000-0000-0000D5390000}"/>
    <cellStyle name="Note 3 16 5 4" xfId="1530" xr:uid="{00000000-0005-0000-0000-0000D6390000}"/>
    <cellStyle name="Note 3 16 5 4 2" xfId="4041" xr:uid="{00000000-0005-0000-0000-0000D7390000}"/>
    <cellStyle name="Note 3 16 5 4 2 2" xfId="21477" xr:uid="{00000000-0005-0000-0000-0000D8390000}"/>
    <cellStyle name="Note 3 16 5 4 2 3" xfId="35930" xr:uid="{00000000-0005-0000-0000-0000D9390000}"/>
    <cellStyle name="Note 3 16 5 4 3" xfId="6503" xr:uid="{00000000-0005-0000-0000-0000DA390000}"/>
    <cellStyle name="Note 3 16 5 4 3 2" xfId="23938" xr:uid="{00000000-0005-0000-0000-0000DB390000}"/>
    <cellStyle name="Note 3 16 5 4 3 3" xfId="38391" xr:uid="{00000000-0005-0000-0000-0000DC390000}"/>
    <cellStyle name="Note 3 16 5 4 4" xfId="8944" xr:uid="{00000000-0005-0000-0000-0000DD390000}"/>
    <cellStyle name="Note 3 16 5 4 4 2" xfId="26379" xr:uid="{00000000-0005-0000-0000-0000DE390000}"/>
    <cellStyle name="Note 3 16 5 4 4 3" xfId="40832" xr:uid="{00000000-0005-0000-0000-0000DF390000}"/>
    <cellStyle name="Note 3 16 5 4 5" xfId="11364" xr:uid="{00000000-0005-0000-0000-0000E0390000}"/>
    <cellStyle name="Note 3 16 5 4 5 2" xfId="28799" xr:uid="{00000000-0005-0000-0000-0000E1390000}"/>
    <cellStyle name="Note 3 16 5 4 5 3" xfId="43252" xr:uid="{00000000-0005-0000-0000-0000E2390000}"/>
    <cellStyle name="Note 3 16 5 4 6" xfId="15152" xr:uid="{00000000-0005-0000-0000-0000E3390000}"/>
    <cellStyle name="Note 3 16 5 4 6 2" xfId="32587" xr:uid="{00000000-0005-0000-0000-0000E4390000}"/>
    <cellStyle name="Note 3 16 5 4 6 3" xfId="47040" xr:uid="{00000000-0005-0000-0000-0000E5390000}"/>
    <cellStyle name="Note 3 16 5 4 7" xfId="18371" xr:uid="{00000000-0005-0000-0000-0000E6390000}"/>
    <cellStyle name="Note 3 16 5 4 8" xfId="20314" xr:uid="{00000000-0005-0000-0000-0000E7390000}"/>
    <cellStyle name="Note 3 16 5 5" xfId="4038" xr:uid="{00000000-0005-0000-0000-0000E8390000}"/>
    <cellStyle name="Note 3 16 5 5 2" xfId="13654" xr:uid="{00000000-0005-0000-0000-0000E9390000}"/>
    <cellStyle name="Note 3 16 5 5 2 2" xfId="31089" xr:uid="{00000000-0005-0000-0000-0000EA390000}"/>
    <cellStyle name="Note 3 16 5 5 2 3" xfId="45542" xr:uid="{00000000-0005-0000-0000-0000EB390000}"/>
    <cellStyle name="Note 3 16 5 5 3" xfId="16115" xr:uid="{00000000-0005-0000-0000-0000EC390000}"/>
    <cellStyle name="Note 3 16 5 5 3 2" xfId="33550" xr:uid="{00000000-0005-0000-0000-0000ED390000}"/>
    <cellStyle name="Note 3 16 5 5 3 3" xfId="48003" xr:uid="{00000000-0005-0000-0000-0000EE390000}"/>
    <cellStyle name="Note 3 16 5 5 4" xfId="21474" xr:uid="{00000000-0005-0000-0000-0000EF390000}"/>
    <cellStyle name="Note 3 16 5 5 5" xfId="35927" xr:uid="{00000000-0005-0000-0000-0000F0390000}"/>
    <cellStyle name="Note 3 16 5 6" xfId="6500" xr:uid="{00000000-0005-0000-0000-0000F1390000}"/>
    <cellStyle name="Note 3 16 5 6 2" xfId="23935" xr:uid="{00000000-0005-0000-0000-0000F2390000}"/>
    <cellStyle name="Note 3 16 5 6 3" xfId="38388" xr:uid="{00000000-0005-0000-0000-0000F3390000}"/>
    <cellStyle name="Note 3 16 5 7" xfId="8941" xr:uid="{00000000-0005-0000-0000-0000F4390000}"/>
    <cellStyle name="Note 3 16 5 7 2" xfId="26376" xr:uid="{00000000-0005-0000-0000-0000F5390000}"/>
    <cellStyle name="Note 3 16 5 7 3" xfId="40829" xr:uid="{00000000-0005-0000-0000-0000F6390000}"/>
    <cellStyle name="Note 3 16 5 8" xfId="11361" xr:uid="{00000000-0005-0000-0000-0000F7390000}"/>
    <cellStyle name="Note 3 16 5 8 2" xfId="28796" xr:uid="{00000000-0005-0000-0000-0000F8390000}"/>
    <cellStyle name="Note 3 16 5 8 3" xfId="43249" xr:uid="{00000000-0005-0000-0000-0000F9390000}"/>
    <cellStyle name="Note 3 16 5 9" xfId="18368" xr:uid="{00000000-0005-0000-0000-0000FA390000}"/>
    <cellStyle name="Note 3 16 6" xfId="1531" xr:uid="{00000000-0005-0000-0000-0000FB390000}"/>
    <cellStyle name="Note 3 16 6 2" xfId="4042" xr:uid="{00000000-0005-0000-0000-0000FC390000}"/>
    <cellStyle name="Note 3 16 6 2 2" xfId="13657" xr:uid="{00000000-0005-0000-0000-0000FD390000}"/>
    <cellStyle name="Note 3 16 6 2 2 2" xfId="31092" xr:uid="{00000000-0005-0000-0000-0000FE390000}"/>
    <cellStyle name="Note 3 16 6 2 2 3" xfId="45545" xr:uid="{00000000-0005-0000-0000-0000FF390000}"/>
    <cellStyle name="Note 3 16 6 2 3" xfId="16118" xr:uid="{00000000-0005-0000-0000-0000003A0000}"/>
    <cellStyle name="Note 3 16 6 2 3 2" xfId="33553" xr:uid="{00000000-0005-0000-0000-0000013A0000}"/>
    <cellStyle name="Note 3 16 6 2 3 3" xfId="48006" xr:uid="{00000000-0005-0000-0000-0000023A0000}"/>
    <cellStyle name="Note 3 16 6 2 4" xfId="21478" xr:uid="{00000000-0005-0000-0000-0000033A0000}"/>
    <cellStyle name="Note 3 16 6 2 5" xfId="35931" xr:uid="{00000000-0005-0000-0000-0000043A0000}"/>
    <cellStyle name="Note 3 16 6 3" xfId="6504" xr:uid="{00000000-0005-0000-0000-0000053A0000}"/>
    <cellStyle name="Note 3 16 6 3 2" xfId="23939" xr:uid="{00000000-0005-0000-0000-0000063A0000}"/>
    <cellStyle name="Note 3 16 6 3 3" xfId="38392" xr:uid="{00000000-0005-0000-0000-0000073A0000}"/>
    <cellStyle name="Note 3 16 6 4" xfId="8945" xr:uid="{00000000-0005-0000-0000-0000083A0000}"/>
    <cellStyle name="Note 3 16 6 4 2" xfId="26380" xr:uid="{00000000-0005-0000-0000-0000093A0000}"/>
    <cellStyle name="Note 3 16 6 4 3" xfId="40833" xr:uid="{00000000-0005-0000-0000-00000A3A0000}"/>
    <cellStyle name="Note 3 16 6 5" xfId="11365" xr:uid="{00000000-0005-0000-0000-00000B3A0000}"/>
    <cellStyle name="Note 3 16 6 5 2" xfId="28800" xr:uid="{00000000-0005-0000-0000-00000C3A0000}"/>
    <cellStyle name="Note 3 16 6 5 3" xfId="43253" xr:uid="{00000000-0005-0000-0000-00000D3A0000}"/>
    <cellStyle name="Note 3 16 6 6" xfId="18372" xr:uid="{00000000-0005-0000-0000-00000E3A0000}"/>
    <cellStyle name="Note 3 16 7" xfId="1532" xr:uid="{00000000-0005-0000-0000-00000F3A0000}"/>
    <cellStyle name="Note 3 16 7 2" xfId="4043" xr:uid="{00000000-0005-0000-0000-0000103A0000}"/>
    <cellStyle name="Note 3 16 7 2 2" xfId="13658" xr:uid="{00000000-0005-0000-0000-0000113A0000}"/>
    <cellStyle name="Note 3 16 7 2 2 2" xfId="31093" xr:uid="{00000000-0005-0000-0000-0000123A0000}"/>
    <cellStyle name="Note 3 16 7 2 2 3" xfId="45546" xr:uid="{00000000-0005-0000-0000-0000133A0000}"/>
    <cellStyle name="Note 3 16 7 2 3" xfId="16119" xr:uid="{00000000-0005-0000-0000-0000143A0000}"/>
    <cellStyle name="Note 3 16 7 2 3 2" xfId="33554" xr:uid="{00000000-0005-0000-0000-0000153A0000}"/>
    <cellStyle name="Note 3 16 7 2 3 3" xfId="48007" xr:uid="{00000000-0005-0000-0000-0000163A0000}"/>
    <cellStyle name="Note 3 16 7 2 4" xfId="21479" xr:uid="{00000000-0005-0000-0000-0000173A0000}"/>
    <cellStyle name="Note 3 16 7 2 5" xfId="35932" xr:uid="{00000000-0005-0000-0000-0000183A0000}"/>
    <cellStyle name="Note 3 16 7 3" xfId="6505" xr:uid="{00000000-0005-0000-0000-0000193A0000}"/>
    <cellStyle name="Note 3 16 7 3 2" xfId="23940" xr:uid="{00000000-0005-0000-0000-00001A3A0000}"/>
    <cellStyle name="Note 3 16 7 3 3" xfId="38393" xr:uid="{00000000-0005-0000-0000-00001B3A0000}"/>
    <cellStyle name="Note 3 16 7 4" xfId="8946" xr:uid="{00000000-0005-0000-0000-00001C3A0000}"/>
    <cellStyle name="Note 3 16 7 4 2" xfId="26381" xr:uid="{00000000-0005-0000-0000-00001D3A0000}"/>
    <cellStyle name="Note 3 16 7 4 3" xfId="40834" xr:uid="{00000000-0005-0000-0000-00001E3A0000}"/>
    <cellStyle name="Note 3 16 7 5" xfId="11366" xr:uid="{00000000-0005-0000-0000-00001F3A0000}"/>
    <cellStyle name="Note 3 16 7 5 2" xfId="28801" xr:uid="{00000000-0005-0000-0000-0000203A0000}"/>
    <cellStyle name="Note 3 16 7 5 3" xfId="43254" xr:uid="{00000000-0005-0000-0000-0000213A0000}"/>
    <cellStyle name="Note 3 16 7 6" xfId="18373" xr:uid="{00000000-0005-0000-0000-0000223A0000}"/>
    <cellStyle name="Note 3 16 8" xfId="1533" xr:uid="{00000000-0005-0000-0000-0000233A0000}"/>
    <cellStyle name="Note 3 16 8 2" xfId="4044" xr:uid="{00000000-0005-0000-0000-0000243A0000}"/>
    <cellStyle name="Note 3 16 8 2 2" xfId="21480" xr:uid="{00000000-0005-0000-0000-0000253A0000}"/>
    <cellStyle name="Note 3 16 8 2 3" xfId="35933" xr:uid="{00000000-0005-0000-0000-0000263A0000}"/>
    <cellStyle name="Note 3 16 8 3" xfId="6506" xr:uid="{00000000-0005-0000-0000-0000273A0000}"/>
    <cellStyle name="Note 3 16 8 3 2" xfId="23941" xr:uid="{00000000-0005-0000-0000-0000283A0000}"/>
    <cellStyle name="Note 3 16 8 3 3" xfId="38394" xr:uid="{00000000-0005-0000-0000-0000293A0000}"/>
    <cellStyle name="Note 3 16 8 4" xfId="8947" xr:uid="{00000000-0005-0000-0000-00002A3A0000}"/>
    <cellStyle name="Note 3 16 8 4 2" xfId="26382" xr:uid="{00000000-0005-0000-0000-00002B3A0000}"/>
    <cellStyle name="Note 3 16 8 4 3" xfId="40835" xr:uid="{00000000-0005-0000-0000-00002C3A0000}"/>
    <cellStyle name="Note 3 16 8 5" xfId="11367" xr:uid="{00000000-0005-0000-0000-00002D3A0000}"/>
    <cellStyle name="Note 3 16 8 5 2" xfId="28802" xr:uid="{00000000-0005-0000-0000-00002E3A0000}"/>
    <cellStyle name="Note 3 16 8 5 3" xfId="43255" xr:uid="{00000000-0005-0000-0000-00002F3A0000}"/>
    <cellStyle name="Note 3 16 8 6" xfId="15153" xr:uid="{00000000-0005-0000-0000-0000303A0000}"/>
    <cellStyle name="Note 3 16 8 6 2" xfId="32588" xr:uid="{00000000-0005-0000-0000-0000313A0000}"/>
    <cellStyle name="Note 3 16 8 6 3" xfId="47041" xr:uid="{00000000-0005-0000-0000-0000323A0000}"/>
    <cellStyle name="Note 3 16 8 7" xfId="18374" xr:uid="{00000000-0005-0000-0000-0000333A0000}"/>
    <cellStyle name="Note 3 16 8 8" xfId="20315" xr:uid="{00000000-0005-0000-0000-0000343A0000}"/>
    <cellStyle name="Note 3 16 9" xfId="4025" xr:uid="{00000000-0005-0000-0000-0000353A0000}"/>
    <cellStyle name="Note 3 16 9 2" xfId="13644" xr:uid="{00000000-0005-0000-0000-0000363A0000}"/>
    <cellStyle name="Note 3 16 9 2 2" xfId="31079" xr:uid="{00000000-0005-0000-0000-0000373A0000}"/>
    <cellStyle name="Note 3 16 9 2 3" xfId="45532" xr:uid="{00000000-0005-0000-0000-0000383A0000}"/>
    <cellStyle name="Note 3 16 9 3" xfId="16105" xr:uid="{00000000-0005-0000-0000-0000393A0000}"/>
    <cellStyle name="Note 3 16 9 3 2" xfId="33540" xr:uid="{00000000-0005-0000-0000-00003A3A0000}"/>
    <cellStyle name="Note 3 16 9 3 3" xfId="47993" xr:uid="{00000000-0005-0000-0000-00003B3A0000}"/>
    <cellStyle name="Note 3 16 9 4" xfId="21461" xr:uid="{00000000-0005-0000-0000-00003C3A0000}"/>
    <cellStyle name="Note 3 16 9 5" xfId="35914" xr:uid="{00000000-0005-0000-0000-00003D3A0000}"/>
    <cellStyle name="Note 3 17" xfId="1534" xr:uid="{00000000-0005-0000-0000-00003E3A0000}"/>
    <cellStyle name="Note 3 17 10" xfId="6507" xr:uid="{00000000-0005-0000-0000-00003F3A0000}"/>
    <cellStyle name="Note 3 17 10 2" xfId="23942" xr:uid="{00000000-0005-0000-0000-0000403A0000}"/>
    <cellStyle name="Note 3 17 10 3" xfId="38395" xr:uid="{00000000-0005-0000-0000-0000413A0000}"/>
    <cellStyle name="Note 3 17 11" xfId="8948" xr:uid="{00000000-0005-0000-0000-0000423A0000}"/>
    <cellStyle name="Note 3 17 11 2" xfId="26383" xr:uid="{00000000-0005-0000-0000-0000433A0000}"/>
    <cellStyle name="Note 3 17 11 3" xfId="40836" xr:uid="{00000000-0005-0000-0000-0000443A0000}"/>
    <cellStyle name="Note 3 17 12" xfId="11368" xr:uid="{00000000-0005-0000-0000-0000453A0000}"/>
    <cellStyle name="Note 3 17 12 2" xfId="28803" xr:uid="{00000000-0005-0000-0000-0000463A0000}"/>
    <cellStyle name="Note 3 17 12 3" xfId="43256" xr:uid="{00000000-0005-0000-0000-0000473A0000}"/>
    <cellStyle name="Note 3 17 13" xfId="18375" xr:uid="{00000000-0005-0000-0000-0000483A0000}"/>
    <cellStyle name="Note 3 17 2" xfId="1535" xr:uid="{00000000-0005-0000-0000-0000493A0000}"/>
    <cellStyle name="Note 3 17 2 2" xfId="1536" xr:uid="{00000000-0005-0000-0000-00004A3A0000}"/>
    <cellStyle name="Note 3 17 2 2 2" xfId="4047" xr:uid="{00000000-0005-0000-0000-00004B3A0000}"/>
    <cellStyle name="Note 3 17 2 2 2 2" xfId="13661" xr:uid="{00000000-0005-0000-0000-00004C3A0000}"/>
    <cellStyle name="Note 3 17 2 2 2 2 2" xfId="31096" xr:uid="{00000000-0005-0000-0000-00004D3A0000}"/>
    <cellStyle name="Note 3 17 2 2 2 2 3" xfId="45549" xr:uid="{00000000-0005-0000-0000-00004E3A0000}"/>
    <cellStyle name="Note 3 17 2 2 2 3" xfId="16122" xr:uid="{00000000-0005-0000-0000-00004F3A0000}"/>
    <cellStyle name="Note 3 17 2 2 2 3 2" xfId="33557" xr:uid="{00000000-0005-0000-0000-0000503A0000}"/>
    <cellStyle name="Note 3 17 2 2 2 3 3" xfId="48010" xr:uid="{00000000-0005-0000-0000-0000513A0000}"/>
    <cellStyle name="Note 3 17 2 2 2 4" xfId="21483" xr:uid="{00000000-0005-0000-0000-0000523A0000}"/>
    <cellStyle name="Note 3 17 2 2 2 5" xfId="35936" xr:uid="{00000000-0005-0000-0000-0000533A0000}"/>
    <cellStyle name="Note 3 17 2 2 3" xfId="6509" xr:uid="{00000000-0005-0000-0000-0000543A0000}"/>
    <cellStyle name="Note 3 17 2 2 3 2" xfId="23944" xr:uid="{00000000-0005-0000-0000-0000553A0000}"/>
    <cellStyle name="Note 3 17 2 2 3 3" xfId="38397" xr:uid="{00000000-0005-0000-0000-0000563A0000}"/>
    <cellStyle name="Note 3 17 2 2 4" xfId="8950" xr:uid="{00000000-0005-0000-0000-0000573A0000}"/>
    <cellStyle name="Note 3 17 2 2 4 2" xfId="26385" xr:uid="{00000000-0005-0000-0000-0000583A0000}"/>
    <cellStyle name="Note 3 17 2 2 4 3" xfId="40838" xr:uid="{00000000-0005-0000-0000-0000593A0000}"/>
    <cellStyle name="Note 3 17 2 2 5" xfId="11370" xr:uid="{00000000-0005-0000-0000-00005A3A0000}"/>
    <cellStyle name="Note 3 17 2 2 5 2" xfId="28805" xr:uid="{00000000-0005-0000-0000-00005B3A0000}"/>
    <cellStyle name="Note 3 17 2 2 5 3" xfId="43258" xr:uid="{00000000-0005-0000-0000-00005C3A0000}"/>
    <cellStyle name="Note 3 17 2 2 6" xfId="18377" xr:uid="{00000000-0005-0000-0000-00005D3A0000}"/>
    <cellStyle name="Note 3 17 2 3" xfId="1537" xr:uid="{00000000-0005-0000-0000-00005E3A0000}"/>
    <cellStyle name="Note 3 17 2 3 2" xfId="4048" xr:uid="{00000000-0005-0000-0000-00005F3A0000}"/>
    <cellStyle name="Note 3 17 2 3 2 2" xfId="13662" xr:uid="{00000000-0005-0000-0000-0000603A0000}"/>
    <cellStyle name="Note 3 17 2 3 2 2 2" xfId="31097" xr:uid="{00000000-0005-0000-0000-0000613A0000}"/>
    <cellStyle name="Note 3 17 2 3 2 2 3" xfId="45550" xr:uid="{00000000-0005-0000-0000-0000623A0000}"/>
    <cellStyle name="Note 3 17 2 3 2 3" xfId="16123" xr:uid="{00000000-0005-0000-0000-0000633A0000}"/>
    <cellStyle name="Note 3 17 2 3 2 3 2" xfId="33558" xr:uid="{00000000-0005-0000-0000-0000643A0000}"/>
    <cellStyle name="Note 3 17 2 3 2 3 3" xfId="48011" xr:uid="{00000000-0005-0000-0000-0000653A0000}"/>
    <cellStyle name="Note 3 17 2 3 2 4" xfId="21484" xr:uid="{00000000-0005-0000-0000-0000663A0000}"/>
    <cellStyle name="Note 3 17 2 3 2 5" xfId="35937" xr:uid="{00000000-0005-0000-0000-0000673A0000}"/>
    <cellStyle name="Note 3 17 2 3 3" xfId="6510" xr:uid="{00000000-0005-0000-0000-0000683A0000}"/>
    <cellStyle name="Note 3 17 2 3 3 2" xfId="23945" xr:uid="{00000000-0005-0000-0000-0000693A0000}"/>
    <cellStyle name="Note 3 17 2 3 3 3" xfId="38398" xr:uid="{00000000-0005-0000-0000-00006A3A0000}"/>
    <cellStyle name="Note 3 17 2 3 4" xfId="8951" xr:uid="{00000000-0005-0000-0000-00006B3A0000}"/>
    <cellStyle name="Note 3 17 2 3 4 2" xfId="26386" xr:uid="{00000000-0005-0000-0000-00006C3A0000}"/>
    <cellStyle name="Note 3 17 2 3 4 3" xfId="40839" xr:uid="{00000000-0005-0000-0000-00006D3A0000}"/>
    <cellStyle name="Note 3 17 2 3 5" xfId="11371" xr:uid="{00000000-0005-0000-0000-00006E3A0000}"/>
    <cellStyle name="Note 3 17 2 3 5 2" xfId="28806" xr:uid="{00000000-0005-0000-0000-00006F3A0000}"/>
    <cellStyle name="Note 3 17 2 3 5 3" xfId="43259" xr:uid="{00000000-0005-0000-0000-0000703A0000}"/>
    <cellStyle name="Note 3 17 2 3 6" xfId="18378" xr:uid="{00000000-0005-0000-0000-0000713A0000}"/>
    <cellStyle name="Note 3 17 2 4" xfId="1538" xr:uid="{00000000-0005-0000-0000-0000723A0000}"/>
    <cellStyle name="Note 3 17 2 4 2" xfId="4049" xr:uid="{00000000-0005-0000-0000-0000733A0000}"/>
    <cellStyle name="Note 3 17 2 4 2 2" xfId="21485" xr:uid="{00000000-0005-0000-0000-0000743A0000}"/>
    <cellStyle name="Note 3 17 2 4 2 3" xfId="35938" xr:uid="{00000000-0005-0000-0000-0000753A0000}"/>
    <cellStyle name="Note 3 17 2 4 3" xfId="6511" xr:uid="{00000000-0005-0000-0000-0000763A0000}"/>
    <cellStyle name="Note 3 17 2 4 3 2" xfId="23946" xr:uid="{00000000-0005-0000-0000-0000773A0000}"/>
    <cellStyle name="Note 3 17 2 4 3 3" xfId="38399" xr:uid="{00000000-0005-0000-0000-0000783A0000}"/>
    <cellStyle name="Note 3 17 2 4 4" xfId="8952" xr:uid="{00000000-0005-0000-0000-0000793A0000}"/>
    <cellStyle name="Note 3 17 2 4 4 2" xfId="26387" xr:uid="{00000000-0005-0000-0000-00007A3A0000}"/>
    <cellStyle name="Note 3 17 2 4 4 3" xfId="40840" xr:uid="{00000000-0005-0000-0000-00007B3A0000}"/>
    <cellStyle name="Note 3 17 2 4 5" xfId="11372" xr:uid="{00000000-0005-0000-0000-00007C3A0000}"/>
    <cellStyle name="Note 3 17 2 4 5 2" xfId="28807" xr:uid="{00000000-0005-0000-0000-00007D3A0000}"/>
    <cellStyle name="Note 3 17 2 4 5 3" xfId="43260" xr:uid="{00000000-0005-0000-0000-00007E3A0000}"/>
    <cellStyle name="Note 3 17 2 4 6" xfId="15154" xr:uid="{00000000-0005-0000-0000-00007F3A0000}"/>
    <cellStyle name="Note 3 17 2 4 6 2" xfId="32589" xr:uid="{00000000-0005-0000-0000-0000803A0000}"/>
    <cellStyle name="Note 3 17 2 4 6 3" xfId="47042" xr:uid="{00000000-0005-0000-0000-0000813A0000}"/>
    <cellStyle name="Note 3 17 2 4 7" xfId="18379" xr:uid="{00000000-0005-0000-0000-0000823A0000}"/>
    <cellStyle name="Note 3 17 2 4 8" xfId="20316" xr:uid="{00000000-0005-0000-0000-0000833A0000}"/>
    <cellStyle name="Note 3 17 2 5" xfId="4046" xr:uid="{00000000-0005-0000-0000-0000843A0000}"/>
    <cellStyle name="Note 3 17 2 5 2" xfId="13660" xr:uid="{00000000-0005-0000-0000-0000853A0000}"/>
    <cellStyle name="Note 3 17 2 5 2 2" xfId="31095" xr:uid="{00000000-0005-0000-0000-0000863A0000}"/>
    <cellStyle name="Note 3 17 2 5 2 3" xfId="45548" xr:uid="{00000000-0005-0000-0000-0000873A0000}"/>
    <cellStyle name="Note 3 17 2 5 3" xfId="16121" xr:uid="{00000000-0005-0000-0000-0000883A0000}"/>
    <cellStyle name="Note 3 17 2 5 3 2" xfId="33556" xr:uid="{00000000-0005-0000-0000-0000893A0000}"/>
    <cellStyle name="Note 3 17 2 5 3 3" xfId="48009" xr:uid="{00000000-0005-0000-0000-00008A3A0000}"/>
    <cellStyle name="Note 3 17 2 5 4" xfId="21482" xr:uid="{00000000-0005-0000-0000-00008B3A0000}"/>
    <cellStyle name="Note 3 17 2 5 5" xfId="35935" xr:uid="{00000000-0005-0000-0000-00008C3A0000}"/>
    <cellStyle name="Note 3 17 2 6" xfId="6508" xr:uid="{00000000-0005-0000-0000-00008D3A0000}"/>
    <cellStyle name="Note 3 17 2 6 2" xfId="23943" xr:uid="{00000000-0005-0000-0000-00008E3A0000}"/>
    <cellStyle name="Note 3 17 2 6 3" xfId="38396" xr:uid="{00000000-0005-0000-0000-00008F3A0000}"/>
    <cellStyle name="Note 3 17 2 7" xfId="8949" xr:uid="{00000000-0005-0000-0000-0000903A0000}"/>
    <cellStyle name="Note 3 17 2 7 2" xfId="26384" xr:uid="{00000000-0005-0000-0000-0000913A0000}"/>
    <cellStyle name="Note 3 17 2 7 3" xfId="40837" xr:uid="{00000000-0005-0000-0000-0000923A0000}"/>
    <cellStyle name="Note 3 17 2 8" xfId="11369" xr:uid="{00000000-0005-0000-0000-0000933A0000}"/>
    <cellStyle name="Note 3 17 2 8 2" xfId="28804" xr:uid="{00000000-0005-0000-0000-0000943A0000}"/>
    <cellStyle name="Note 3 17 2 8 3" xfId="43257" xr:uid="{00000000-0005-0000-0000-0000953A0000}"/>
    <cellStyle name="Note 3 17 2 9" xfId="18376" xr:uid="{00000000-0005-0000-0000-0000963A0000}"/>
    <cellStyle name="Note 3 17 3" xfId="1539" xr:uid="{00000000-0005-0000-0000-0000973A0000}"/>
    <cellStyle name="Note 3 17 3 2" xfId="1540" xr:uid="{00000000-0005-0000-0000-0000983A0000}"/>
    <cellStyle name="Note 3 17 3 2 2" xfId="4051" xr:uid="{00000000-0005-0000-0000-0000993A0000}"/>
    <cellStyle name="Note 3 17 3 2 2 2" xfId="13664" xr:uid="{00000000-0005-0000-0000-00009A3A0000}"/>
    <cellStyle name="Note 3 17 3 2 2 2 2" xfId="31099" xr:uid="{00000000-0005-0000-0000-00009B3A0000}"/>
    <cellStyle name="Note 3 17 3 2 2 2 3" xfId="45552" xr:uid="{00000000-0005-0000-0000-00009C3A0000}"/>
    <cellStyle name="Note 3 17 3 2 2 3" xfId="16125" xr:uid="{00000000-0005-0000-0000-00009D3A0000}"/>
    <cellStyle name="Note 3 17 3 2 2 3 2" xfId="33560" xr:uid="{00000000-0005-0000-0000-00009E3A0000}"/>
    <cellStyle name="Note 3 17 3 2 2 3 3" xfId="48013" xr:uid="{00000000-0005-0000-0000-00009F3A0000}"/>
    <cellStyle name="Note 3 17 3 2 2 4" xfId="21487" xr:uid="{00000000-0005-0000-0000-0000A03A0000}"/>
    <cellStyle name="Note 3 17 3 2 2 5" xfId="35940" xr:uid="{00000000-0005-0000-0000-0000A13A0000}"/>
    <cellStyle name="Note 3 17 3 2 3" xfId="6513" xr:uid="{00000000-0005-0000-0000-0000A23A0000}"/>
    <cellStyle name="Note 3 17 3 2 3 2" xfId="23948" xr:uid="{00000000-0005-0000-0000-0000A33A0000}"/>
    <cellStyle name="Note 3 17 3 2 3 3" xfId="38401" xr:uid="{00000000-0005-0000-0000-0000A43A0000}"/>
    <cellStyle name="Note 3 17 3 2 4" xfId="8954" xr:uid="{00000000-0005-0000-0000-0000A53A0000}"/>
    <cellStyle name="Note 3 17 3 2 4 2" xfId="26389" xr:uid="{00000000-0005-0000-0000-0000A63A0000}"/>
    <cellStyle name="Note 3 17 3 2 4 3" xfId="40842" xr:uid="{00000000-0005-0000-0000-0000A73A0000}"/>
    <cellStyle name="Note 3 17 3 2 5" xfId="11374" xr:uid="{00000000-0005-0000-0000-0000A83A0000}"/>
    <cellStyle name="Note 3 17 3 2 5 2" xfId="28809" xr:uid="{00000000-0005-0000-0000-0000A93A0000}"/>
    <cellStyle name="Note 3 17 3 2 5 3" xfId="43262" xr:uid="{00000000-0005-0000-0000-0000AA3A0000}"/>
    <cellStyle name="Note 3 17 3 2 6" xfId="18381" xr:uid="{00000000-0005-0000-0000-0000AB3A0000}"/>
    <cellStyle name="Note 3 17 3 3" xfId="1541" xr:uid="{00000000-0005-0000-0000-0000AC3A0000}"/>
    <cellStyle name="Note 3 17 3 3 2" xfId="4052" xr:uid="{00000000-0005-0000-0000-0000AD3A0000}"/>
    <cellStyle name="Note 3 17 3 3 2 2" xfId="13665" xr:uid="{00000000-0005-0000-0000-0000AE3A0000}"/>
    <cellStyle name="Note 3 17 3 3 2 2 2" xfId="31100" xr:uid="{00000000-0005-0000-0000-0000AF3A0000}"/>
    <cellStyle name="Note 3 17 3 3 2 2 3" xfId="45553" xr:uid="{00000000-0005-0000-0000-0000B03A0000}"/>
    <cellStyle name="Note 3 17 3 3 2 3" xfId="16126" xr:uid="{00000000-0005-0000-0000-0000B13A0000}"/>
    <cellStyle name="Note 3 17 3 3 2 3 2" xfId="33561" xr:uid="{00000000-0005-0000-0000-0000B23A0000}"/>
    <cellStyle name="Note 3 17 3 3 2 3 3" xfId="48014" xr:uid="{00000000-0005-0000-0000-0000B33A0000}"/>
    <cellStyle name="Note 3 17 3 3 2 4" xfId="21488" xr:uid="{00000000-0005-0000-0000-0000B43A0000}"/>
    <cellStyle name="Note 3 17 3 3 2 5" xfId="35941" xr:uid="{00000000-0005-0000-0000-0000B53A0000}"/>
    <cellStyle name="Note 3 17 3 3 3" xfId="6514" xr:uid="{00000000-0005-0000-0000-0000B63A0000}"/>
    <cellStyle name="Note 3 17 3 3 3 2" xfId="23949" xr:uid="{00000000-0005-0000-0000-0000B73A0000}"/>
    <cellStyle name="Note 3 17 3 3 3 3" xfId="38402" xr:uid="{00000000-0005-0000-0000-0000B83A0000}"/>
    <cellStyle name="Note 3 17 3 3 4" xfId="8955" xr:uid="{00000000-0005-0000-0000-0000B93A0000}"/>
    <cellStyle name="Note 3 17 3 3 4 2" xfId="26390" xr:uid="{00000000-0005-0000-0000-0000BA3A0000}"/>
    <cellStyle name="Note 3 17 3 3 4 3" xfId="40843" xr:uid="{00000000-0005-0000-0000-0000BB3A0000}"/>
    <cellStyle name="Note 3 17 3 3 5" xfId="11375" xr:uid="{00000000-0005-0000-0000-0000BC3A0000}"/>
    <cellStyle name="Note 3 17 3 3 5 2" xfId="28810" xr:uid="{00000000-0005-0000-0000-0000BD3A0000}"/>
    <cellStyle name="Note 3 17 3 3 5 3" xfId="43263" xr:uid="{00000000-0005-0000-0000-0000BE3A0000}"/>
    <cellStyle name="Note 3 17 3 3 6" xfId="18382" xr:uid="{00000000-0005-0000-0000-0000BF3A0000}"/>
    <cellStyle name="Note 3 17 3 4" xfId="1542" xr:uid="{00000000-0005-0000-0000-0000C03A0000}"/>
    <cellStyle name="Note 3 17 3 4 2" xfId="4053" xr:uid="{00000000-0005-0000-0000-0000C13A0000}"/>
    <cellStyle name="Note 3 17 3 4 2 2" xfId="21489" xr:uid="{00000000-0005-0000-0000-0000C23A0000}"/>
    <cellStyle name="Note 3 17 3 4 2 3" xfId="35942" xr:uid="{00000000-0005-0000-0000-0000C33A0000}"/>
    <cellStyle name="Note 3 17 3 4 3" xfId="6515" xr:uid="{00000000-0005-0000-0000-0000C43A0000}"/>
    <cellStyle name="Note 3 17 3 4 3 2" xfId="23950" xr:uid="{00000000-0005-0000-0000-0000C53A0000}"/>
    <cellStyle name="Note 3 17 3 4 3 3" xfId="38403" xr:uid="{00000000-0005-0000-0000-0000C63A0000}"/>
    <cellStyle name="Note 3 17 3 4 4" xfId="8956" xr:uid="{00000000-0005-0000-0000-0000C73A0000}"/>
    <cellStyle name="Note 3 17 3 4 4 2" xfId="26391" xr:uid="{00000000-0005-0000-0000-0000C83A0000}"/>
    <cellStyle name="Note 3 17 3 4 4 3" xfId="40844" xr:uid="{00000000-0005-0000-0000-0000C93A0000}"/>
    <cellStyle name="Note 3 17 3 4 5" xfId="11376" xr:uid="{00000000-0005-0000-0000-0000CA3A0000}"/>
    <cellStyle name="Note 3 17 3 4 5 2" xfId="28811" xr:uid="{00000000-0005-0000-0000-0000CB3A0000}"/>
    <cellStyle name="Note 3 17 3 4 5 3" xfId="43264" xr:uid="{00000000-0005-0000-0000-0000CC3A0000}"/>
    <cellStyle name="Note 3 17 3 4 6" xfId="15155" xr:uid="{00000000-0005-0000-0000-0000CD3A0000}"/>
    <cellStyle name="Note 3 17 3 4 6 2" xfId="32590" xr:uid="{00000000-0005-0000-0000-0000CE3A0000}"/>
    <cellStyle name="Note 3 17 3 4 6 3" xfId="47043" xr:uid="{00000000-0005-0000-0000-0000CF3A0000}"/>
    <cellStyle name="Note 3 17 3 4 7" xfId="18383" xr:uid="{00000000-0005-0000-0000-0000D03A0000}"/>
    <cellStyle name="Note 3 17 3 4 8" xfId="20317" xr:uid="{00000000-0005-0000-0000-0000D13A0000}"/>
    <cellStyle name="Note 3 17 3 5" xfId="4050" xr:uid="{00000000-0005-0000-0000-0000D23A0000}"/>
    <cellStyle name="Note 3 17 3 5 2" xfId="13663" xr:uid="{00000000-0005-0000-0000-0000D33A0000}"/>
    <cellStyle name="Note 3 17 3 5 2 2" xfId="31098" xr:uid="{00000000-0005-0000-0000-0000D43A0000}"/>
    <cellStyle name="Note 3 17 3 5 2 3" xfId="45551" xr:uid="{00000000-0005-0000-0000-0000D53A0000}"/>
    <cellStyle name="Note 3 17 3 5 3" xfId="16124" xr:uid="{00000000-0005-0000-0000-0000D63A0000}"/>
    <cellStyle name="Note 3 17 3 5 3 2" xfId="33559" xr:uid="{00000000-0005-0000-0000-0000D73A0000}"/>
    <cellStyle name="Note 3 17 3 5 3 3" xfId="48012" xr:uid="{00000000-0005-0000-0000-0000D83A0000}"/>
    <cellStyle name="Note 3 17 3 5 4" xfId="21486" xr:uid="{00000000-0005-0000-0000-0000D93A0000}"/>
    <cellStyle name="Note 3 17 3 5 5" xfId="35939" xr:uid="{00000000-0005-0000-0000-0000DA3A0000}"/>
    <cellStyle name="Note 3 17 3 6" xfId="6512" xr:uid="{00000000-0005-0000-0000-0000DB3A0000}"/>
    <cellStyle name="Note 3 17 3 6 2" xfId="23947" xr:uid="{00000000-0005-0000-0000-0000DC3A0000}"/>
    <cellStyle name="Note 3 17 3 6 3" xfId="38400" xr:uid="{00000000-0005-0000-0000-0000DD3A0000}"/>
    <cellStyle name="Note 3 17 3 7" xfId="8953" xr:uid="{00000000-0005-0000-0000-0000DE3A0000}"/>
    <cellStyle name="Note 3 17 3 7 2" xfId="26388" xr:uid="{00000000-0005-0000-0000-0000DF3A0000}"/>
    <cellStyle name="Note 3 17 3 7 3" xfId="40841" xr:uid="{00000000-0005-0000-0000-0000E03A0000}"/>
    <cellStyle name="Note 3 17 3 8" xfId="11373" xr:uid="{00000000-0005-0000-0000-0000E13A0000}"/>
    <cellStyle name="Note 3 17 3 8 2" xfId="28808" xr:uid="{00000000-0005-0000-0000-0000E23A0000}"/>
    <cellStyle name="Note 3 17 3 8 3" xfId="43261" xr:uid="{00000000-0005-0000-0000-0000E33A0000}"/>
    <cellStyle name="Note 3 17 3 9" xfId="18380" xr:uid="{00000000-0005-0000-0000-0000E43A0000}"/>
    <cellStyle name="Note 3 17 4" xfId="1543" xr:uid="{00000000-0005-0000-0000-0000E53A0000}"/>
    <cellStyle name="Note 3 17 4 2" xfId="1544" xr:uid="{00000000-0005-0000-0000-0000E63A0000}"/>
    <cellStyle name="Note 3 17 4 2 2" xfId="4055" xr:uid="{00000000-0005-0000-0000-0000E73A0000}"/>
    <cellStyle name="Note 3 17 4 2 2 2" xfId="13667" xr:uid="{00000000-0005-0000-0000-0000E83A0000}"/>
    <cellStyle name="Note 3 17 4 2 2 2 2" xfId="31102" xr:uid="{00000000-0005-0000-0000-0000E93A0000}"/>
    <cellStyle name="Note 3 17 4 2 2 2 3" xfId="45555" xr:uid="{00000000-0005-0000-0000-0000EA3A0000}"/>
    <cellStyle name="Note 3 17 4 2 2 3" xfId="16128" xr:uid="{00000000-0005-0000-0000-0000EB3A0000}"/>
    <cellStyle name="Note 3 17 4 2 2 3 2" xfId="33563" xr:uid="{00000000-0005-0000-0000-0000EC3A0000}"/>
    <cellStyle name="Note 3 17 4 2 2 3 3" xfId="48016" xr:uid="{00000000-0005-0000-0000-0000ED3A0000}"/>
    <cellStyle name="Note 3 17 4 2 2 4" xfId="21491" xr:uid="{00000000-0005-0000-0000-0000EE3A0000}"/>
    <cellStyle name="Note 3 17 4 2 2 5" xfId="35944" xr:uid="{00000000-0005-0000-0000-0000EF3A0000}"/>
    <cellStyle name="Note 3 17 4 2 3" xfId="6517" xr:uid="{00000000-0005-0000-0000-0000F03A0000}"/>
    <cellStyle name="Note 3 17 4 2 3 2" xfId="23952" xr:uid="{00000000-0005-0000-0000-0000F13A0000}"/>
    <cellStyle name="Note 3 17 4 2 3 3" xfId="38405" xr:uid="{00000000-0005-0000-0000-0000F23A0000}"/>
    <cellStyle name="Note 3 17 4 2 4" xfId="8958" xr:uid="{00000000-0005-0000-0000-0000F33A0000}"/>
    <cellStyle name="Note 3 17 4 2 4 2" xfId="26393" xr:uid="{00000000-0005-0000-0000-0000F43A0000}"/>
    <cellStyle name="Note 3 17 4 2 4 3" xfId="40846" xr:uid="{00000000-0005-0000-0000-0000F53A0000}"/>
    <cellStyle name="Note 3 17 4 2 5" xfId="11378" xr:uid="{00000000-0005-0000-0000-0000F63A0000}"/>
    <cellStyle name="Note 3 17 4 2 5 2" xfId="28813" xr:uid="{00000000-0005-0000-0000-0000F73A0000}"/>
    <cellStyle name="Note 3 17 4 2 5 3" xfId="43266" xr:uid="{00000000-0005-0000-0000-0000F83A0000}"/>
    <cellStyle name="Note 3 17 4 2 6" xfId="18385" xr:uid="{00000000-0005-0000-0000-0000F93A0000}"/>
    <cellStyle name="Note 3 17 4 3" xfId="1545" xr:uid="{00000000-0005-0000-0000-0000FA3A0000}"/>
    <cellStyle name="Note 3 17 4 3 2" xfId="4056" xr:uid="{00000000-0005-0000-0000-0000FB3A0000}"/>
    <cellStyle name="Note 3 17 4 3 2 2" xfId="13668" xr:uid="{00000000-0005-0000-0000-0000FC3A0000}"/>
    <cellStyle name="Note 3 17 4 3 2 2 2" xfId="31103" xr:uid="{00000000-0005-0000-0000-0000FD3A0000}"/>
    <cellStyle name="Note 3 17 4 3 2 2 3" xfId="45556" xr:uid="{00000000-0005-0000-0000-0000FE3A0000}"/>
    <cellStyle name="Note 3 17 4 3 2 3" xfId="16129" xr:uid="{00000000-0005-0000-0000-0000FF3A0000}"/>
    <cellStyle name="Note 3 17 4 3 2 3 2" xfId="33564" xr:uid="{00000000-0005-0000-0000-0000003B0000}"/>
    <cellStyle name="Note 3 17 4 3 2 3 3" xfId="48017" xr:uid="{00000000-0005-0000-0000-0000013B0000}"/>
    <cellStyle name="Note 3 17 4 3 2 4" xfId="21492" xr:uid="{00000000-0005-0000-0000-0000023B0000}"/>
    <cellStyle name="Note 3 17 4 3 2 5" xfId="35945" xr:uid="{00000000-0005-0000-0000-0000033B0000}"/>
    <cellStyle name="Note 3 17 4 3 3" xfId="6518" xr:uid="{00000000-0005-0000-0000-0000043B0000}"/>
    <cellStyle name="Note 3 17 4 3 3 2" xfId="23953" xr:uid="{00000000-0005-0000-0000-0000053B0000}"/>
    <cellStyle name="Note 3 17 4 3 3 3" xfId="38406" xr:uid="{00000000-0005-0000-0000-0000063B0000}"/>
    <cellStyle name="Note 3 17 4 3 4" xfId="8959" xr:uid="{00000000-0005-0000-0000-0000073B0000}"/>
    <cellStyle name="Note 3 17 4 3 4 2" xfId="26394" xr:uid="{00000000-0005-0000-0000-0000083B0000}"/>
    <cellStyle name="Note 3 17 4 3 4 3" xfId="40847" xr:uid="{00000000-0005-0000-0000-0000093B0000}"/>
    <cellStyle name="Note 3 17 4 3 5" xfId="11379" xr:uid="{00000000-0005-0000-0000-00000A3B0000}"/>
    <cellStyle name="Note 3 17 4 3 5 2" xfId="28814" xr:uid="{00000000-0005-0000-0000-00000B3B0000}"/>
    <cellStyle name="Note 3 17 4 3 5 3" xfId="43267" xr:uid="{00000000-0005-0000-0000-00000C3B0000}"/>
    <cellStyle name="Note 3 17 4 3 6" xfId="18386" xr:uid="{00000000-0005-0000-0000-00000D3B0000}"/>
    <cellStyle name="Note 3 17 4 4" xfId="1546" xr:uid="{00000000-0005-0000-0000-00000E3B0000}"/>
    <cellStyle name="Note 3 17 4 4 2" xfId="4057" xr:uid="{00000000-0005-0000-0000-00000F3B0000}"/>
    <cellStyle name="Note 3 17 4 4 2 2" xfId="21493" xr:uid="{00000000-0005-0000-0000-0000103B0000}"/>
    <cellStyle name="Note 3 17 4 4 2 3" xfId="35946" xr:uid="{00000000-0005-0000-0000-0000113B0000}"/>
    <cellStyle name="Note 3 17 4 4 3" xfId="6519" xr:uid="{00000000-0005-0000-0000-0000123B0000}"/>
    <cellStyle name="Note 3 17 4 4 3 2" xfId="23954" xr:uid="{00000000-0005-0000-0000-0000133B0000}"/>
    <cellStyle name="Note 3 17 4 4 3 3" xfId="38407" xr:uid="{00000000-0005-0000-0000-0000143B0000}"/>
    <cellStyle name="Note 3 17 4 4 4" xfId="8960" xr:uid="{00000000-0005-0000-0000-0000153B0000}"/>
    <cellStyle name="Note 3 17 4 4 4 2" xfId="26395" xr:uid="{00000000-0005-0000-0000-0000163B0000}"/>
    <cellStyle name="Note 3 17 4 4 4 3" xfId="40848" xr:uid="{00000000-0005-0000-0000-0000173B0000}"/>
    <cellStyle name="Note 3 17 4 4 5" xfId="11380" xr:uid="{00000000-0005-0000-0000-0000183B0000}"/>
    <cellStyle name="Note 3 17 4 4 5 2" xfId="28815" xr:uid="{00000000-0005-0000-0000-0000193B0000}"/>
    <cellStyle name="Note 3 17 4 4 5 3" xfId="43268" xr:uid="{00000000-0005-0000-0000-00001A3B0000}"/>
    <cellStyle name="Note 3 17 4 4 6" xfId="15156" xr:uid="{00000000-0005-0000-0000-00001B3B0000}"/>
    <cellStyle name="Note 3 17 4 4 6 2" xfId="32591" xr:uid="{00000000-0005-0000-0000-00001C3B0000}"/>
    <cellStyle name="Note 3 17 4 4 6 3" xfId="47044" xr:uid="{00000000-0005-0000-0000-00001D3B0000}"/>
    <cellStyle name="Note 3 17 4 4 7" xfId="18387" xr:uid="{00000000-0005-0000-0000-00001E3B0000}"/>
    <cellStyle name="Note 3 17 4 4 8" xfId="20318" xr:uid="{00000000-0005-0000-0000-00001F3B0000}"/>
    <cellStyle name="Note 3 17 4 5" xfId="4054" xr:uid="{00000000-0005-0000-0000-0000203B0000}"/>
    <cellStyle name="Note 3 17 4 5 2" xfId="13666" xr:uid="{00000000-0005-0000-0000-0000213B0000}"/>
    <cellStyle name="Note 3 17 4 5 2 2" xfId="31101" xr:uid="{00000000-0005-0000-0000-0000223B0000}"/>
    <cellStyle name="Note 3 17 4 5 2 3" xfId="45554" xr:uid="{00000000-0005-0000-0000-0000233B0000}"/>
    <cellStyle name="Note 3 17 4 5 3" xfId="16127" xr:uid="{00000000-0005-0000-0000-0000243B0000}"/>
    <cellStyle name="Note 3 17 4 5 3 2" xfId="33562" xr:uid="{00000000-0005-0000-0000-0000253B0000}"/>
    <cellStyle name="Note 3 17 4 5 3 3" xfId="48015" xr:uid="{00000000-0005-0000-0000-0000263B0000}"/>
    <cellStyle name="Note 3 17 4 5 4" xfId="21490" xr:uid="{00000000-0005-0000-0000-0000273B0000}"/>
    <cellStyle name="Note 3 17 4 5 5" xfId="35943" xr:uid="{00000000-0005-0000-0000-0000283B0000}"/>
    <cellStyle name="Note 3 17 4 6" xfId="6516" xr:uid="{00000000-0005-0000-0000-0000293B0000}"/>
    <cellStyle name="Note 3 17 4 6 2" xfId="23951" xr:uid="{00000000-0005-0000-0000-00002A3B0000}"/>
    <cellStyle name="Note 3 17 4 6 3" xfId="38404" xr:uid="{00000000-0005-0000-0000-00002B3B0000}"/>
    <cellStyle name="Note 3 17 4 7" xfId="8957" xr:uid="{00000000-0005-0000-0000-00002C3B0000}"/>
    <cellStyle name="Note 3 17 4 7 2" xfId="26392" xr:uid="{00000000-0005-0000-0000-00002D3B0000}"/>
    <cellStyle name="Note 3 17 4 7 3" xfId="40845" xr:uid="{00000000-0005-0000-0000-00002E3B0000}"/>
    <cellStyle name="Note 3 17 4 8" xfId="11377" xr:uid="{00000000-0005-0000-0000-00002F3B0000}"/>
    <cellStyle name="Note 3 17 4 8 2" xfId="28812" xr:uid="{00000000-0005-0000-0000-0000303B0000}"/>
    <cellStyle name="Note 3 17 4 8 3" xfId="43265" xr:uid="{00000000-0005-0000-0000-0000313B0000}"/>
    <cellStyle name="Note 3 17 4 9" xfId="18384" xr:uid="{00000000-0005-0000-0000-0000323B0000}"/>
    <cellStyle name="Note 3 17 5" xfId="1547" xr:uid="{00000000-0005-0000-0000-0000333B0000}"/>
    <cellStyle name="Note 3 17 5 2" xfId="1548" xr:uid="{00000000-0005-0000-0000-0000343B0000}"/>
    <cellStyle name="Note 3 17 5 2 2" xfId="4059" xr:uid="{00000000-0005-0000-0000-0000353B0000}"/>
    <cellStyle name="Note 3 17 5 2 2 2" xfId="13670" xr:uid="{00000000-0005-0000-0000-0000363B0000}"/>
    <cellStyle name="Note 3 17 5 2 2 2 2" xfId="31105" xr:uid="{00000000-0005-0000-0000-0000373B0000}"/>
    <cellStyle name="Note 3 17 5 2 2 2 3" xfId="45558" xr:uid="{00000000-0005-0000-0000-0000383B0000}"/>
    <cellStyle name="Note 3 17 5 2 2 3" xfId="16131" xr:uid="{00000000-0005-0000-0000-0000393B0000}"/>
    <cellStyle name="Note 3 17 5 2 2 3 2" xfId="33566" xr:uid="{00000000-0005-0000-0000-00003A3B0000}"/>
    <cellStyle name="Note 3 17 5 2 2 3 3" xfId="48019" xr:uid="{00000000-0005-0000-0000-00003B3B0000}"/>
    <cellStyle name="Note 3 17 5 2 2 4" xfId="21495" xr:uid="{00000000-0005-0000-0000-00003C3B0000}"/>
    <cellStyle name="Note 3 17 5 2 2 5" xfId="35948" xr:uid="{00000000-0005-0000-0000-00003D3B0000}"/>
    <cellStyle name="Note 3 17 5 2 3" xfId="6521" xr:uid="{00000000-0005-0000-0000-00003E3B0000}"/>
    <cellStyle name="Note 3 17 5 2 3 2" xfId="23956" xr:uid="{00000000-0005-0000-0000-00003F3B0000}"/>
    <cellStyle name="Note 3 17 5 2 3 3" xfId="38409" xr:uid="{00000000-0005-0000-0000-0000403B0000}"/>
    <cellStyle name="Note 3 17 5 2 4" xfId="8962" xr:uid="{00000000-0005-0000-0000-0000413B0000}"/>
    <cellStyle name="Note 3 17 5 2 4 2" xfId="26397" xr:uid="{00000000-0005-0000-0000-0000423B0000}"/>
    <cellStyle name="Note 3 17 5 2 4 3" xfId="40850" xr:uid="{00000000-0005-0000-0000-0000433B0000}"/>
    <cellStyle name="Note 3 17 5 2 5" xfId="11382" xr:uid="{00000000-0005-0000-0000-0000443B0000}"/>
    <cellStyle name="Note 3 17 5 2 5 2" xfId="28817" xr:uid="{00000000-0005-0000-0000-0000453B0000}"/>
    <cellStyle name="Note 3 17 5 2 5 3" xfId="43270" xr:uid="{00000000-0005-0000-0000-0000463B0000}"/>
    <cellStyle name="Note 3 17 5 2 6" xfId="18389" xr:uid="{00000000-0005-0000-0000-0000473B0000}"/>
    <cellStyle name="Note 3 17 5 3" xfId="1549" xr:uid="{00000000-0005-0000-0000-0000483B0000}"/>
    <cellStyle name="Note 3 17 5 3 2" xfId="4060" xr:uid="{00000000-0005-0000-0000-0000493B0000}"/>
    <cellStyle name="Note 3 17 5 3 2 2" xfId="13671" xr:uid="{00000000-0005-0000-0000-00004A3B0000}"/>
    <cellStyle name="Note 3 17 5 3 2 2 2" xfId="31106" xr:uid="{00000000-0005-0000-0000-00004B3B0000}"/>
    <cellStyle name="Note 3 17 5 3 2 2 3" xfId="45559" xr:uid="{00000000-0005-0000-0000-00004C3B0000}"/>
    <cellStyle name="Note 3 17 5 3 2 3" xfId="16132" xr:uid="{00000000-0005-0000-0000-00004D3B0000}"/>
    <cellStyle name="Note 3 17 5 3 2 3 2" xfId="33567" xr:uid="{00000000-0005-0000-0000-00004E3B0000}"/>
    <cellStyle name="Note 3 17 5 3 2 3 3" xfId="48020" xr:uid="{00000000-0005-0000-0000-00004F3B0000}"/>
    <cellStyle name="Note 3 17 5 3 2 4" xfId="21496" xr:uid="{00000000-0005-0000-0000-0000503B0000}"/>
    <cellStyle name="Note 3 17 5 3 2 5" xfId="35949" xr:uid="{00000000-0005-0000-0000-0000513B0000}"/>
    <cellStyle name="Note 3 17 5 3 3" xfId="6522" xr:uid="{00000000-0005-0000-0000-0000523B0000}"/>
    <cellStyle name="Note 3 17 5 3 3 2" xfId="23957" xr:uid="{00000000-0005-0000-0000-0000533B0000}"/>
    <cellStyle name="Note 3 17 5 3 3 3" xfId="38410" xr:uid="{00000000-0005-0000-0000-0000543B0000}"/>
    <cellStyle name="Note 3 17 5 3 4" xfId="8963" xr:uid="{00000000-0005-0000-0000-0000553B0000}"/>
    <cellStyle name="Note 3 17 5 3 4 2" xfId="26398" xr:uid="{00000000-0005-0000-0000-0000563B0000}"/>
    <cellStyle name="Note 3 17 5 3 4 3" xfId="40851" xr:uid="{00000000-0005-0000-0000-0000573B0000}"/>
    <cellStyle name="Note 3 17 5 3 5" xfId="11383" xr:uid="{00000000-0005-0000-0000-0000583B0000}"/>
    <cellStyle name="Note 3 17 5 3 5 2" xfId="28818" xr:uid="{00000000-0005-0000-0000-0000593B0000}"/>
    <cellStyle name="Note 3 17 5 3 5 3" xfId="43271" xr:uid="{00000000-0005-0000-0000-00005A3B0000}"/>
    <cellStyle name="Note 3 17 5 3 6" xfId="18390" xr:uid="{00000000-0005-0000-0000-00005B3B0000}"/>
    <cellStyle name="Note 3 17 5 4" xfId="1550" xr:uid="{00000000-0005-0000-0000-00005C3B0000}"/>
    <cellStyle name="Note 3 17 5 4 2" xfId="4061" xr:uid="{00000000-0005-0000-0000-00005D3B0000}"/>
    <cellStyle name="Note 3 17 5 4 2 2" xfId="21497" xr:uid="{00000000-0005-0000-0000-00005E3B0000}"/>
    <cellStyle name="Note 3 17 5 4 2 3" xfId="35950" xr:uid="{00000000-0005-0000-0000-00005F3B0000}"/>
    <cellStyle name="Note 3 17 5 4 3" xfId="6523" xr:uid="{00000000-0005-0000-0000-0000603B0000}"/>
    <cellStyle name="Note 3 17 5 4 3 2" xfId="23958" xr:uid="{00000000-0005-0000-0000-0000613B0000}"/>
    <cellStyle name="Note 3 17 5 4 3 3" xfId="38411" xr:uid="{00000000-0005-0000-0000-0000623B0000}"/>
    <cellStyle name="Note 3 17 5 4 4" xfId="8964" xr:uid="{00000000-0005-0000-0000-0000633B0000}"/>
    <cellStyle name="Note 3 17 5 4 4 2" xfId="26399" xr:uid="{00000000-0005-0000-0000-0000643B0000}"/>
    <cellStyle name="Note 3 17 5 4 4 3" xfId="40852" xr:uid="{00000000-0005-0000-0000-0000653B0000}"/>
    <cellStyle name="Note 3 17 5 4 5" xfId="11384" xr:uid="{00000000-0005-0000-0000-0000663B0000}"/>
    <cellStyle name="Note 3 17 5 4 5 2" xfId="28819" xr:uid="{00000000-0005-0000-0000-0000673B0000}"/>
    <cellStyle name="Note 3 17 5 4 5 3" xfId="43272" xr:uid="{00000000-0005-0000-0000-0000683B0000}"/>
    <cellStyle name="Note 3 17 5 4 6" xfId="15157" xr:uid="{00000000-0005-0000-0000-0000693B0000}"/>
    <cellStyle name="Note 3 17 5 4 6 2" xfId="32592" xr:uid="{00000000-0005-0000-0000-00006A3B0000}"/>
    <cellStyle name="Note 3 17 5 4 6 3" xfId="47045" xr:uid="{00000000-0005-0000-0000-00006B3B0000}"/>
    <cellStyle name="Note 3 17 5 4 7" xfId="18391" xr:uid="{00000000-0005-0000-0000-00006C3B0000}"/>
    <cellStyle name="Note 3 17 5 4 8" xfId="20319" xr:uid="{00000000-0005-0000-0000-00006D3B0000}"/>
    <cellStyle name="Note 3 17 5 5" xfId="4058" xr:uid="{00000000-0005-0000-0000-00006E3B0000}"/>
    <cellStyle name="Note 3 17 5 5 2" xfId="13669" xr:uid="{00000000-0005-0000-0000-00006F3B0000}"/>
    <cellStyle name="Note 3 17 5 5 2 2" xfId="31104" xr:uid="{00000000-0005-0000-0000-0000703B0000}"/>
    <cellStyle name="Note 3 17 5 5 2 3" xfId="45557" xr:uid="{00000000-0005-0000-0000-0000713B0000}"/>
    <cellStyle name="Note 3 17 5 5 3" xfId="16130" xr:uid="{00000000-0005-0000-0000-0000723B0000}"/>
    <cellStyle name="Note 3 17 5 5 3 2" xfId="33565" xr:uid="{00000000-0005-0000-0000-0000733B0000}"/>
    <cellStyle name="Note 3 17 5 5 3 3" xfId="48018" xr:uid="{00000000-0005-0000-0000-0000743B0000}"/>
    <cellStyle name="Note 3 17 5 5 4" xfId="21494" xr:uid="{00000000-0005-0000-0000-0000753B0000}"/>
    <cellStyle name="Note 3 17 5 5 5" xfId="35947" xr:uid="{00000000-0005-0000-0000-0000763B0000}"/>
    <cellStyle name="Note 3 17 5 6" xfId="6520" xr:uid="{00000000-0005-0000-0000-0000773B0000}"/>
    <cellStyle name="Note 3 17 5 6 2" xfId="23955" xr:uid="{00000000-0005-0000-0000-0000783B0000}"/>
    <cellStyle name="Note 3 17 5 6 3" xfId="38408" xr:uid="{00000000-0005-0000-0000-0000793B0000}"/>
    <cellStyle name="Note 3 17 5 7" xfId="8961" xr:uid="{00000000-0005-0000-0000-00007A3B0000}"/>
    <cellStyle name="Note 3 17 5 7 2" xfId="26396" xr:uid="{00000000-0005-0000-0000-00007B3B0000}"/>
    <cellStyle name="Note 3 17 5 7 3" xfId="40849" xr:uid="{00000000-0005-0000-0000-00007C3B0000}"/>
    <cellStyle name="Note 3 17 5 8" xfId="11381" xr:uid="{00000000-0005-0000-0000-00007D3B0000}"/>
    <cellStyle name="Note 3 17 5 8 2" xfId="28816" xr:uid="{00000000-0005-0000-0000-00007E3B0000}"/>
    <cellStyle name="Note 3 17 5 8 3" xfId="43269" xr:uid="{00000000-0005-0000-0000-00007F3B0000}"/>
    <cellStyle name="Note 3 17 5 9" xfId="18388" xr:uid="{00000000-0005-0000-0000-0000803B0000}"/>
    <cellStyle name="Note 3 17 6" xfId="1551" xr:uid="{00000000-0005-0000-0000-0000813B0000}"/>
    <cellStyle name="Note 3 17 6 2" xfId="4062" xr:uid="{00000000-0005-0000-0000-0000823B0000}"/>
    <cellStyle name="Note 3 17 6 2 2" xfId="13672" xr:uid="{00000000-0005-0000-0000-0000833B0000}"/>
    <cellStyle name="Note 3 17 6 2 2 2" xfId="31107" xr:uid="{00000000-0005-0000-0000-0000843B0000}"/>
    <cellStyle name="Note 3 17 6 2 2 3" xfId="45560" xr:uid="{00000000-0005-0000-0000-0000853B0000}"/>
    <cellStyle name="Note 3 17 6 2 3" xfId="16133" xr:uid="{00000000-0005-0000-0000-0000863B0000}"/>
    <cellStyle name="Note 3 17 6 2 3 2" xfId="33568" xr:uid="{00000000-0005-0000-0000-0000873B0000}"/>
    <cellStyle name="Note 3 17 6 2 3 3" xfId="48021" xr:uid="{00000000-0005-0000-0000-0000883B0000}"/>
    <cellStyle name="Note 3 17 6 2 4" xfId="21498" xr:uid="{00000000-0005-0000-0000-0000893B0000}"/>
    <cellStyle name="Note 3 17 6 2 5" xfId="35951" xr:uid="{00000000-0005-0000-0000-00008A3B0000}"/>
    <cellStyle name="Note 3 17 6 3" xfId="6524" xr:uid="{00000000-0005-0000-0000-00008B3B0000}"/>
    <cellStyle name="Note 3 17 6 3 2" xfId="23959" xr:uid="{00000000-0005-0000-0000-00008C3B0000}"/>
    <cellStyle name="Note 3 17 6 3 3" xfId="38412" xr:uid="{00000000-0005-0000-0000-00008D3B0000}"/>
    <cellStyle name="Note 3 17 6 4" xfId="8965" xr:uid="{00000000-0005-0000-0000-00008E3B0000}"/>
    <cellStyle name="Note 3 17 6 4 2" xfId="26400" xr:uid="{00000000-0005-0000-0000-00008F3B0000}"/>
    <cellStyle name="Note 3 17 6 4 3" xfId="40853" xr:uid="{00000000-0005-0000-0000-0000903B0000}"/>
    <cellStyle name="Note 3 17 6 5" xfId="11385" xr:uid="{00000000-0005-0000-0000-0000913B0000}"/>
    <cellStyle name="Note 3 17 6 5 2" xfId="28820" xr:uid="{00000000-0005-0000-0000-0000923B0000}"/>
    <cellStyle name="Note 3 17 6 5 3" xfId="43273" xr:uid="{00000000-0005-0000-0000-0000933B0000}"/>
    <cellStyle name="Note 3 17 6 6" xfId="18392" xr:uid="{00000000-0005-0000-0000-0000943B0000}"/>
    <cellStyle name="Note 3 17 7" xfId="1552" xr:uid="{00000000-0005-0000-0000-0000953B0000}"/>
    <cellStyle name="Note 3 17 7 2" xfId="4063" xr:uid="{00000000-0005-0000-0000-0000963B0000}"/>
    <cellStyle name="Note 3 17 7 2 2" xfId="13673" xr:uid="{00000000-0005-0000-0000-0000973B0000}"/>
    <cellStyle name="Note 3 17 7 2 2 2" xfId="31108" xr:uid="{00000000-0005-0000-0000-0000983B0000}"/>
    <cellStyle name="Note 3 17 7 2 2 3" xfId="45561" xr:uid="{00000000-0005-0000-0000-0000993B0000}"/>
    <cellStyle name="Note 3 17 7 2 3" xfId="16134" xr:uid="{00000000-0005-0000-0000-00009A3B0000}"/>
    <cellStyle name="Note 3 17 7 2 3 2" xfId="33569" xr:uid="{00000000-0005-0000-0000-00009B3B0000}"/>
    <cellStyle name="Note 3 17 7 2 3 3" xfId="48022" xr:uid="{00000000-0005-0000-0000-00009C3B0000}"/>
    <cellStyle name="Note 3 17 7 2 4" xfId="21499" xr:uid="{00000000-0005-0000-0000-00009D3B0000}"/>
    <cellStyle name="Note 3 17 7 2 5" xfId="35952" xr:uid="{00000000-0005-0000-0000-00009E3B0000}"/>
    <cellStyle name="Note 3 17 7 3" xfId="6525" xr:uid="{00000000-0005-0000-0000-00009F3B0000}"/>
    <cellStyle name="Note 3 17 7 3 2" xfId="23960" xr:uid="{00000000-0005-0000-0000-0000A03B0000}"/>
    <cellStyle name="Note 3 17 7 3 3" xfId="38413" xr:uid="{00000000-0005-0000-0000-0000A13B0000}"/>
    <cellStyle name="Note 3 17 7 4" xfId="8966" xr:uid="{00000000-0005-0000-0000-0000A23B0000}"/>
    <cellStyle name="Note 3 17 7 4 2" xfId="26401" xr:uid="{00000000-0005-0000-0000-0000A33B0000}"/>
    <cellStyle name="Note 3 17 7 4 3" xfId="40854" xr:uid="{00000000-0005-0000-0000-0000A43B0000}"/>
    <cellStyle name="Note 3 17 7 5" xfId="11386" xr:uid="{00000000-0005-0000-0000-0000A53B0000}"/>
    <cellStyle name="Note 3 17 7 5 2" xfId="28821" xr:uid="{00000000-0005-0000-0000-0000A63B0000}"/>
    <cellStyle name="Note 3 17 7 5 3" xfId="43274" xr:uid="{00000000-0005-0000-0000-0000A73B0000}"/>
    <cellStyle name="Note 3 17 7 6" xfId="18393" xr:uid="{00000000-0005-0000-0000-0000A83B0000}"/>
    <cellStyle name="Note 3 17 8" xfId="1553" xr:uid="{00000000-0005-0000-0000-0000A93B0000}"/>
    <cellStyle name="Note 3 17 8 2" xfId="4064" xr:uid="{00000000-0005-0000-0000-0000AA3B0000}"/>
    <cellStyle name="Note 3 17 8 2 2" xfId="21500" xr:uid="{00000000-0005-0000-0000-0000AB3B0000}"/>
    <cellStyle name="Note 3 17 8 2 3" xfId="35953" xr:uid="{00000000-0005-0000-0000-0000AC3B0000}"/>
    <cellStyle name="Note 3 17 8 3" xfId="6526" xr:uid="{00000000-0005-0000-0000-0000AD3B0000}"/>
    <cellStyle name="Note 3 17 8 3 2" xfId="23961" xr:uid="{00000000-0005-0000-0000-0000AE3B0000}"/>
    <cellStyle name="Note 3 17 8 3 3" xfId="38414" xr:uid="{00000000-0005-0000-0000-0000AF3B0000}"/>
    <cellStyle name="Note 3 17 8 4" xfId="8967" xr:uid="{00000000-0005-0000-0000-0000B03B0000}"/>
    <cellStyle name="Note 3 17 8 4 2" xfId="26402" xr:uid="{00000000-0005-0000-0000-0000B13B0000}"/>
    <cellStyle name="Note 3 17 8 4 3" xfId="40855" xr:uid="{00000000-0005-0000-0000-0000B23B0000}"/>
    <cellStyle name="Note 3 17 8 5" xfId="11387" xr:uid="{00000000-0005-0000-0000-0000B33B0000}"/>
    <cellStyle name="Note 3 17 8 5 2" xfId="28822" xr:uid="{00000000-0005-0000-0000-0000B43B0000}"/>
    <cellStyle name="Note 3 17 8 5 3" xfId="43275" xr:uid="{00000000-0005-0000-0000-0000B53B0000}"/>
    <cellStyle name="Note 3 17 8 6" xfId="15158" xr:uid="{00000000-0005-0000-0000-0000B63B0000}"/>
    <cellStyle name="Note 3 17 8 6 2" xfId="32593" xr:uid="{00000000-0005-0000-0000-0000B73B0000}"/>
    <cellStyle name="Note 3 17 8 6 3" xfId="47046" xr:uid="{00000000-0005-0000-0000-0000B83B0000}"/>
    <cellStyle name="Note 3 17 8 7" xfId="18394" xr:uid="{00000000-0005-0000-0000-0000B93B0000}"/>
    <cellStyle name="Note 3 17 8 8" xfId="20320" xr:uid="{00000000-0005-0000-0000-0000BA3B0000}"/>
    <cellStyle name="Note 3 17 9" xfId="4045" xr:uid="{00000000-0005-0000-0000-0000BB3B0000}"/>
    <cellStyle name="Note 3 17 9 2" xfId="13659" xr:uid="{00000000-0005-0000-0000-0000BC3B0000}"/>
    <cellStyle name="Note 3 17 9 2 2" xfId="31094" xr:uid="{00000000-0005-0000-0000-0000BD3B0000}"/>
    <cellStyle name="Note 3 17 9 2 3" xfId="45547" xr:uid="{00000000-0005-0000-0000-0000BE3B0000}"/>
    <cellStyle name="Note 3 17 9 3" xfId="16120" xr:uid="{00000000-0005-0000-0000-0000BF3B0000}"/>
    <cellStyle name="Note 3 17 9 3 2" xfId="33555" xr:uid="{00000000-0005-0000-0000-0000C03B0000}"/>
    <cellStyle name="Note 3 17 9 3 3" xfId="48008" xr:uid="{00000000-0005-0000-0000-0000C13B0000}"/>
    <cellStyle name="Note 3 17 9 4" xfId="21481" xr:uid="{00000000-0005-0000-0000-0000C23B0000}"/>
    <cellStyle name="Note 3 17 9 5" xfId="35934" xr:uid="{00000000-0005-0000-0000-0000C33B0000}"/>
    <cellStyle name="Note 3 18" xfId="1554" xr:uid="{00000000-0005-0000-0000-0000C43B0000}"/>
    <cellStyle name="Note 3 18 10" xfId="6527" xr:uid="{00000000-0005-0000-0000-0000C53B0000}"/>
    <cellStyle name="Note 3 18 10 2" xfId="23962" xr:uid="{00000000-0005-0000-0000-0000C63B0000}"/>
    <cellStyle name="Note 3 18 10 3" xfId="38415" xr:uid="{00000000-0005-0000-0000-0000C73B0000}"/>
    <cellStyle name="Note 3 18 11" xfId="8968" xr:uid="{00000000-0005-0000-0000-0000C83B0000}"/>
    <cellStyle name="Note 3 18 11 2" xfId="26403" xr:uid="{00000000-0005-0000-0000-0000C93B0000}"/>
    <cellStyle name="Note 3 18 11 3" xfId="40856" xr:uid="{00000000-0005-0000-0000-0000CA3B0000}"/>
    <cellStyle name="Note 3 18 12" xfId="11388" xr:uid="{00000000-0005-0000-0000-0000CB3B0000}"/>
    <cellStyle name="Note 3 18 12 2" xfId="28823" xr:uid="{00000000-0005-0000-0000-0000CC3B0000}"/>
    <cellStyle name="Note 3 18 12 3" xfId="43276" xr:uid="{00000000-0005-0000-0000-0000CD3B0000}"/>
    <cellStyle name="Note 3 18 13" xfId="18395" xr:uid="{00000000-0005-0000-0000-0000CE3B0000}"/>
    <cellStyle name="Note 3 18 2" xfId="1555" xr:uid="{00000000-0005-0000-0000-0000CF3B0000}"/>
    <cellStyle name="Note 3 18 2 2" xfId="1556" xr:uid="{00000000-0005-0000-0000-0000D03B0000}"/>
    <cellStyle name="Note 3 18 2 2 2" xfId="4067" xr:uid="{00000000-0005-0000-0000-0000D13B0000}"/>
    <cellStyle name="Note 3 18 2 2 2 2" xfId="13676" xr:uid="{00000000-0005-0000-0000-0000D23B0000}"/>
    <cellStyle name="Note 3 18 2 2 2 2 2" xfId="31111" xr:uid="{00000000-0005-0000-0000-0000D33B0000}"/>
    <cellStyle name="Note 3 18 2 2 2 2 3" xfId="45564" xr:uid="{00000000-0005-0000-0000-0000D43B0000}"/>
    <cellStyle name="Note 3 18 2 2 2 3" xfId="16137" xr:uid="{00000000-0005-0000-0000-0000D53B0000}"/>
    <cellStyle name="Note 3 18 2 2 2 3 2" xfId="33572" xr:uid="{00000000-0005-0000-0000-0000D63B0000}"/>
    <cellStyle name="Note 3 18 2 2 2 3 3" xfId="48025" xr:uid="{00000000-0005-0000-0000-0000D73B0000}"/>
    <cellStyle name="Note 3 18 2 2 2 4" xfId="21503" xr:uid="{00000000-0005-0000-0000-0000D83B0000}"/>
    <cellStyle name="Note 3 18 2 2 2 5" xfId="35956" xr:uid="{00000000-0005-0000-0000-0000D93B0000}"/>
    <cellStyle name="Note 3 18 2 2 3" xfId="6529" xr:uid="{00000000-0005-0000-0000-0000DA3B0000}"/>
    <cellStyle name="Note 3 18 2 2 3 2" xfId="23964" xr:uid="{00000000-0005-0000-0000-0000DB3B0000}"/>
    <cellStyle name="Note 3 18 2 2 3 3" xfId="38417" xr:uid="{00000000-0005-0000-0000-0000DC3B0000}"/>
    <cellStyle name="Note 3 18 2 2 4" xfId="8970" xr:uid="{00000000-0005-0000-0000-0000DD3B0000}"/>
    <cellStyle name="Note 3 18 2 2 4 2" xfId="26405" xr:uid="{00000000-0005-0000-0000-0000DE3B0000}"/>
    <cellStyle name="Note 3 18 2 2 4 3" xfId="40858" xr:uid="{00000000-0005-0000-0000-0000DF3B0000}"/>
    <cellStyle name="Note 3 18 2 2 5" xfId="11390" xr:uid="{00000000-0005-0000-0000-0000E03B0000}"/>
    <cellStyle name="Note 3 18 2 2 5 2" xfId="28825" xr:uid="{00000000-0005-0000-0000-0000E13B0000}"/>
    <cellStyle name="Note 3 18 2 2 5 3" xfId="43278" xr:uid="{00000000-0005-0000-0000-0000E23B0000}"/>
    <cellStyle name="Note 3 18 2 2 6" xfId="18397" xr:uid="{00000000-0005-0000-0000-0000E33B0000}"/>
    <cellStyle name="Note 3 18 2 3" xfId="1557" xr:uid="{00000000-0005-0000-0000-0000E43B0000}"/>
    <cellStyle name="Note 3 18 2 3 2" xfId="4068" xr:uid="{00000000-0005-0000-0000-0000E53B0000}"/>
    <cellStyle name="Note 3 18 2 3 2 2" xfId="13677" xr:uid="{00000000-0005-0000-0000-0000E63B0000}"/>
    <cellStyle name="Note 3 18 2 3 2 2 2" xfId="31112" xr:uid="{00000000-0005-0000-0000-0000E73B0000}"/>
    <cellStyle name="Note 3 18 2 3 2 2 3" xfId="45565" xr:uid="{00000000-0005-0000-0000-0000E83B0000}"/>
    <cellStyle name="Note 3 18 2 3 2 3" xfId="16138" xr:uid="{00000000-0005-0000-0000-0000E93B0000}"/>
    <cellStyle name="Note 3 18 2 3 2 3 2" xfId="33573" xr:uid="{00000000-0005-0000-0000-0000EA3B0000}"/>
    <cellStyle name="Note 3 18 2 3 2 3 3" xfId="48026" xr:uid="{00000000-0005-0000-0000-0000EB3B0000}"/>
    <cellStyle name="Note 3 18 2 3 2 4" xfId="21504" xr:uid="{00000000-0005-0000-0000-0000EC3B0000}"/>
    <cellStyle name="Note 3 18 2 3 2 5" xfId="35957" xr:uid="{00000000-0005-0000-0000-0000ED3B0000}"/>
    <cellStyle name="Note 3 18 2 3 3" xfId="6530" xr:uid="{00000000-0005-0000-0000-0000EE3B0000}"/>
    <cellStyle name="Note 3 18 2 3 3 2" xfId="23965" xr:uid="{00000000-0005-0000-0000-0000EF3B0000}"/>
    <cellStyle name="Note 3 18 2 3 3 3" xfId="38418" xr:uid="{00000000-0005-0000-0000-0000F03B0000}"/>
    <cellStyle name="Note 3 18 2 3 4" xfId="8971" xr:uid="{00000000-0005-0000-0000-0000F13B0000}"/>
    <cellStyle name="Note 3 18 2 3 4 2" xfId="26406" xr:uid="{00000000-0005-0000-0000-0000F23B0000}"/>
    <cellStyle name="Note 3 18 2 3 4 3" xfId="40859" xr:uid="{00000000-0005-0000-0000-0000F33B0000}"/>
    <cellStyle name="Note 3 18 2 3 5" xfId="11391" xr:uid="{00000000-0005-0000-0000-0000F43B0000}"/>
    <cellStyle name="Note 3 18 2 3 5 2" xfId="28826" xr:uid="{00000000-0005-0000-0000-0000F53B0000}"/>
    <cellStyle name="Note 3 18 2 3 5 3" xfId="43279" xr:uid="{00000000-0005-0000-0000-0000F63B0000}"/>
    <cellStyle name="Note 3 18 2 3 6" xfId="18398" xr:uid="{00000000-0005-0000-0000-0000F73B0000}"/>
    <cellStyle name="Note 3 18 2 4" xfId="1558" xr:uid="{00000000-0005-0000-0000-0000F83B0000}"/>
    <cellStyle name="Note 3 18 2 4 2" xfId="4069" xr:uid="{00000000-0005-0000-0000-0000F93B0000}"/>
    <cellStyle name="Note 3 18 2 4 2 2" xfId="21505" xr:uid="{00000000-0005-0000-0000-0000FA3B0000}"/>
    <cellStyle name="Note 3 18 2 4 2 3" xfId="35958" xr:uid="{00000000-0005-0000-0000-0000FB3B0000}"/>
    <cellStyle name="Note 3 18 2 4 3" xfId="6531" xr:uid="{00000000-0005-0000-0000-0000FC3B0000}"/>
    <cellStyle name="Note 3 18 2 4 3 2" xfId="23966" xr:uid="{00000000-0005-0000-0000-0000FD3B0000}"/>
    <cellStyle name="Note 3 18 2 4 3 3" xfId="38419" xr:uid="{00000000-0005-0000-0000-0000FE3B0000}"/>
    <cellStyle name="Note 3 18 2 4 4" xfId="8972" xr:uid="{00000000-0005-0000-0000-0000FF3B0000}"/>
    <cellStyle name="Note 3 18 2 4 4 2" xfId="26407" xr:uid="{00000000-0005-0000-0000-0000003C0000}"/>
    <cellStyle name="Note 3 18 2 4 4 3" xfId="40860" xr:uid="{00000000-0005-0000-0000-0000013C0000}"/>
    <cellStyle name="Note 3 18 2 4 5" xfId="11392" xr:uid="{00000000-0005-0000-0000-0000023C0000}"/>
    <cellStyle name="Note 3 18 2 4 5 2" xfId="28827" xr:uid="{00000000-0005-0000-0000-0000033C0000}"/>
    <cellStyle name="Note 3 18 2 4 5 3" xfId="43280" xr:uid="{00000000-0005-0000-0000-0000043C0000}"/>
    <cellStyle name="Note 3 18 2 4 6" xfId="15159" xr:uid="{00000000-0005-0000-0000-0000053C0000}"/>
    <cellStyle name="Note 3 18 2 4 6 2" xfId="32594" xr:uid="{00000000-0005-0000-0000-0000063C0000}"/>
    <cellStyle name="Note 3 18 2 4 6 3" xfId="47047" xr:uid="{00000000-0005-0000-0000-0000073C0000}"/>
    <cellStyle name="Note 3 18 2 4 7" xfId="18399" xr:uid="{00000000-0005-0000-0000-0000083C0000}"/>
    <cellStyle name="Note 3 18 2 4 8" xfId="20321" xr:uid="{00000000-0005-0000-0000-0000093C0000}"/>
    <cellStyle name="Note 3 18 2 5" xfId="4066" xr:uid="{00000000-0005-0000-0000-00000A3C0000}"/>
    <cellStyle name="Note 3 18 2 5 2" xfId="13675" xr:uid="{00000000-0005-0000-0000-00000B3C0000}"/>
    <cellStyle name="Note 3 18 2 5 2 2" xfId="31110" xr:uid="{00000000-0005-0000-0000-00000C3C0000}"/>
    <cellStyle name="Note 3 18 2 5 2 3" xfId="45563" xr:uid="{00000000-0005-0000-0000-00000D3C0000}"/>
    <cellStyle name="Note 3 18 2 5 3" xfId="16136" xr:uid="{00000000-0005-0000-0000-00000E3C0000}"/>
    <cellStyle name="Note 3 18 2 5 3 2" xfId="33571" xr:uid="{00000000-0005-0000-0000-00000F3C0000}"/>
    <cellStyle name="Note 3 18 2 5 3 3" xfId="48024" xr:uid="{00000000-0005-0000-0000-0000103C0000}"/>
    <cellStyle name="Note 3 18 2 5 4" xfId="21502" xr:uid="{00000000-0005-0000-0000-0000113C0000}"/>
    <cellStyle name="Note 3 18 2 5 5" xfId="35955" xr:uid="{00000000-0005-0000-0000-0000123C0000}"/>
    <cellStyle name="Note 3 18 2 6" xfId="6528" xr:uid="{00000000-0005-0000-0000-0000133C0000}"/>
    <cellStyle name="Note 3 18 2 6 2" xfId="23963" xr:uid="{00000000-0005-0000-0000-0000143C0000}"/>
    <cellStyle name="Note 3 18 2 6 3" xfId="38416" xr:uid="{00000000-0005-0000-0000-0000153C0000}"/>
    <cellStyle name="Note 3 18 2 7" xfId="8969" xr:uid="{00000000-0005-0000-0000-0000163C0000}"/>
    <cellStyle name="Note 3 18 2 7 2" xfId="26404" xr:uid="{00000000-0005-0000-0000-0000173C0000}"/>
    <cellStyle name="Note 3 18 2 7 3" xfId="40857" xr:uid="{00000000-0005-0000-0000-0000183C0000}"/>
    <cellStyle name="Note 3 18 2 8" xfId="11389" xr:uid="{00000000-0005-0000-0000-0000193C0000}"/>
    <cellStyle name="Note 3 18 2 8 2" xfId="28824" xr:uid="{00000000-0005-0000-0000-00001A3C0000}"/>
    <cellStyle name="Note 3 18 2 8 3" xfId="43277" xr:uid="{00000000-0005-0000-0000-00001B3C0000}"/>
    <cellStyle name="Note 3 18 2 9" xfId="18396" xr:uid="{00000000-0005-0000-0000-00001C3C0000}"/>
    <cellStyle name="Note 3 18 3" xfId="1559" xr:uid="{00000000-0005-0000-0000-00001D3C0000}"/>
    <cellStyle name="Note 3 18 3 2" xfId="1560" xr:uid="{00000000-0005-0000-0000-00001E3C0000}"/>
    <cellStyle name="Note 3 18 3 2 2" xfId="4071" xr:uid="{00000000-0005-0000-0000-00001F3C0000}"/>
    <cellStyle name="Note 3 18 3 2 2 2" xfId="13679" xr:uid="{00000000-0005-0000-0000-0000203C0000}"/>
    <cellStyle name="Note 3 18 3 2 2 2 2" xfId="31114" xr:uid="{00000000-0005-0000-0000-0000213C0000}"/>
    <cellStyle name="Note 3 18 3 2 2 2 3" xfId="45567" xr:uid="{00000000-0005-0000-0000-0000223C0000}"/>
    <cellStyle name="Note 3 18 3 2 2 3" xfId="16140" xr:uid="{00000000-0005-0000-0000-0000233C0000}"/>
    <cellStyle name="Note 3 18 3 2 2 3 2" xfId="33575" xr:uid="{00000000-0005-0000-0000-0000243C0000}"/>
    <cellStyle name="Note 3 18 3 2 2 3 3" xfId="48028" xr:uid="{00000000-0005-0000-0000-0000253C0000}"/>
    <cellStyle name="Note 3 18 3 2 2 4" xfId="21507" xr:uid="{00000000-0005-0000-0000-0000263C0000}"/>
    <cellStyle name="Note 3 18 3 2 2 5" xfId="35960" xr:uid="{00000000-0005-0000-0000-0000273C0000}"/>
    <cellStyle name="Note 3 18 3 2 3" xfId="6533" xr:uid="{00000000-0005-0000-0000-0000283C0000}"/>
    <cellStyle name="Note 3 18 3 2 3 2" xfId="23968" xr:uid="{00000000-0005-0000-0000-0000293C0000}"/>
    <cellStyle name="Note 3 18 3 2 3 3" xfId="38421" xr:uid="{00000000-0005-0000-0000-00002A3C0000}"/>
    <cellStyle name="Note 3 18 3 2 4" xfId="8974" xr:uid="{00000000-0005-0000-0000-00002B3C0000}"/>
    <cellStyle name="Note 3 18 3 2 4 2" xfId="26409" xr:uid="{00000000-0005-0000-0000-00002C3C0000}"/>
    <cellStyle name="Note 3 18 3 2 4 3" xfId="40862" xr:uid="{00000000-0005-0000-0000-00002D3C0000}"/>
    <cellStyle name="Note 3 18 3 2 5" xfId="11394" xr:uid="{00000000-0005-0000-0000-00002E3C0000}"/>
    <cellStyle name="Note 3 18 3 2 5 2" xfId="28829" xr:uid="{00000000-0005-0000-0000-00002F3C0000}"/>
    <cellStyle name="Note 3 18 3 2 5 3" xfId="43282" xr:uid="{00000000-0005-0000-0000-0000303C0000}"/>
    <cellStyle name="Note 3 18 3 2 6" xfId="18401" xr:uid="{00000000-0005-0000-0000-0000313C0000}"/>
    <cellStyle name="Note 3 18 3 3" xfId="1561" xr:uid="{00000000-0005-0000-0000-0000323C0000}"/>
    <cellStyle name="Note 3 18 3 3 2" xfId="4072" xr:uid="{00000000-0005-0000-0000-0000333C0000}"/>
    <cellStyle name="Note 3 18 3 3 2 2" xfId="13680" xr:uid="{00000000-0005-0000-0000-0000343C0000}"/>
    <cellStyle name="Note 3 18 3 3 2 2 2" xfId="31115" xr:uid="{00000000-0005-0000-0000-0000353C0000}"/>
    <cellStyle name="Note 3 18 3 3 2 2 3" xfId="45568" xr:uid="{00000000-0005-0000-0000-0000363C0000}"/>
    <cellStyle name="Note 3 18 3 3 2 3" xfId="16141" xr:uid="{00000000-0005-0000-0000-0000373C0000}"/>
    <cellStyle name="Note 3 18 3 3 2 3 2" xfId="33576" xr:uid="{00000000-0005-0000-0000-0000383C0000}"/>
    <cellStyle name="Note 3 18 3 3 2 3 3" xfId="48029" xr:uid="{00000000-0005-0000-0000-0000393C0000}"/>
    <cellStyle name="Note 3 18 3 3 2 4" xfId="21508" xr:uid="{00000000-0005-0000-0000-00003A3C0000}"/>
    <cellStyle name="Note 3 18 3 3 2 5" xfId="35961" xr:uid="{00000000-0005-0000-0000-00003B3C0000}"/>
    <cellStyle name="Note 3 18 3 3 3" xfId="6534" xr:uid="{00000000-0005-0000-0000-00003C3C0000}"/>
    <cellStyle name="Note 3 18 3 3 3 2" xfId="23969" xr:uid="{00000000-0005-0000-0000-00003D3C0000}"/>
    <cellStyle name="Note 3 18 3 3 3 3" xfId="38422" xr:uid="{00000000-0005-0000-0000-00003E3C0000}"/>
    <cellStyle name="Note 3 18 3 3 4" xfId="8975" xr:uid="{00000000-0005-0000-0000-00003F3C0000}"/>
    <cellStyle name="Note 3 18 3 3 4 2" xfId="26410" xr:uid="{00000000-0005-0000-0000-0000403C0000}"/>
    <cellStyle name="Note 3 18 3 3 4 3" xfId="40863" xr:uid="{00000000-0005-0000-0000-0000413C0000}"/>
    <cellStyle name="Note 3 18 3 3 5" xfId="11395" xr:uid="{00000000-0005-0000-0000-0000423C0000}"/>
    <cellStyle name="Note 3 18 3 3 5 2" xfId="28830" xr:uid="{00000000-0005-0000-0000-0000433C0000}"/>
    <cellStyle name="Note 3 18 3 3 5 3" xfId="43283" xr:uid="{00000000-0005-0000-0000-0000443C0000}"/>
    <cellStyle name="Note 3 18 3 3 6" xfId="18402" xr:uid="{00000000-0005-0000-0000-0000453C0000}"/>
    <cellStyle name="Note 3 18 3 4" xfId="1562" xr:uid="{00000000-0005-0000-0000-0000463C0000}"/>
    <cellStyle name="Note 3 18 3 4 2" xfId="4073" xr:uid="{00000000-0005-0000-0000-0000473C0000}"/>
    <cellStyle name="Note 3 18 3 4 2 2" xfId="21509" xr:uid="{00000000-0005-0000-0000-0000483C0000}"/>
    <cellStyle name="Note 3 18 3 4 2 3" xfId="35962" xr:uid="{00000000-0005-0000-0000-0000493C0000}"/>
    <cellStyle name="Note 3 18 3 4 3" xfId="6535" xr:uid="{00000000-0005-0000-0000-00004A3C0000}"/>
    <cellStyle name="Note 3 18 3 4 3 2" xfId="23970" xr:uid="{00000000-0005-0000-0000-00004B3C0000}"/>
    <cellStyle name="Note 3 18 3 4 3 3" xfId="38423" xr:uid="{00000000-0005-0000-0000-00004C3C0000}"/>
    <cellStyle name="Note 3 18 3 4 4" xfId="8976" xr:uid="{00000000-0005-0000-0000-00004D3C0000}"/>
    <cellStyle name="Note 3 18 3 4 4 2" xfId="26411" xr:uid="{00000000-0005-0000-0000-00004E3C0000}"/>
    <cellStyle name="Note 3 18 3 4 4 3" xfId="40864" xr:uid="{00000000-0005-0000-0000-00004F3C0000}"/>
    <cellStyle name="Note 3 18 3 4 5" xfId="11396" xr:uid="{00000000-0005-0000-0000-0000503C0000}"/>
    <cellStyle name="Note 3 18 3 4 5 2" xfId="28831" xr:uid="{00000000-0005-0000-0000-0000513C0000}"/>
    <cellStyle name="Note 3 18 3 4 5 3" xfId="43284" xr:uid="{00000000-0005-0000-0000-0000523C0000}"/>
    <cellStyle name="Note 3 18 3 4 6" xfId="15160" xr:uid="{00000000-0005-0000-0000-0000533C0000}"/>
    <cellStyle name="Note 3 18 3 4 6 2" xfId="32595" xr:uid="{00000000-0005-0000-0000-0000543C0000}"/>
    <cellStyle name="Note 3 18 3 4 6 3" xfId="47048" xr:uid="{00000000-0005-0000-0000-0000553C0000}"/>
    <cellStyle name="Note 3 18 3 4 7" xfId="18403" xr:uid="{00000000-0005-0000-0000-0000563C0000}"/>
    <cellStyle name="Note 3 18 3 4 8" xfId="20322" xr:uid="{00000000-0005-0000-0000-0000573C0000}"/>
    <cellStyle name="Note 3 18 3 5" xfId="4070" xr:uid="{00000000-0005-0000-0000-0000583C0000}"/>
    <cellStyle name="Note 3 18 3 5 2" xfId="13678" xr:uid="{00000000-0005-0000-0000-0000593C0000}"/>
    <cellStyle name="Note 3 18 3 5 2 2" xfId="31113" xr:uid="{00000000-0005-0000-0000-00005A3C0000}"/>
    <cellStyle name="Note 3 18 3 5 2 3" xfId="45566" xr:uid="{00000000-0005-0000-0000-00005B3C0000}"/>
    <cellStyle name="Note 3 18 3 5 3" xfId="16139" xr:uid="{00000000-0005-0000-0000-00005C3C0000}"/>
    <cellStyle name="Note 3 18 3 5 3 2" xfId="33574" xr:uid="{00000000-0005-0000-0000-00005D3C0000}"/>
    <cellStyle name="Note 3 18 3 5 3 3" xfId="48027" xr:uid="{00000000-0005-0000-0000-00005E3C0000}"/>
    <cellStyle name="Note 3 18 3 5 4" xfId="21506" xr:uid="{00000000-0005-0000-0000-00005F3C0000}"/>
    <cellStyle name="Note 3 18 3 5 5" xfId="35959" xr:uid="{00000000-0005-0000-0000-0000603C0000}"/>
    <cellStyle name="Note 3 18 3 6" xfId="6532" xr:uid="{00000000-0005-0000-0000-0000613C0000}"/>
    <cellStyle name="Note 3 18 3 6 2" xfId="23967" xr:uid="{00000000-0005-0000-0000-0000623C0000}"/>
    <cellStyle name="Note 3 18 3 6 3" xfId="38420" xr:uid="{00000000-0005-0000-0000-0000633C0000}"/>
    <cellStyle name="Note 3 18 3 7" xfId="8973" xr:uid="{00000000-0005-0000-0000-0000643C0000}"/>
    <cellStyle name="Note 3 18 3 7 2" xfId="26408" xr:uid="{00000000-0005-0000-0000-0000653C0000}"/>
    <cellStyle name="Note 3 18 3 7 3" xfId="40861" xr:uid="{00000000-0005-0000-0000-0000663C0000}"/>
    <cellStyle name="Note 3 18 3 8" xfId="11393" xr:uid="{00000000-0005-0000-0000-0000673C0000}"/>
    <cellStyle name="Note 3 18 3 8 2" xfId="28828" xr:uid="{00000000-0005-0000-0000-0000683C0000}"/>
    <cellStyle name="Note 3 18 3 8 3" xfId="43281" xr:uid="{00000000-0005-0000-0000-0000693C0000}"/>
    <cellStyle name="Note 3 18 3 9" xfId="18400" xr:uid="{00000000-0005-0000-0000-00006A3C0000}"/>
    <cellStyle name="Note 3 18 4" xfId="1563" xr:uid="{00000000-0005-0000-0000-00006B3C0000}"/>
    <cellStyle name="Note 3 18 4 2" xfId="1564" xr:uid="{00000000-0005-0000-0000-00006C3C0000}"/>
    <cellStyle name="Note 3 18 4 2 2" xfId="4075" xr:uid="{00000000-0005-0000-0000-00006D3C0000}"/>
    <cellStyle name="Note 3 18 4 2 2 2" xfId="13682" xr:uid="{00000000-0005-0000-0000-00006E3C0000}"/>
    <cellStyle name="Note 3 18 4 2 2 2 2" xfId="31117" xr:uid="{00000000-0005-0000-0000-00006F3C0000}"/>
    <cellStyle name="Note 3 18 4 2 2 2 3" xfId="45570" xr:uid="{00000000-0005-0000-0000-0000703C0000}"/>
    <cellStyle name="Note 3 18 4 2 2 3" xfId="16143" xr:uid="{00000000-0005-0000-0000-0000713C0000}"/>
    <cellStyle name="Note 3 18 4 2 2 3 2" xfId="33578" xr:uid="{00000000-0005-0000-0000-0000723C0000}"/>
    <cellStyle name="Note 3 18 4 2 2 3 3" xfId="48031" xr:uid="{00000000-0005-0000-0000-0000733C0000}"/>
    <cellStyle name="Note 3 18 4 2 2 4" xfId="21511" xr:uid="{00000000-0005-0000-0000-0000743C0000}"/>
    <cellStyle name="Note 3 18 4 2 2 5" xfId="35964" xr:uid="{00000000-0005-0000-0000-0000753C0000}"/>
    <cellStyle name="Note 3 18 4 2 3" xfId="6537" xr:uid="{00000000-0005-0000-0000-0000763C0000}"/>
    <cellStyle name="Note 3 18 4 2 3 2" xfId="23972" xr:uid="{00000000-0005-0000-0000-0000773C0000}"/>
    <cellStyle name="Note 3 18 4 2 3 3" xfId="38425" xr:uid="{00000000-0005-0000-0000-0000783C0000}"/>
    <cellStyle name="Note 3 18 4 2 4" xfId="8978" xr:uid="{00000000-0005-0000-0000-0000793C0000}"/>
    <cellStyle name="Note 3 18 4 2 4 2" xfId="26413" xr:uid="{00000000-0005-0000-0000-00007A3C0000}"/>
    <cellStyle name="Note 3 18 4 2 4 3" xfId="40866" xr:uid="{00000000-0005-0000-0000-00007B3C0000}"/>
    <cellStyle name="Note 3 18 4 2 5" xfId="11398" xr:uid="{00000000-0005-0000-0000-00007C3C0000}"/>
    <cellStyle name="Note 3 18 4 2 5 2" xfId="28833" xr:uid="{00000000-0005-0000-0000-00007D3C0000}"/>
    <cellStyle name="Note 3 18 4 2 5 3" xfId="43286" xr:uid="{00000000-0005-0000-0000-00007E3C0000}"/>
    <cellStyle name="Note 3 18 4 2 6" xfId="18405" xr:uid="{00000000-0005-0000-0000-00007F3C0000}"/>
    <cellStyle name="Note 3 18 4 3" xfId="1565" xr:uid="{00000000-0005-0000-0000-0000803C0000}"/>
    <cellStyle name="Note 3 18 4 3 2" xfId="4076" xr:uid="{00000000-0005-0000-0000-0000813C0000}"/>
    <cellStyle name="Note 3 18 4 3 2 2" xfId="13683" xr:uid="{00000000-0005-0000-0000-0000823C0000}"/>
    <cellStyle name="Note 3 18 4 3 2 2 2" xfId="31118" xr:uid="{00000000-0005-0000-0000-0000833C0000}"/>
    <cellStyle name="Note 3 18 4 3 2 2 3" xfId="45571" xr:uid="{00000000-0005-0000-0000-0000843C0000}"/>
    <cellStyle name="Note 3 18 4 3 2 3" xfId="16144" xr:uid="{00000000-0005-0000-0000-0000853C0000}"/>
    <cellStyle name="Note 3 18 4 3 2 3 2" xfId="33579" xr:uid="{00000000-0005-0000-0000-0000863C0000}"/>
    <cellStyle name="Note 3 18 4 3 2 3 3" xfId="48032" xr:uid="{00000000-0005-0000-0000-0000873C0000}"/>
    <cellStyle name="Note 3 18 4 3 2 4" xfId="21512" xr:uid="{00000000-0005-0000-0000-0000883C0000}"/>
    <cellStyle name="Note 3 18 4 3 2 5" xfId="35965" xr:uid="{00000000-0005-0000-0000-0000893C0000}"/>
    <cellStyle name="Note 3 18 4 3 3" xfId="6538" xr:uid="{00000000-0005-0000-0000-00008A3C0000}"/>
    <cellStyle name="Note 3 18 4 3 3 2" xfId="23973" xr:uid="{00000000-0005-0000-0000-00008B3C0000}"/>
    <cellStyle name="Note 3 18 4 3 3 3" xfId="38426" xr:uid="{00000000-0005-0000-0000-00008C3C0000}"/>
    <cellStyle name="Note 3 18 4 3 4" xfId="8979" xr:uid="{00000000-0005-0000-0000-00008D3C0000}"/>
    <cellStyle name="Note 3 18 4 3 4 2" xfId="26414" xr:uid="{00000000-0005-0000-0000-00008E3C0000}"/>
    <cellStyle name="Note 3 18 4 3 4 3" xfId="40867" xr:uid="{00000000-0005-0000-0000-00008F3C0000}"/>
    <cellStyle name="Note 3 18 4 3 5" xfId="11399" xr:uid="{00000000-0005-0000-0000-0000903C0000}"/>
    <cellStyle name="Note 3 18 4 3 5 2" xfId="28834" xr:uid="{00000000-0005-0000-0000-0000913C0000}"/>
    <cellStyle name="Note 3 18 4 3 5 3" xfId="43287" xr:uid="{00000000-0005-0000-0000-0000923C0000}"/>
    <cellStyle name="Note 3 18 4 3 6" xfId="18406" xr:uid="{00000000-0005-0000-0000-0000933C0000}"/>
    <cellStyle name="Note 3 18 4 4" xfId="1566" xr:uid="{00000000-0005-0000-0000-0000943C0000}"/>
    <cellStyle name="Note 3 18 4 4 2" xfId="4077" xr:uid="{00000000-0005-0000-0000-0000953C0000}"/>
    <cellStyle name="Note 3 18 4 4 2 2" xfId="21513" xr:uid="{00000000-0005-0000-0000-0000963C0000}"/>
    <cellStyle name="Note 3 18 4 4 2 3" xfId="35966" xr:uid="{00000000-0005-0000-0000-0000973C0000}"/>
    <cellStyle name="Note 3 18 4 4 3" xfId="6539" xr:uid="{00000000-0005-0000-0000-0000983C0000}"/>
    <cellStyle name="Note 3 18 4 4 3 2" xfId="23974" xr:uid="{00000000-0005-0000-0000-0000993C0000}"/>
    <cellStyle name="Note 3 18 4 4 3 3" xfId="38427" xr:uid="{00000000-0005-0000-0000-00009A3C0000}"/>
    <cellStyle name="Note 3 18 4 4 4" xfId="8980" xr:uid="{00000000-0005-0000-0000-00009B3C0000}"/>
    <cellStyle name="Note 3 18 4 4 4 2" xfId="26415" xr:uid="{00000000-0005-0000-0000-00009C3C0000}"/>
    <cellStyle name="Note 3 18 4 4 4 3" xfId="40868" xr:uid="{00000000-0005-0000-0000-00009D3C0000}"/>
    <cellStyle name="Note 3 18 4 4 5" xfId="11400" xr:uid="{00000000-0005-0000-0000-00009E3C0000}"/>
    <cellStyle name="Note 3 18 4 4 5 2" xfId="28835" xr:uid="{00000000-0005-0000-0000-00009F3C0000}"/>
    <cellStyle name="Note 3 18 4 4 5 3" xfId="43288" xr:uid="{00000000-0005-0000-0000-0000A03C0000}"/>
    <cellStyle name="Note 3 18 4 4 6" xfId="15161" xr:uid="{00000000-0005-0000-0000-0000A13C0000}"/>
    <cellStyle name="Note 3 18 4 4 6 2" xfId="32596" xr:uid="{00000000-0005-0000-0000-0000A23C0000}"/>
    <cellStyle name="Note 3 18 4 4 6 3" xfId="47049" xr:uid="{00000000-0005-0000-0000-0000A33C0000}"/>
    <cellStyle name="Note 3 18 4 4 7" xfId="18407" xr:uid="{00000000-0005-0000-0000-0000A43C0000}"/>
    <cellStyle name="Note 3 18 4 4 8" xfId="20323" xr:uid="{00000000-0005-0000-0000-0000A53C0000}"/>
    <cellStyle name="Note 3 18 4 5" xfId="4074" xr:uid="{00000000-0005-0000-0000-0000A63C0000}"/>
    <cellStyle name="Note 3 18 4 5 2" xfId="13681" xr:uid="{00000000-0005-0000-0000-0000A73C0000}"/>
    <cellStyle name="Note 3 18 4 5 2 2" xfId="31116" xr:uid="{00000000-0005-0000-0000-0000A83C0000}"/>
    <cellStyle name="Note 3 18 4 5 2 3" xfId="45569" xr:uid="{00000000-0005-0000-0000-0000A93C0000}"/>
    <cellStyle name="Note 3 18 4 5 3" xfId="16142" xr:uid="{00000000-0005-0000-0000-0000AA3C0000}"/>
    <cellStyle name="Note 3 18 4 5 3 2" xfId="33577" xr:uid="{00000000-0005-0000-0000-0000AB3C0000}"/>
    <cellStyle name="Note 3 18 4 5 3 3" xfId="48030" xr:uid="{00000000-0005-0000-0000-0000AC3C0000}"/>
    <cellStyle name="Note 3 18 4 5 4" xfId="21510" xr:uid="{00000000-0005-0000-0000-0000AD3C0000}"/>
    <cellStyle name="Note 3 18 4 5 5" xfId="35963" xr:uid="{00000000-0005-0000-0000-0000AE3C0000}"/>
    <cellStyle name="Note 3 18 4 6" xfId="6536" xr:uid="{00000000-0005-0000-0000-0000AF3C0000}"/>
    <cellStyle name="Note 3 18 4 6 2" xfId="23971" xr:uid="{00000000-0005-0000-0000-0000B03C0000}"/>
    <cellStyle name="Note 3 18 4 6 3" xfId="38424" xr:uid="{00000000-0005-0000-0000-0000B13C0000}"/>
    <cellStyle name="Note 3 18 4 7" xfId="8977" xr:uid="{00000000-0005-0000-0000-0000B23C0000}"/>
    <cellStyle name="Note 3 18 4 7 2" xfId="26412" xr:uid="{00000000-0005-0000-0000-0000B33C0000}"/>
    <cellStyle name="Note 3 18 4 7 3" xfId="40865" xr:uid="{00000000-0005-0000-0000-0000B43C0000}"/>
    <cellStyle name="Note 3 18 4 8" xfId="11397" xr:uid="{00000000-0005-0000-0000-0000B53C0000}"/>
    <cellStyle name="Note 3 18 4 8 2" xfId="28832" xr:uid="{00000000-0005-0000-0000-0000B63C0000}"/>
    <cellStyle name="Note 3 18 4 8 3" xfId="43285" xr:uid="{00000000-0005-0000-0000-0000B73C0000}"/>
    <cellStyle name="Note 3 18 4 9" xfId="18404" xr:uid="{00000000-0005-0000-0000-0000B83C0000}"/>
    <cellStyle name="Note 3 18 5" xfId="1567" xr:uid="{00000000-0005-0000-0000-0000B93C0000}"/>
    <cellStyle name="Note 3 18 5 2" xfId="1568" xr:uid="{00000000-0005-0000-0000-0000BA3C0000}"/>
    <cellStyle name="Note 3 18 5 2 2" xfId="4079" xr:uid="{00000000-0005-0000-0000-0000BB3C0000}"/>
    <cellStyle name="Note 3 18 5 2 2 2" xfId="13685" xr:uid="{00000000-0005-0000-0000-0000BC3C0000}"/>
    <cellStyle name="Note 3 18 5 2 2 2 2" xfId="31120" xr:uid="{00000000-0005-0000-0000-0000BD3C0000}"/>
    <cellStyle name="Note 3 18 5 2 2 2 3" xfId="45573" xr:uid="{00000000-0005-0000-0000-0000BE3C0000}"/>
    <cellStyle name="Note 3 18 5 2 2 3" xfId="16146" xr:uid="{00000000-0005-0000-0000-0000BF3C0000}"/>
    <cellStyle name="Note 3 18 5 2 2 3 2" xfId="33581" xr:uid="{00000000-0005-0000-0000-0000C03C0000}"/>
    <cellStyle name="Note 3 18 5 2 2 3 3" xfId="48034" xr:uid="{00000000-0005-0000-0000-0000C13C0000}"/>
    <cellStyle name="Note 3 18 5 2 2 4" xfId="21515" xr:uid="{00000000-0005-0000-0000-0000C23C0000}"/>
    <cellStyle name="Note 3 18 5 2 2 5" xfId="35968" xr:uid="{00000000-0005-0000-0000-0000C33C0000}"/>
    <cellStyle name="Note 3 18 5 2 3" xfId="6541" xr:uid="{00000000-0005-0000-0000-0000C43C0000}"/>
    <cellStyle name="Note 3 18 5 2 3 2" xfId="23976" xr:uid="{00000000-0005-0000-0000-0000C53C0000}"/>
    <cellStyle name="Note 3 18 5 2 3 3" xfId="38429" xr:uid="{00000000-0005-0000-0000-0000C63C0000}"/>
    <cellStyle name="Note 3 18 5 2 4" xfId="8982" xr:uid="{00000000-0005-0000-0000-0000C73C0000}"/>
    <cellStyle name="Note 3 18 5 2 4 2" xfId="26417" xr:uid="{00000000-0005-0000-0000-0000C83C0000}"/>
    <cellStyle name="Note 3 18 5 2 4 3" xfId="40870" xr:uid="{00000000-0005-0000-0000-0000C93C0000}"/>
    <cellStyle name="Note 3 18 5 2 5" xfId="11402" xr:uid="{00000000-0005-0000-0000-0000CA3C0000}"/>
    <cellStyle name="Note 3 18 5 2 5 2" xfId="28837" xr:uid="{00000000-0005-0000-0000-0000CB3C0000}"/>
    <cellStyle name="Note 3 18 5 2 5 3" xfId="43290" xr:uid="{00000000-0005-0000-0000-0000CC3C0000}"/>
    <cellStyle name="Note 3 18 5 2 6" xfId="18409" xr:uid="{00000000-0005-0000-0000-0000CD3C0000}"/>
    <cellStyle name="Note 3 18 5 3" xfId="1569" xr:uid="{00000000-0005-0000-0000-0000CE3C0000}"/>
    <cellStyle name="Note 3 18 5 3 2" xfId="4080" xr:uid="{00000000-0005-0000-0000-0000CF3C0000}"/>
    <cellStyle name="Note 3 18 5 3 2 2" xfId="13686" xr:uid="{00000000-0005-0000-0000-0000D03C0000}"/>
    <cellStyle name="Note 3 18 5 3 2 2 2" xfId="31121" xr:uid="{00000000-0005-0000-0000-0000D13C0000}"/>
    <cellStyle name="Note 3 18 5 3 2 2 3" xfId="45574" xr:uid="{00000000-0005-0000-0000-0000D23C0000}"/>
    <cellStyle name="Note 3 18 5 3 2 3" xfId="16147" xr:uid="{00000000-0005-0000-0000-0000D33C0000}"/>
    <cellStyle name="Note 3 18 5 3 2 3 2" xfId="33582" xr:uid="{00000000-0005-0000-0000-0000D43C0000}"/>
    <cellStyle name="Note 3 18 5 3 2 3 3" xfId="48035" xr:uid="{00000000-0005-0000-0000-0000D53C0000}"/>
    <cellStyle name="Note 3 18 5 3 2 4" xfId="21516" xr:uid="{00000000-0005-0000-0000-0000D63C0000}"/>
    <cellStyle name="Note 3 18 5 3 2 5" xfId="35969" xr:uid="{00000000-0005-0000-0000-0000D73C0000}"/>
    <cellStyle name="Note 3 18 5 3 3" xfId="6542" xr:uid="{00000000-0005-0000-0000-0000D83C0000}"/>
    <cellStyle name="Note 3 18 5 3 3 2" xfId="23977" xr:uid="{00000000-0005-0000-0000-0000D93C0000}"/>
    <cellStyle name="Note 3 18 5 3 3 3" xfId="38430" xr:uid="{00000000-0005-0000-0000-0000DA3C0000}"/>
    <cellStyle name="Note 3 18 5 3 4" xfId="8983" xr:uid="{00000000-0005-0000-0000-0000DB3C0000}"/>
    <cellStyle name="Note 3 18 5 3 4 2" xfId="26418" xr:uid="{00000000-0005-0000-0000-0000DC3C0000}"/>
    <cellStyle name="Note 3 18 5 3 4 3" xfId="40871" xr:uid="{00000000-0005-0000-0000-0000DD3C0000}"/>
    <cellStyle name="Note 3 18 5 3 5" xfId="11403" xr:uid="{00000000-0005-0000-0000-0000DE3C0000}"/>
    <cellStyle name="Note 3 18 5 3 5 2" xfId="28838" xr:uid="{00000000-0005-0000-0000-0000DF3C0000}"/>
    <cellStyle name="Note 3 18 5 3 5 3" xfId="43291" xr:uid="{00000000-0005-0000-0000-0000E03C0000}"/>
    <cellStyle name="Note 3 18 5 3 6" xfId="18410" xr:uid="{00000000-0005-0000-0000-0000E13C0000}"/>
    <cellStyle name="Note 3 18 5 4" xfId="1570" xr:uid="{00000000-0005-0000-0000-0000E23C0000}"/>
    <cellStyle name="Note 3 18 5 4 2" xfId="4081" xr:uid="{00000000-0005-0000-0000-0000E33C0000}"/>
    <cellStyle name="Note 3 18 5 4 2 2" xfId="21517" xr:uid="{00000000-0005-0000-0000-0000E43C0000}"/>
    <cellStyle name="Note 3 18 5 4 2 3" xfId="35970" xr:uid="{00000000-0005-0000-0000-0000E53C0000}"/>
    <cellStyle name="Note 3 18 5 4 3" xfId="6543" xr:uid="{00000000-0005-0000-0000-0000E63C0000}"/>
    <cellStyle name="Note 3 18 5 4 3 2" xfId="23978" xr:uid="{00000000-0005-0000-0000-0000E73C0000}"/>
    <cellStyle name="Note 3 18 5 4 3 3" xfId="38431" xr:uid="{00000000-0005-0000-0000-0000E83C0000}"/>
    <cellStyle name="Note 3 18 5 4 4" xfId="8984" xr:uid="{00000000-0005-0000-0000-0000E93C0000}"/>
    <cellStyle name="Note 3 18 5 4 4 2" xfId="26419" xr:uid="{00000000-0005-0000-0000-0000EA3C0000}"/>
    <cellStyle name="Note 3 18 5 4 4 3" xfId="40872" xr:uid="{00000000-0005-0000-0000-0000EB3C0000}"/>
    <cellStyle name="Note 3 18 5 4 5" xfId="11404" xr:uid="{00000000-0005-0000-0000-0000EC3C0000}"/>
    <cellStyle name="Note 3 18 5 4 5 2" xfId="28839" xr:uid="{00000000-0005-0000-0000-0000ED3C0000}"/>
    <cellStyle name="Note 3 18 5 4 5 3" xfId="43292" xr:uid="{00000000-0005-0000-0000-0000EE3C0000}"/>
    <cellStyle name="Note 3 18 5 4 6" xfId="15162" xr:uid="{00000000-0005-0000-0000-0000EF3C0000}"/>
    <cellStyle name="Note 3 18 5 4 6 2" xfId="32597" xr:uid="{00000000-0005-0000-0000-0000F03C0000}"/>
    <cellStyle name="Note 3 18 5 4 6 3" xfId="47050" xr:uid="{00000000-0005-0000-0000-0000F13C0000}"/>
    <cellStyle name="Note 3 18 5 4 7" xfId="18411" xr:uid="{00000000-0005-0000-0000-0000F23C0000}"/>
    <cellStyle name="Note 3 18 5 4 8" xfId="20324" xr:uid="{00000000-0005-0000-0000-0000F33C0000}"/>
    <cellStyle name="Note 3 18 5 5" xfId="4078" xr:uid="{00000000-0005-0000-0000-0000F43C0000}"/>
    <cellStyle name="Note 3 18 5 5 2" xfId="13684" xr:uid="{00000000-0005-0000-0000-0000F53C0000}"/>
    <cellStyle name="Note 3 18 5 5 2 2" xfId="31119" xr:uid="{00000000-0005-0000-0000-0000F63C0000}"/>
    <cellStyle name="Note 3 18 5 5 2 3" xfId="45572" xr:uid="{00000000-0005-0000-0000-0000F73C0000}"/>
    <cellStyle name="Note 3 18 5 5 3" xfId="16145" xr:uid="{00000000-0005-0000-0000-0000F83C0000}"/>
    <cellStyle name="Note 3 18 5 5 3 2" xfId="33580" xr:uid="{00000000-0005-0000-0000-0000F93C0000}"/>
    <cellStyle name="Note 3 18 5 5 3 3" xfId="48033" xr:uid="{00000000-0005-0000-0000-0000FA3C0000}"/>
    <cellStyle name="Note 3 18 5 5 4" xfId="21514" xr:uid="{00000000-0005-0000-0000-0000FB3C0000}"/>
    <cellStyle name="Note 3 18 5 5 5" xfId="35967" xr:uid="{00000000-0005-0000-0000-0000FC3C0000}"/>
    <cellStyle name="Note 3 18 5 6" xfId="6540" xr:uid="{00000000-0005-0000-0000-0000FD3C0000}"/>
    <cellStyle name="Note 3 18 5 6 2" xfId="23975" xr:uid="{00000000-0005-0000-0000-0000FE3C0000}"/>
    <cellStyle name="Note 3 18 5 6 3" xfId="38428" xr:uid="{00000000-0005-0000-0000-0000FF3C0000}"/>
    <cellStyle name="Note 3 18 5 7" xfId="8981" xr:uid="{00000000-0005-0000-0000-0000003D0000}"/>
    <cellStyle name="Note 3 18 5 7 2" xfId="26416" xr:uid="{00000000-0005-0000-0000-0000013D0000}"/>
    <cellStyle name="Note 3 18 5 7 3" xfId="40869" xr:uid="{00000000-0005-0000-0000-0000023D0000}"/>
    <cellStyle name="Note 3 18 5 8" xfId="11401" xr:uid="{00000000-0005-0000-0000-0000033D0000}"/>
    <cellStyle name="Note 3 18 5 8 2" xfId="28836" xr:uid="{00000000-0005-0000-0000-0000043D0000}"/>
    <cellStyle name="Note 3 18 5 8 3" xfId="43289" xr:uid="{00000000-0005-0000-0000-0000053D0000}"/>
    <cellStyle name="Note 3 18 5 9" xfId="18408" xr:uid="{00000000-0005-0000-0000-0000063D0000}"/>
    <cellStyle name="Note 3 18 6" xfId="1571" xr:uid="{00000000-0005-0000-0000-0000073D0000}"/>
    <cellStyle name="Note 3 18 6 2" xfId="4082" xr:uid="{00000000-0005-0000-0000-0000083D0000}"/>
    <cellStyle name="Note 3 18 6 2 2" xfId="13687" xr:uid="{00000000-0005-0000-0000-0000093D0000}"/>
    <cellStyle name="Note 3 18 6 2 2 2" xfId="31122" xr:uid="{00000000-0005-0000-0000-00000A3D0000}"/>
    <cellStyle name="Note 3 18 6 2 2 3" xfId="45575" xr:uid="{00000000-0005-0000-0000-00000B3D0000}"/>
    <cellStyle name="Note 3 18 6 2 3" xfId="16148" xr:uid="{00000000-0005-0000-0000-00000C3D0000}"/>
    <cellStyle name="Note 3 18 6 2 3 2" xfId="33583" xr:uid="{00000000-0005-0000-0000-00000D3D0000}"/>
    <cellStyle name="Note 3 18 6 2 3 3" xfId="48036" xr:uid="{00000000-0005-0000-0000-00000E3D0000}"/>
    <cellStyle name="Note 3 18 6 2 4" xfId="21518" xr:uid="{00000000-0005-0000-0000-00000F3D0000}"/>
    <cellStyle name="Note 3 18 6 2 5" xfId="35971" xr:uid="{00000000-0005-0000-0000-0000103D0000}"/>
    <cellStyle name="Note 3 18 6 3" xfId="6544" xr:uid="{00000000-0005-0000-0000-0000113D0000}"/>
    <cellStyle name="Note 3 18 6 3 2" xfId="23979" xr:uid="{00000000-0005-0000-0000-0000123D0000}"/>
    <cellStyle name="Note 3 18 6 3 3" xfId="38432" xr:uid="{00000000-0005-0000-0000-0000133D0000}"/>
    <cellStyle name="Note 3 18 6 4" xfId="8985" xr:uid="{00000000-0005-0000-0000-0000143D0000}"/>
    <cellStyle name="Note 3 18 6 4 2" xfId="26420" xr:uid="{00000000-0005-0000-0000-0000153D0000}"/>
    <cellStyle name="Note 3 18 6 4 3" xfId="40873" xr:uid="{00000000-0005-0000-0000-0000163D0000}"/>
    <cellStyle name="Note 3 18 6 5" xfId="11405" xr:uid="{00000000-0005-0000-0000-0000173D0000}"/>
    <cellStyle name="Note 3 18 6 5 2" xfId="28840" xr:uid="{00000000-0005-0000-0000-0000183D0000}"/>
    <cellStyle name="Note 3 18 6 5 3" xfId="43293" xr:uid="{00000000-0005-0000-0000-0000193D0000}"/>
    <cellStyle name="Note 3 18 6 6" xfId="18412" xr:uid="{00000000-0005-0000-0000-00001A3D0000}"/>
    <cellStyle name="Note 3 18 7" xfId="1572" xr:uid="{00000000-0005-0000-0000-00001B3D0000}"/>
    <cellStyle name="Note 3 18 7 2" xfId="4083" xr:uid="{00000000-0005-0000-0000-00001C3D0000}"/>
    <cellStyle name="Note 3 18 7 2 2" xfId="13688" xr:uid="{00000000-0005-0000-0000-00001D3D0000}"/>
    <cellStyle name="Note 3 18 7 2 2 2" xfId="31123" xr:uid="{00000000-0005-0000-0000-00001E3D0000}"/>
    <cellStyle name="Note 3 18 7 2 2 3" xfId="45576" xr:uid="{00000000-0005-0000-0000-00001F3D0000}"/>
    <cellStyle name="Note 3 18 7 2 3" xfId="16149" xr:uid="{00000000-0005-0000-0000-0000203D0000}"/>
    <cellStyle name="Note 3 18 7 2 3 2" xfId="33584" xr:uid="{00000000-0005-0000-0000-0000213D0000}"/>
    <cellStyle name="Note 3 18 7 2 3 3" xfId="48037" xr:uid="{00000000-0005-0000-0000-0000223D0000}"/>
    <cellStyle name="Note 3 18 7 2 4" xfId="21519" xr:uid="{00000000-0005-0000-0000-0000233D0000}"/>
    <cellStyle name="Note 3 18 7 2 5" xfId="35972" xr:uid="{00000000-0005-0000-0000-0000243D0000}"/>
    <cellStyle name="Note 3 18 7 3" xfId="6545" xr:uid="{00000000-0005-0000-0000-0000253D0000}"/>
    <cellStyle name="Note 3 18 7 3 2" xfId="23980" xr:uid="{00000000-0005-0000-0000-0000263D0000}"/>
    <cellStyle name="Note 3 18 7 3 3" xfId="38433" xr:uid="{00000000-0005-0000-0000-0000273D0000}"/>
    <cellStyle name="Note 3 18 7 4" xfId="8986" xr:uid="{00000000-0005-0000-0000-0000283D0000}"/>
    <cellStyle name="Note 3 18 7 4 2" xfId="26421" xr:uid="{00000000-0005-0000-0000-0000293D0000}"/>
    <cellStyle name="Note 3 18 7 4 3" xfId="40874" xr:uid="{00000000-0005-0000-0000-00002A3D0000}"/>
    <cellStyle name="Note 3 18 7 5" xfId="11406" xr:uid="{00000000-0005-0000-0000-00002B3D0000}"/>
    <cellStyle name="Note 3 18 7 5 2" xfId="28841" xr:uid="{00000000-0005-0000-0000-00002C3D0000}"/>
    <cellStyle name="Note 3 18 7 5 3" xfId="43294" xr:uid="{00000000-0005-0000-0000-00002D3D0000}"/>
    <cellStyle name="Note 3 18 7 6" xfId="18413" xr:uid="{00000000-0005-0000-0000-00002E3D0000}"/>
    <cellStyle name="Note 3 18 8" xfId="1573" xr:uid="{00000000-0005-0000-0000-00002F3D0000}"/>
    <cellStyle name="Note 3 18 8 2" xfId="4084" xr:uid="{00000000-0005-0000-0000-0000303D0000}"/>
    <cellStyle name="Note 3 18 8 2 2" xfId="21520" xr:uid="{00000000-0005-0000-0000-0000313D0000}"/>
    <cellStyle name="Note 3 18 8 2 3" xfId="35973" xr:uid="{00000000-0005-0000-0000-0000323D0000}"/>
    <cellStyle name="Note 3 18 8 3" xfId="6546" xr:uid="{00000000-0005-0000-0000-0000333D0000}"/>
    <cellStyle name="Note 3 18 8 3 2" xfId="23981" xr:uid="{00000000-0005-0000-0000-0000343D0000}"/>
    <cellStyle name="Note 3 18 8 3 3" xfId="38434" xr:uid="{00000000-0005-0000-0000-0000353D0000}"/>
    <cellStyle name="Note 3 18 8 4" xfId="8987" xr:uid="{00000000-0005-0000-0000-0000363D0000}"/>
    <cellStyle name="Note 3 18 8 4 2" xfId="26422" xr:uid="{00000000-0005-0000-0000-0000373D0000}"/>
    <cellStyle name="Note 3 18 8 4 3" xfId="40875" xr:uid="{00000000-0005-0000-0000-0000383D0000}"/>
    <cellStyle name="Note 3 18 8 5" xfId="11407" xr:uid="{00000000-0005-0000-0000-0000393D0000}"/>
    <cellStyle name="Note 3 18 8 5 2" xfId="28842" xr:uid="{00000000-0005-0000-0000-00003A3D0000}"/>
    <cellStyle name="Note 3 18 8 5 3" xfId="43295" xr:uid="{00000000-0005-0000-0000-00003B3D0000}"/>
    <cellStyle name="Note 3 18 8 6" xfId="15163" xr:uid="{00000000-0005-0000-0000-00003C3D0000}"/>
    <cellStyle name="Note 3 18 8 6 2" xfId="32598" xr:uid="{00000000-0005-0000-0000-00003D3D0000}"/>
    <cellStyle name="Note 3 18 8 6 3" xfId="47051" xr:uid="{00000000-0005-0000-0000-00003E3D0000}"/>
    <cellStyle name="Note 3 18 8 7" xfId="18414" xr:uid="{00000000-0005-0000-0000-00003F3D0000}"/>
    <cellStyle name="Note 3 18 8 8" xfId="20325" xr:uid="{00000000-0005-0000-0000-0000403D0000}"/>
    <cellStyle name="Note 3 18 9" xfId="4065" xr:uid="{00000000-0005-0000-0000-0000413D0000}"/>
    <cellStyle name="Note 3 18 9 2" xfId="13674" xr:uid="{00000000-0005-0000-0000-0000423D0000}"/>
    <cellStyle name="Note 3 18 9 2 2" xfId="31109" xr:uid="{00000000-0005-0000-0000-0000433D0000}"/>
    <cellStyle name="Note 3 18 9 2 3" xfId="45562" xr:uid="{00000000-0005-0000-0000-0000443D0000}"/>
    <cellStyle name="Note 3 18 9 3" xfId="16135" xr:uid="{00000000-0005-0000-0000-0000453D0000}"/>
    <cellStyle name="Note 3 18 9 3 2" xfId="33570" xr:uid="{00000000-0005-0000-0000-0000463D0000}"/>
    <cellStyle name="Note 3 18 9 3 3" xfId="48023" xr:uid="{00000000-0005-0000-0000-0000473D0000}"/>
    <cellStyle name="Note 3 18 9 4" xfId="21501" xr:uid="{00000000-0005-0000-0000-0000483D0000}"/>
    <cellStyle name="Note 3 18 9 5" xfId="35954" xr:uid="{00000000-0005-0000-0000-0000493D0000}"/>
    <cellStyle name="Note 3 19" xfId="1574" xr:uid="{00000000-0005-0000-0000-00004A3D0000}"/>
    <cellStyle name="Note 3 19 10" xfId="6547" xr:uid="{00000000-0005-0000-0000-00004B3D0000}"/>
    <cellStyle name="Note 3 19 10 2" xfId="23982" xr:uid="{00000000-0005-0000-0000-00004C3D0000}"/>
    <cellStyle name="Note 3 19 10 3" xfId="38435" xr:uid="{00000000-0005-0000-0000-00004D3D0000}"/>
    <cellStyle name="Note 3 19 11" xfId="8988" xr:uid="{00000000-0005-0000-0000-00004E3D0000}"/>
    <cellStyle name="Note 3 19 11 2" xfId="26423" xr:uid="{00000000-0005-0000-0000-00004F3D0000}"/>
    <cellStyle name="Note 3 19 11 3" xfId="40876" xr:uid="{00000000-0005-0000-0000-0000503D0000}"/>
    <cellStyle name="Note 3 19 12" xfId="11408" xr:uid="{00000000-0005-0000-0000-0000513D0000}"/>
    <cellStyle name="Note 3 19 12 2" xfId="28843" xr:uid="{00000000-0005-0000-0000-0000523D0000}"/>
    <cellStyle name="Note 3 19 12 3" xfId="43296" xr:uid="{00000000-0005-0000-0000-0000533D0000}"/>
    <cellStyle name="Note 3 19 13" xfId="18415" xr:uid="{00000000-0005-0000-0000-0000543D0000}"/>
    <cellStyle name="Note 3 19 2" xfId="1575" xr:uid="{00000000-0005-0000-0000-0000553D0000}"/>
    <cellStyle name="Note 3 19 2 2" xfId="1576" xr:uid="{00000000-0005-0000-0000-0000563D0000}"/>
    <cellStyle name="Note 3 19 2 2 2" xfId="4087" xr:uid="{00000000-0005-0000-0000-0000573D0000}"/>
    <cellStyle name="Note 3 19 2 2 2 2" xfId="13691" xr:uid="{00000000-0005-0000-0000-0000583D0000}"/>
    <cellStyle name="Note 3 19 2 2 2 2 2" xfId="31126" xr:uid="{00000000-0005-0000-0000-0000593D0000}"/>
    <cellStyle name="Note 3 19 2 2 2 2 3" xfId="45579" xr:uid="{00000000-0005-0000-0000-00005A3D0000}"/>
    <cellStyle name="Note 3 19 2 2 2 3" xfId="16152" xr:uid="{00000000-0005-0000-0000-00005B3D0000}"/>
    <cellStyle name="Note 3 19 2 2 2 3 2" xfId="33587" xr:uid="{00000000-0005-0000-0000-00005C3D0000}"/>
    <cellStyle name="Note 3 19 2 2 2 3 3" xfId="48040" xr:uid="{00000000-0005-0000-0000-00005D3D0000}"/>
    <cellStyle name="Note 3 19 2 2 2 4" xfId="21523" xr:uid="{00000000-0005-0000-0000-00005E3D0000}"/>
    <cellStyle name="Note 3 19 2 2 2 5" xfId="35976" xr:uid="{00000000-0005-0000-0000-00005F3D0000}"/>
    <cellStyle name="Note 3 19 2 2 3" xfId="6549" xr:uid="{00000000-0005-0000-0000-0000603D0000}"/>
    <cellStyle name="Note 3 19 2 2 3 2" xfId="23984" xr:uid="{00000000-0005-0000-0000-0000613D0000}"/>
    <cellStyle name="Note 3 19 2 2 3 3" xfId="38437" xr:uid="{00000000-0005-0000-0000-0000623D0000}"/>
    <cellStyle name="Note 3 19 2 2 4" xfId="8990" xr:uid="{00000000-0005-0000-0000-0000633D0000}"/>
    <cellStyle name="Note 3 19 2 2 4 2" xfId="26425" xr:uid="{00000000-0005-0000-0000-0000643D0000}"/>
    <cellStyle name="Note 3 19 2 2 4 3" xfId="40878" xr:uid="{00000000-0005-0000-0000-0000653D0000}"/>
    <cellStyle name="Note 3 19 2 2 5" xfId="11410" xr:uid="{00000000-0005-0000-0000-0000663D0000}"/>
    <cellStyle name="Note 3 19 2 2 5 2" xfId="28845" xr:uid="{00000000-0005-0000-0000-0000673D0000}"/>
    <cellStyle name="Note 3 19 2 2 5 3" xfId="43298" xr:uid="{00000000-0005-0000-0000-0000683D0000}"/>
    <cellStyle name="Note 3 19 2 2 6" xfId="18417" xr:uid="{00000000-0005-0000-0000-0000693D0000}"/>
    <cellStyle name="Note 3 19 2 3" xfId="1577" xr:uid="{00000000-0005-0000-0000-00006A3D0000}"/>
    <cellStyle name="Note 3 19 2 3 2" xfId="4088" xr:uid="{00000000-0005-0000-0000-00006B3D0000}"/>
    <cellStyle name="Note 3 19 2 3 2 2" xfId="13692" xr:uid="{00000000-0005-0000-0000-00006C3D0000}"/>
    <cellStyle name="Note 3 19 2 3 2 2 2" xfId="31127" xr:uid="{00000000-0005-0000-0000-00006D3D0000}"/>
    <cellStyle name="Note 3 19 2 3 2 2 3" xfId="45580" xr:uid="{00000000-0005-0000-0000-00006E3D0000}"/>
    <cellStyle name="Note 3 19 2 3 2 3" xfId="16153" xr:uid="{00000000-0005-0000-0000-00006F3D0000}"/>
    <cellStyle name="Note 3 19 2 3 2 3 2" xfId="33588" xr:uid="{00000000-0005-0000-0000-0000703D0000}"/>
    <cellStyle name="Note 3 19 2 3 2 3 3" xfId="48041" xr:uid="{00000000-0005-0000-0000-0000713D0000}"/>
    <cellStyle name="Note 3 19 2 3 2 4" xfId="21524" xr:uid="{00000000-0005-0000-0000-0000723D0000}"/>
    <cellStyle name="Note 3 19 2 3 2 5" xfId="35977" xr:uid="{00000000-0005-0000-0000-0000733D0000}"/>
    <cellStyle name="Note 3 19 2 3 3" xfId="6550" xr:uid="{00000000-0005-0000-0000-0000743D0000}"/>
    <cellStyle name="Note 3 19 2 3 3 2" xfId="23985" xr:uid="{00000000-0005-0000-0000-0000753D0000}"/>
    <cellStyle name="Note 3 19 2 3 3 3" xfId="38438" xr:uid="{00000000-0005-0000-0000-0000763D0000}"/>
    <cellStyle name="Note 3 19 2 3 4" xfId="8991" xr:uid="{00000000-0005-0000-0000-0000773D0000}"/>
    <cellStyle name="Note 3 19 2 3 4 2" xfId="26426" xr:uid="{00000000-0005-0000-0000-0000783D0000}"/>
    <cellStyle name="Note 3 19 2 3 4 3" xfId="40879" xr:uid="{00000000-0005-0000-0000-0000793D0000}"/>
    <cellStyle name="Note 3 19 2 3 5" xfId="11411" xr:uid="{00000000-0005-0000-0000-00007A3D0000}"/>
    <cellStyle name="Note 3 19 2 3 5 2" xfId="28846" xr:uid="{00000000-0005-0000-0000-00007B3D0000}"/>
    <cellStyle name="Note 3 19 2 3 5 3" xfId="43299" xr:uid="{00000000-0005-0000-0000-00007C3D0000}"/>
    <cellStyle name="Note 3 19 2 3 6" xfId="18418" xr:uid="{00000000-0005-0000-0000-00007D3D0000}"/>
    <cellStyle name="Note 3 19 2 4" xfId="1578" xr:uid="{00000000-0005-0000-0000-00007E3D0000}"/>
    <cellStyle name="Note 3 19 2 4 2" xfId="4089" xr:uid="{00000000-0005-0000-0000-00007F3D0000}"/>
    <cellStyle name="Note 3 19 2 4 2 2" xfId="21525" xr:uid="{00000000-0005-0000-0000-0000803D0000}"/>
    <cellStyle name="Note 3 19 2 4 2 3" xfId="35978" xr:uid="{00000000-0005-0000-0000-0000813D0000}"/>
    <cellStyle name="Note 3 19 2 4 3" xfId="6551" xr:uid="{00000000-0005-0000-0000-0000823D0000}"/>
    <cellStyle name="Note 3 19 2 4 3 2" xfId="23986" xr:uid="{00000000-0005-0000-0000-0000833D0000}"/>
    <cellStyle name="Note 3 19 2 4 3 3" xfId="38439" xr:uid="{00000000-0005-0000-0000-0000843D0000}"/>
    <cellStyle name="Note 3 19 2 4 4" xfId="8992" xr:uid="{00000000-0005-0000-0000-0000853D0000}"/>
    <cellStyle name="Note 3 19 2 4 4 2" xfId="26427" xr:uid="{00000000-0005-0000-0000-0000863D0000}"/>
    <cellStyle name="Note 3 19 2 4 4 3" xfId="40880" xr:uid="{00000000-0005-0000-0000-0000873D0000}"/>
    <cellStyle name="Note 3 19 2 4 5" xfId="11412" xr:uid="{00000000-0005-0000-0000-0000883D0000}"/>
    <cellStyle name="Note 3 19 2 4 5 2" xfId="28847" xr:uid="{00000000-0005-0000-0000-0000893D0000}"/>
    <cellStyle name="Note 3 19 2 4 5 3" xfId="43300" xr:uid="{00000000-0005-0000-0000-00008A3D0000}"/>
    <cellStyle name="Note 3 19 2 4 6" xfId="15164" xr:uid="{00000000-0005-0000-0000-00008B3D0000}"/>
    <cellStyle name="Note 3 19 2 4 6 2" xfId="32599" xr:uid="{00000000-0005-0000-0000-00008C3D0000}"/>
    <cellStyle name="Note 3 19 2 4 6 3" xfId="47052" xr:uid="{00000000-0005-0000-0000-00008D3D0000}"/>
    <cellStyle name="Note 3 19 2 4 7" xfId="18419" xr:uid="{00000000-0005-0000-0000-00008E3D0000}"/>
    <cellStyle name="Note 3 19 2 4 8" xfId="20326" xr:uid="{00000000-0005-0000-0000-00008F3D0000}"/>
    <cellStyle name="Note 3 19 2 5" xfId="4086" xr:uid="{00000000-0005-0000-0000-0000903D0000}"/>
    <cellStyle name="Note 3 19 2 5 2" xfId="13690" xr:uid="{00000000-0005-0000-0000-0000913D0000}"/>
    <cellStyle name="Note 3 19 2 5 2 2" xfId="31125" xr:uid="{00000000-0005-0000-0000-0000923D0000}"/>
    <cellStyle name="Note 3 19 2 5 2 3" xfId="45578" xr:uid="{00000000-0005-0000-0000-0000933D0000}"/>
    <cellStyle name="Note 3 19 2 5 3" xfId="16151" xr:uid="{00000000-0005-0000-0000-0000943D0000}"/>
    <cellStyle name="Note 3 19 2 5 3 2" xfId="33586" xr:uid="{00000000-0005-0000-0000-0000953D0000}"/>
    <cellStyle name="Note 3 19 2 5 3 3" xfId="48039" xr:uid="{00000000-0005-0000-0000-0000963D0000}"/>
    <cellStyle name="Note 3 19 2 5 4" xfId="21522" xr:uid="{00000000-0005-0000-0000-0000973D0000}"/>
    <cellStyle name="Note 3 19 2 5 5" xfId="35975" xr:uid="{00000000-0005-0000-0000-0000983D0000}"/>
    <cellStyle name="Note 3 19 2 6" xfId="6548" xr:uid="{00000000-0005-0000-0000-0000993D0000}"/>
    <cellStyle name="Note 3 19 2 6 2" xfId="23983" xr:uid="{00000000-0005-0000-0000-00009A3D0000}"/>
    <cellStyle name="Note 3 19 2 6 3" xfId="38436" xr:uid="{00000000-0005-0000-0000-00009B3D0000}"/>
    <cellStyle name="Note 3 19 2 7" xfId="8989" xr:uid="{00000000-0005-0000-0000-00009C3D0000}"/>
    <cellStyle name="Note 3 19 2 7 2" xfId="26424" xr:uid="{00000000-0005-0000-0000-00009D3D0000}"/>
    <cellStyle name="Note 3 19 2 7 3" xfId="40877" xr:uid="{00000000-0005-0000-0000-00009E3D0000}"/>
    <cellStyle name="Note 3 19 2 8" xfId="11409" xr:uid="{00000000-0005-0000-0000-00009F3D0000}"/>
    <cellStyle name="Note 3 19 2 8 2" xfId="28844" xr:uid="{00000000-0005-0000-0000-0000A03D0000}"/>
    <cellStyle name="Note 3 19 2 8 3" xfId="43297" xr:uid="{00000000-0005-0000-0000-0000A13D0000}"/>
    <cellStyle name="Note 3 19 2 9" xfId="18416" xr:uid="{00000000-0005-0000-0000-0000A23D0000}"/>
    <cellStyle name="Note 3 19 3" xfId="1579" xr:uid="{00000000-0005-0000-0000-0000A33D0000}"/>
    <cellStyle name="Note 3 19 3 2" xfId="1580" xr:uid="{00000000-0005-0000-0000-0000A43D0000}"/>
    <cellStyle name="Note 3 19 3 2 2" xfId="4091" xr:uid="{00000000-0005-0000-0000-0000A53D0000}"/>
    <cellStyle name="Note 3 19 3 2 2 2" xfId="13694" xr:uid="{00000000-0005-0000-0000-0000A63D0000}"/>
    <cellStyle name="Note 3 19 3 2 2 2 2" xfId="31129" xr:uid="{00000000-0005-0000-0000-0000A73D0000}"/>
    <cellStyle name="Note 3 19 3 2 2 2 3" xfId="45582" xr:uid="{00000000-0005-0000-0000-0000A83D0000}"/>
    <cellStyle name="Note 3 19 3 2 2 3" xfId="16155" xr:uid="{00000000-0005-0000-0000-0000A93D0000}"/>
    <cellStyle name="Note 3 19 3 2 2 3 2" xfId="33590" xr:uid="{00000000-0005-0000-0000-0000AA3D0000}"/>
    <cellStyle name="Note 3 19 3 2 2 3 3" xfId="48043" xr:uid="{00000000-0005-0000-0000-0000AB3D0000}"/>
    <cellStyle name="Note 3 19 3 2 2 4" xfId="21527" xr:uid="{00000000-0005-0000-0000-0000AC3D0000}"/>
    <cellStyle name="Note 3 19 3 2 2 5" xfId="35980" xr:uid="{00000000-0005-0000-0000-0000AD3D0000}"/>
    <cellStyle name="Note 3 19 3 2 3" xfId="6553" xr:uid="{00000000-0005-0000-0000-0000AE3D0000}"/>
    <cellStyle name="Note 3 19 3 2 3 2" xfId="23988" xr:uid="{00000000-0005-0000-0000-0000AF3D0000}"/>
    <cellStyle name="Note 3 19 3 2 3 3" xfId="38441" xr:uid="{00000000-0005-0000-0000-0000B03D0000}"/>
    <cellStyle name="Note 3 19 3 2 4" xfId="8994" xr:uid="{00000000-0005-0000-0000-0000B13D0000}"/>
    <cellStyle name="Note 3 19 3 2 4 2" xfId="26429" xr:uid="{00000000-0005-0000-0000-0000B23D0000}"/>
    <cellStyle name="Note 3 19 3 2 4 3" xfId="40882" xr:uid="{00000000-0005-0000-0000-0000B33D0000}"/>
    <cellStyle name="Note 3 19 3 2 5" xfId="11414" xr:uid="{00000000-0005-0000-0000-0000B43D0000}"/>
    <cellStyle name="Note 3 19 3 2 5 2" xfId="28849" xr:uid="{00000000-0005-0000-0000-0000B53D0000}"/>
    <cellStyle name="Note 3 19 3 2 5 3" xfId="43302" xr:uid="{00000000-0005-0000-0000-0000B63D0000}"/>
    <cellStyle name="Note 3 19 3 2 6" xfId="18421" xr:uid="{00000000-0005-0000-0000-0000B73D0000}"/>
    <cellStyle name="Note 3 19 3 3" xfId="1581" xr:uid="{00000000-0005-0000-0000-0000B83D0000}"/>
    <cellStyle name="Note 3 19 3 3 2" xfId="4092" xr:uid="{00000000-0005-0000-0000-0000B93D0000}"/>
    <cellStyle name="Note 3 19 3 3 2 2" xfId="13695" xr:uid="{00000000-0005-0000-0000-0000BA3D0000}"/>
    <cellStyle name="Note 3 19 3 3 2 2 2" xfId="31130" xr:uid="{00000000-0005-0000-0000-0000BB3D0000}"/>
    <cellStyle name="Note 3 19 3 3 2 2 3" xfId="45583" xr:uid="{00000000-0005-0000-0000-0000BC3D0000}"/>
    <cellStyle name="Note 3 19 3 3 2 3" xfId="16156" xr:uid="{00000000-0005-0000-0000-0000BD3D0000}"/>
    <cellStyle name="Note 3 19 3 3 2 3 2" xfId="33591" xr:uid="{00000000-0005-0000-0000-0000BE3D0000}"/>
    <cellStyle name="Note 3 19 3 3 2 3 3" xfId="48044" xr:uid="{00000000-0005-0000-0000-0000BF3D0000}"/>
    <cellStyle name="Note 3 19 3 3 2 4" xfId="21528" xr:uid="{00000000-0005-0000-0000-0000C03D0000}"/>
    <cellStyle name="Note 3 19 3 3 2 5" xfId="35981" xr:uid="{00000000-0005-0000-0000-0000C13D0000}"/>
    <cellStyle name="Note 3 19 3 3 3" xfId="6554" xr:uid="{00000000-0005-0000-0000-0000C23D0000}"/>
    <cellStyle name="Note 3 19 3 3 3 2" xfId="23989" xr:uid="{00000000-0005-0000-0000-0000C33D0000}"/>
    <cellStyle name="Note 3 19 3 3 3 3" xfId="38442" xr:uid="{00000000-0005-0000-0000-0000C43D0000}"/>
    <cellStyle name="Note 3 19 3 3 4" xfId="8995" xr:uid="{00000000-0005-0000-0000-0000C53D0000}"/>
    <cellStyle name="Note 3 19 3 3 4 2" xfId="26430" xr:uid="{00000000-0005-0000-0000-0000C63D0000}"/>
    <cellStyle name="Note 3 19 3 3 4 3" xfId="40883" xr:uid="{00000000-0005-0000-0000-0000C73D0000}"/>
    <cellStyle name="Note 3 19 3 3 5" xfId="11415" xr:uid="{00000000-0005-0000-0000-0000C83D0000}"/>
    <cellStyle name="Note 3 19 3 3 5 2" xfId="28850" xr:uid="{00000000-0005-0000-0000-0000C93D0000}"/>
    <cellStyle name="Note 3 19 3 3 5 3" xfId="43303" xr:uid="{00000000-0005-0000-0000-0000CA3D0000}"/>
    <cellStyle name="Note 3 19 3 3 6" xfId="18422" xr:uid="{00000000-0005-0000-0000-0000CB3D0000}"/>
    <cellStyle name="Note 3 19 3 4" xfId="1582" xr:uid="{00000000-0005-0000-0000-0000CC3D0000}"/>
    <cellStyle name="Note 3 19 3 4 2" xfId="4093" xr:uid="{00000000-0005-0000-0000-0000CD3D0000}"/>
    <cellStyle name="Note 3 19 3 4 2 2" xfId="21529" xr:uid="{00000000-0005-0000-0000-0000CE3D0000}"/>
    <cellStyle name="Note 3 19 3 4 2 3" xfId="35982" xr:uid="{00000000-0005-0000-0000-0000CF3D0000}"/>
    <cellStyle name="Note 3 19 3 4 3" xfId="6555" xr:uid="{00000000-0005-0000-0000-0000D03D0000}"/>
    <cellStyle name="Note 3 19 3 4 3 2" xfId="23990" xr:uid="{00000000-0005-0000-0000-0000D13D0000}"/>
    <cellStyle name="Note 3 19 3 4 3 3" xfId="38443" xr:uid="{00000000-0005-0000-0000-0000D23D0000}"/>
    <cellStyle name="Note 3 19 3 4 4" xfId="8996" xr:uid="{00000000-0005-0000-0000-0000D33D0000}"/>
    <cellStyle name="Note 3 19 3 4 4 2" xfId="26431" xr:uid="{00000000-0005-0000-0000-0000D43D0000}"/>
    <cellStyle name="Note 3 19 3 4 4 3" xfId="40884" xr:uid="{00000000-0005-0000-0000-0000D53D0000}"/>
    <cellStyle name="Note 3 19 3 4 5" xfId="11416" xr:uid="{00000000-0005-0000-0000-0000D63D0000}"/>
    <cellStyle name="Note 3 19 3 4 5 2" xfId="28851" xr:uid="{00000000-0005-0000-0000-0000D73D0000}"/>
    <cellStyle name="Note 3 19 3 4 5 3" xfId="43304" xr:uid="{00000000-0005-0000-0000-0000D83D0000}"/>
    <cellStyle name="Note 3 19 3 4 6" xfId="15165" xr:uid="{00000000-0005-0000-0000-0000D93D0000}"/>
    <cellStyle name="Note 3 19 3 4 6 2" xfId="32600" xr:uid="{00000000-0005-0000-0000-0000DA3D0000}"/>
    <cellStyle name="Note 3 19 3 4 6 3" xfId="47053" xr:uid="{00000000-0005-0000-0000-0000DB3D0000}"/>
    <cellStyle name="Note 3 19 3 4 7" xfId="18423" xr:uid="{00000000-0005-0000-0000-0000DC3D0000}"/>
    <cellStyle name="Note 3 19 3 4 8" xfId="20327" xr:uid="{00000000-0005-0000-0000-0000DD3D0000}"/>
    <cellStyle name="Note 3 19 3 5" xfId="4090" xr:uid="{00000000-0005-0000-0000-0000DE3D0000}"/>
    <cellStyle name="Note 3 19 3 5 2" xfId="13693" xr:uid="{00000000-0005-0000-0000-0000DF3D0000}"/>
    <cellStyle name="Note 3 19 3 5 2 2" xfId="31128" xr:uid="{00000000-0005-0000-0000-0000E03D0000}"/>
    <cellStyle name="Note 3 19 3 5 2 3" xfId="45581" xr:uid="{00000000-0005-0000-0000-0000E13D0000}"/>
    <cellStyle name="Note 3 19 3 5 3" xfId="16154" xr:uid="{00000000-0005-0000-0000-0000E23D0000}"/>
    <cellStyle name="Note 3 19 3 5 3 2" xfId="33589" xr:uid="{00000000-0005-0000-0000-0000E33D0000}"/>
    <cellStyle name="Note 3 19 3 5 3 3" xfId="48042" xr:uid="{00000000-0005-0000-0000-0000E43D0000}"/>
    <cellStyle name="Note 3 19 3 5 4" xfId="21526" xr:uid="{00000000-0005-0000-0000-0000E53D0000}"/>
    <cellStyle name="Note 3 19 3 5 5" xfId="35979" xr:uid="{00000000-0005-0000-0000-0000E63D0000}"/>
    <cellStyle name="Note 3 19 3 6" xfId="6552" xr:uid="{00000000-0005-0000-0000-0000E73D0000}"/>
    <cellStyle name="Note 3 19 3 6 2" xfId="23987" xr:uid="{00000000-0005-0000-0000-0000E83D0000}"/>
    <cellStyle name="Note 3 19 3 6 3" xfId="38440" xr:uid="{00000000-0005-0000-0000-0000E93D0000}"/>
    <cellStyle name="Note 3 19 3 7" xfId="8993" xr:uid="{00000000-0005-0000-0000-0000EA3D0000}"/>
    <cellStyle name="Note 3 19 3 7 2" xfId="26428" xr:uid="{00000000-0005-0000-0000-0000EB3D0000}"/>
    <cellStyle name="Note 3 19 3 7 3" xfId="40881" xr:uid="{00000000-0005-0000-0000-0000EC3D0000}"/>
    <cellStyle name="Note 3 19 3 8" xfId="11413" xr:uid="{00000000-0005-0000-0000-0000ED3D0000}"/>
    <cellStyle name="Note 3 19 3 8 2" xfId="28848" xr:uid="{00000000-0005-0000-0000-0000EE3D0000}"/>
    <cellStyle name="Note 3 19 3 8 3" xfId="43301" xr:uid="{00000000-0005-0000-0000-0000EF3D0000}"/>
    <cellStyle name="Note 3 19 3 9" xfId="18420" xr:uid="{00000000-0005-0000-0000-0000F03D0000}"/>
    <cellStyle name="Note 3 19 4" xfId="1583" xr:uid="{00000000-0005-0000-0000-0000F13D0000}"/>
    <cellStyle name="Note 3 19 4 2" xfId="1584" xr:uid="{00000000-0005-0000-0000-0000F23D0000}"/>
    <cellStyle name="Note 3 19 4 2 2" xfId="4095" xr:uid="{00000000-0005-0000-0000-0000F33D0000}"/>
    <cellStyle name="Note 3 19 4 2 2 2" xfId="13697" xr:uid="{00000000-0005-0000-0000-0000F43D0000}"/>
    <cellStyle name="Note 3 19 4 2 2 2 2" xfId="31132" xr:uid="{00000000-0005-0000-0000-0000F53D0000}"/>
    <cellStyle name="Note 3 19 4 2 2 2 3" xfId="45585" xr:uid="{00000000-0005-0000-0000-0000F63D0000}"/>
    <cellStyle name="Note 3 19 4 2 2 3" xfId="16158" xr:uid="{00000000-0005-0000-0000-0000F73D0000}"/>
    <cellStyle name="Note 3 19 4 2 2 3 2" xfId="33593" xr:uid="{00000000-0005-0000-0000-0000F83D0000}"/>
    <cellStyle name="Note 3 19 4 2 2 3 3" xfId="48046" xr:uid="{00000000-0005-0000-0000-0000F93D0000}"/>
    <cellStyle name="Note 3 19 4 2 2 4" xfId="21531" xr:uid="{00000000-0005-0000-0000-0000FA3D0000}"/>
    <cellStyle name="Note 3 19 4 2 2 5" xfId="35984" xr:uid="{00000000-0005-0000-0000-0000FB3D0000}"/>
    <cellStyle name="Note 3 19 4 2 3" xfId="6557" xr:uid="{00000000-0005-0000-0000-0000FC3D0000}"/>
    <cellStyle name="Note 3 19 4 2 3 2" xfId="23992" xr:uid="{00000000-0005-0000-0000-0000FD3D0000}"/>
    <cellStyle name="Note 3 19 4 2 3 3" xfId="38445" xr:uid="{00000000-0005-0000-0000-0000FE3D0000}"/>
    <cellStyle name="Note 3 19 4 2 4" xfId="8998" xr:uid="{00000000-0005-0000-0000-0000FF3D0000}"/>
    <cellStyle name="Note 3 19 4 2 4 2" xfId="26433" xr:uid="{00000000-0005-0000-0000-0000003E0000}"/>
    <cellStyle name="Note 3 19 4 2 4 3" xfId="40886" xr:uid="{00000000-0005-0000-0000-0000013E0000}"/>
    <cellStyle name="Note 3 19 4 2 5" xfId="11418" xr:uid="{00000000-0005-0000-0000-0000023E0000}"/>
    <cellStyle name="Note 3 19 4 2 5 2" xfId="28853" xr:uid="{00000000-0005-0000-0000-0000033E0000}"/>
    <cellStyle name="Note 3 19 4 2 5 3" xfId="43306" xr:uid="{00000000-0005-0000-0000-0000043E0000}"/>
    <cellStyle name="Note 3 19 4 2 6" xfId="18425" xr:uid="{00000000-0005-0000-0000-0000053E0000}"/>
    <cellStyle name="Note 3 19 4 3" xfId="1585" xr:uid="{00000000-0005-0000-0000-0000063E0000}"/>
    <cellStyle name="Note 3 19 4 3 2" xfId="4096" xr:uid="{00000000-0005-0000-0000-0000073E0000}"/>
    <cellStyle name="Note 3 19 4 3 2 2" xfId="13698" xr:uid="{00000000-0005-0000-0000-0000083E0000}"/>
    <cellStyle name="Note 3 19 4 3 2 2 2" xfId="31133" xr:uid="{00000000-0005-0000-0000-0000093E0000}"/>
    <cellStyle name="Note 3 19 4 3 2 2 3" xfId="45586" xr:uid="{00000000-0005-0000-0000-00000A3E0000}"/>
    <cellStyle name="Note 3 19 4 3 2 3" xfId="16159" xr:uid="{00000000-0005-0000-0000-00000B3E0000}"/>
    <cellStyle name="Note 3 19 4 3 2 3 2" xfId="33594" xr:uid="{00000000-0005-0000-0000-00000C3E0000}"/>
    <cellStyle name="Note 3 19 4 3 2 3 3" xfId="48047" xr:uid="{00000000-0005-0000-0000-00000D3E0000}"/>
    <cellStyle name="Note 3 19 4 3 2 4" xfId="21532" xr:uid="{00000000-0005-0000-0000-00000E3E0000}"/>
    <cellStyle name="Note 3 19 4 3 2 5" xfId="35985" xr:uid="{00000000-0005-0000-0000-00000F3E0000}"/>
    <cellStyle name="Note 3 19 4 3 3" xfId="6558" xr:uid="{00000000-0005-0000-0000-0000103E0000}"/>
    <cellStyle name="Note 3 19 4 3 3 2" xfId="23993" xr:uid="{00000000-0005-0000-0000-0000113E0000}"/>
    <cellStyle name="Note 3 19 4 3 3 3" xfId="38446" xr:uid="{00000000-0005-0000-0000-0000123E0000}"/>
    <cellStyle name="Note 3 19 4 3 4" xfId="8999" xr:uid="{00000000-0005-0000-0000-0000133E0000}"/>
    <cellStyle name="Note 3 19 4 3 4 2" xfId="26434" xr:uid="{00000000-0005-0000-0000-0000143E0000}"/>
    <cellStyle name="Note 3 19 4 3 4 3" xfId="40887" xr:uid="{00000000-0005-0000-0000-0000153E0000}"/>
    <cellStyle name="Note 3 19 4 3 5" xfId="11419" xr:uid="{00000000-0005-0000-0000-0000163E0000}"/>
    <cellStyle name="Note 3 19 4 3 5 2" xfId="28854" xr:uid="{00000000-0005-0000-0000-0000173E0000}"/>
    <cellStyle name="Note 3 19 4 3 5 3" xfId="43307" xr:uid="{00000000-0005-0000-0000-0000183E0000}"/>
    <cellStyle name="Note 3 19 4 3 6" xfId="18426" xr:uid="{00000000-0005-0000-0000-0000193E0000}"/>
    <cellStyle name="Note 3 19 4 4" xfId="1586" xr:uid="{00000000-0005-0000-0000-00001A3E0000}"/>
    <cellStyle name="Note 3 19 4 4 2" xfId="4097" xr:uid="{00000000-0005-0000-0000-00001B3E0000}"/>
    <cellStyle name="Note 3 19 4 4 2 2" xfId="21533" xr:uid="{00000000-0005-0000-0000-00001C3E0000}"/>
    <cellStyle name="Note 3 19 4 4 2 3" xfId="35986" xr:uid="{00000000-0005-0000-0000-00001D3E0000}"/>
    <cellStyle name="Note 3 19 4 4 3" xfId="6559" xr:uid="{00000000-0005-0000-0000-00001E3E0000}"/>
    <cellStyle name="Note 3 19 4 4 3 2" xfId="23994" xr:uid="{00000000-0005-0000-0000-00001F3E0000}"/>
    <cellStyle name="Note 3 19 4 4 3 3" xfId="38447" xr:uid="{00000000-0005-0000-0000-0000203E0000}"/>
    <cellStyle name="Note 3 19 4 4 4" xfId="9000" xr:uid="{00000000-0005-0000-0000-0000213E0000}"/>
    <cellStyle name="Note 3 19 4 4 4 2" xfId="26435" xr:uid="{00000000-0005-0000-0000-0000223E0000}"/>
    <cellStyle name="Note 3 19 4 4 4 3" xfId="40888" xr:uid="{00000000-0005-0000-0000-0000233E0000}"/>
    <cellStyle name="Note 3 19 4 4 5" xfId="11420" xr:uid="{00000000-0005-0000-0000-0000243E0000}"/>
    <cellStyle name="Note 3 19 4 4 5 2" xfId="28855" xr:uid="{00000000-0005-0000-0000-0000253E0000}"/>
    <cellStyle name="Note 3 19 4 4 5 3" xfId="43308" xr:uid="{00000000-0005-0000-0000-0000263E0000}"/>
    <cellStyle name="Note 3 19 4 4 6" xfId="15166" xr:uid="{00000000-0005-0000-0000-0000273E0000}"/>
    <cellStyle name="Note 3 19 4 4 6 2" xfId="32601" xr:uid="{00000000-0005-0000-0000-0000283E0000}"/>
    <cellStyle name="Note 3 19 4 4 6 3" xfId="47054" xr:uid="{00000000-0005-0000-0000-0000293E0000}"/>
    <cellStyle name="Note 3 19 4 4 7" xfId="18427" xr:uid="{00000000-0005-0000-0000-00002A3E0000}"/>
    <cellStyle name="Note 3 19 4 4 8" xfId="20328" xr:uid="{00000000-0005-0000-0000-00002B3E0000}"/>
    <cellStyle name="Note 3 19 4 5" xfId="4094" xr:uid="{00000000-0005-0000-0000-00002C3E0000}"/>
    <cellStyle name="Note 3 19 4 5 2" xfId="13696" xr:uid="{00000000-0005-0000-0000-00002D3E0000}"/>
    <cellStyle name="Note 3 19 4 5 2 2" xfId="31131" xr:uid="{00000000-0005-0000-0000-00002E3E0000}"/>
    <cellStyle name="Note 3 19 4 5 2 3" xfId="45584" xr:uid="{00000000-0005-0000-0000-00002F3E0000}"/>
    <cellStyle name="Note 3 19 4 5 3" xfId="16157" xr:uid="{00000000-0005-0000-0000-0000303E0000}"/>
    <cellStyle name="Note 3 19 4 5 3 2" xfId="33592" xr:uid="{00000000-0005-0000-0000-0000313E0000}"/>
    <cellStyle name="Note 3 19 4 5 3 3" xfId="48045" xr:uid="{00000000-0005-0000-0000-0000323E0000}"/>
    <cellStyle name="Note 3 19 4 5 4" xfId="21530" xr:uid="{00000000-0005-0000-0000-0000333E0000}"/>
    <cellStyle name="Note 3 19 4 5 5" xfId="35983" xr:uid="{00000000-0005-0000-0000-0000343E0000}"/>
    <cellStyle name="Note 3 19 4 6" xfId="6556" xr:uid="{00000000-0005-0000-0000-0000353E0000}"/>
    <cellStyle name="Note 3 19 4 6 2" xfId="23991" xr:uid="{00000000-0005-0000-0000-0000363E0000}"/>
    <cellStyle name="Note 3 19 4 6 3" xfId="38444" xr:uid="{00000000-0005-0000-0000-0000373E0000}"/>
    <cellStyle name="Note 3 19 4 7" xfId="8997" xr:uid="{00000000-0005-0000-0000-0000383E0000}"/>
    <cellStyle name="Note 3 19 4 7 2" xfId="26432" xr:uid="{00000000-0005-0000-0000-0000393E0000}"/>
    <cellStyle name="Note 3 19 4 7 3" xfId="40885" xr:uid="{00000000-0005-0000-0000-00003A3E0000}"/>
    <cellStyle name="Note 3 19 4 8" xfId="11417" xr:uid="{00000000-0005-0000-0000-00003B3E0000}"/>
    <cellStyle name="Note 3 19 4 8 2" xfId="28852" xr:uid="{00000000-0005-0000-0000-00003C3E0000}"/>
    <cellStyle name="Note 3 19 4 8 3" xfId="43305" xr:uid="{00000000-0005-0000-0000-00003D3E0000}"/>
    <cellStyle name="Note 3 19 4 9" xfId="18424" xr:uid="{00000000-0005-0000-0000-00003E3E0000}"/>
    <cellStyle name="Note 3 19 5" xfId="1587" xr:uid="{00000000-0005-0000-0000-00003F3E0000}"/>
    <cellStyle name="Note 3 19 5 2" xfId="1588" xr:uid="{00000000-0005-0000-0000-0000403E0000}"/>
    <cellStyle name="Note 3 19 5 2 2" xfId="4099" xr:uid="{00000000-0005-0000-0000-0000413E0000}"/>
    <cellStyle name="Note 3 19 5 2 2 2" xfId="13700" xr:uid="{00000000-0005-0000-0000-0000423E0000}"/>
    <cellStyle name="Note 3 19 5 2 2 2 2" xfId="31135" xr:uid="{00000000-0005-0000-0000-0000433E0000}"/>
    <cellStyle name="Note 3 19 5 2 2 2 3" xfId="45588" xr:uid="{00000000-0005-0000-0000-0000443E0000}"/>
    <cellStyle name="Note 3 19 5 2 2 3" xfId="16161" xr:uid="{00000000-0005-0000-0000-0000453E0000}"/>
    <cellStyle name="Note 3 19 5 2 2 3 2" xfId="33596" xr:uid="{00000000-0005-0000-0000-0000463E0000}"/>
    <cellStyle name="Note 3 19 5 2 2 3 3" xfId="48049" xr:uid="{00000000-0005-0000-0000-0000473E0000}"/>
    <cellStyle name="Note 3 19 5 2 2 4" xfId="21535" xr:uid="{00000000-0005-0000-0000-0000483E0000}"/>
    <cellStyle name="Note 3 19 5 2 2 5" xfId="35988" xr:uid="{00000000-0005-0000-0000-0000493E0000}"/>
    <cellStyle name="Note 3 19 5 2 3" xfId="6561" xr:uid="{00000000-0005-0000-0000-00004A3E0000}"/>
    <cellStyle name="Note 3 19 5 2 3 2" xfId="23996" xr:uid="{00000000-0005-0000-0000-00004B3E0000}"/>
    <cellStyle name="Note 3 19 5 2 3 3" xfId="38449" xr:uid="{00000000-0005-0000-0000-00004C3E0000}"/>
    <cellStyle name="Note 3 19 5 2 4" xfId="9002" xr:uid="{00000000-0005-0000-0000-00004D3E0000}"/>
    <cellStyle name="Note 3 19 5 2 4 2" xfId="26437" xr:uid="{00000000-0005-0000-0000-00004E3E0000}"/>
    <cellStyle name="Note 3 19 5 2 4 3" xfId="40890" xr:uid="{00000000-0005-0000-0000-00004F3E0000}"/>
    <cellStyle name="Note 3 19 5 2 5" xfId="11422" xr:uid="{00000000-0005-0000-0000-0000503E0000}"/>
    <cellStyle name="Note 3 19 5 2 5 2" xfId="28857" xr:uid="{00000000-0005-0000-0000-0000513E0000}"/>
    <cellStyle name="Note 3 19 5 2 5 3" xfId="43310" xr:uid="{00000000-0005-0000-0000-0000523E0000}"/>
    <cellStyle name="Note 3 19 5 2 6" xfId="18429" xr:uid="{00000000-0005-0000-0000-0000533E0000}"/>
    <cellStyle name="Note 3 19 5 3" xfId="1589" xr:uid="{00000000-0005-0000-0000-0000543E0000}"/>
    <cellStyle name="Note 3 19 5 3 2" xfId="4100" xr:uid="{00000000-0005-0000-0000-0000553E0000}"/>
    <cellStyle name="Note 3 19 5 3 2 2" xfId="13701" xr:uid="{00000000-0005-0000-0000-0000563E0000}"/>
    <cellStyle name="Note 3 19 5 3 2 2 2" xfId="31136" xr:uid="{00000000-0005-0000-0000-0000573E0000}"/>
    <cellStyle name="Note 3 19 5 3 2 2 3" xfId="45589" xr:uid="{00000000-0005-0000-0000-0000583E0000}"/>
    <cellStyle name="Note 3 19 5 3 2 3" xfId="16162" xr:uid="{00000000-0005-0000-0000-0000593E0000}"/>
    <cellStyle name="Note 3 19 5 3 2 3 2" xfId="33597" xr:uid="{00000000-0005-0000-0000-00005A3E0000}"/>
    <cellStyle name="Note 3 19 5 3 2 3 3" xfId="48050" xr:uid="{00000000-0005-0000-0000-00005B3E0000}"/>
    <cellStyle name="Note 3 19 5 3 2 4" xfId="21536" xr:uid="{00000000-0005-0000-0000-00005C3E0000}"/>
    <cellStyle name="Note 3 19 5 3 2 5" xfId="35989" xr:uid="{00000000-0005-0000-0000-00005D3E0000}"/>
    <cellStyle name="Note 3 19 5 3 3" xfId="6562" xr:uid="{00000000-0005-0000-0000-00005E3E0000}"/>
    <cellStyle name="Note 3 19 5 3 3 2" xfId="23997" xr:uid="{00000000-0005-0000-0000-00005F3E0000}"/>
    <cellStyle name="Note 3 19 5 3 3 3" xfId="38450" xr:uid="{00000000-0005-0000-0000-0000603E0000}"/>
    <cellStyle name="Note 3 19 5 3 4" xfId="9003" xr:uid="{00000000-0005-0000-0000-0000613E0000}"/>
    <cellStyle name="Note 3 19 5 3 4 2" xfId="26438" xr:uid="{00000000-0005-0000-0000-0000623E0000}"/>
    <cellStyle name="Note 3 19 5 3 4 3" xfId="40891" xr:uid="{00000000-0005-0000-0000-0000633E0000}"/>
    <cellStyle name="Note 3 19 5 3 5" xfId="11423" xr:uid="{00000000-0005-0000-0000-0000643E0000}"/>
    <cellStyle name="Note 3 19 5 3 5 2" xfId="28858" xr:uid="{00000000-0005-0000-0000-0000653E0000}"/>
    <cellStyle name="Note 3 19 5 3 5 3" xfId="43311" xr:uid="{00000000-0005-0000-0000-0000663E0000}"/>
    <cellStyle name="Note 3 19 5 3 6" xfId="18430" xr:uid="{00000000-0005-0000-0000-0000673E0000}"/>
    <cellStyle name="Note 3 19 5 4" xfId="1590" xr:uid="{00000000-0005-0000-0000-0000683E0000}"/>
    <cellStyle name="Note 3 19 5 4 2" xfId="4101" xr:uid="{00000000-0005-0000-0000-0000693E0000}"/>
    <cellStyle name="Note 3 19 5 4 2 2" xfId="21537" xr:uid="{00000000-0005-0000-0000-00006A3E0000}"/>
    <cellStyle name="Note 3 19 5 4 2 3" xfId="35990" xr:uid="{00000000-0005-0000-0000-00006B3E0000}"/>
    <cellStyle name="Note 3 19 5 4 3" xfId="6563" xr:uid="{00000000-0005-0000-0000-00006C3E0000}"/>
    <cellStyle name="Note 3 19 5 4 3 2" xfId="23998" xr:uid="{00000000-0005-0000-0000-00006D3E0000}"/>
    <cellStyle name="Note 3 19 5 4 3 3" xfId="38451" xr:uid="{00000000-0005-0000-0000-00006E3E0000}"/>
    <cellStyle name="Note 3 19 5 4 4" xfId="9004" xr:uid="{00000000-0005-0000-0000-00006F3E0000}"/>
    <cellStyle name="Note 3 19 5 4 4 2" xfId="26439" xr:uid="{00000000-0005-0000-0000-0000703E0000}"/>
    <cellStyle name="Note 3 19 5 4 4 3" xfId="40892" xr:uid="{00000000-0005-0000-0000-0000713E0000}"/>
    <cellStyle name="Note 3 19 5 4 5" xfId="11424" xr:uid="{00000000-0005-0000-0000-0000723E0000}"/>
    <cellStyle name="Note 3 19 5 4 5 2" xfId="28859" xr:uid="{00000000-0005-0000-0000-0000733E0000}"/>
    <cellStyle name="Note 3 19 5 4 5 3" xfId="43312" xr:uid="{00000000-0005-0000-0000-0000743E0000}"/>
    <cellStyle name="Note 3 19 5 4 6" xfId="15167" xr:uid="{00000000-0005-0000-0000-0000753E0000}"/>
    <cellStyle name="Note 3 19 5 4 6 2" xfId="32602" xr:uid="{00000000-0005-0000-0000-0000763E0000}"/>
    <cellStyle name="Note 3 19 5 4 6 3" xfId="47055" xr:uid="{00000000-0005-0000-0000-0000773E0000}"/>
    <cellStyle name="Note 3 19 5 4 7" xfId="18431" xr:uid="{00000000-0005-0000-0000-0000783E0000}"/>
    <cellStyle name="Note 3 19 5 4 8" xfId="20329" xr:uid="{00000000-0005-0000-0000-0000793E0000}"/>
    <cellStyle name="Note 3 19 5 5" xfId="4098" xr:uid="{00000000-0005-0000-0000-00007A3E0000}"/>
    <cellStyle name="Note 3 19 5 5 2" xfId="13699" xr:uid="{00000000-0005-0000-0000-00007B3E0000}"/>
    <cellStyle name="Note 3 19 5 5 2 2" xfId="31134" xr:uid="{00000000-0005-0000-0000-00007C3E0000}"/>
    <cellStyle name="Note 3 19 5 5 2 3" xfId="45587" xr:uid="{00000000-0005-0000-0000-00007D3E0000}"/>
    <cellStyle name="Note 3 19 5 5 3" xfId="16160" xr:uid="{00000000-0005-0000-0000-00007E3E0000}"/>
    <cellStyle name="Note 3 19 5 5 3 2" xfId="33595" xr:uid="{00000000-0005-0000-0000-00007F3E0000}"/>
    <cellStyle name="Note 3 19 5 5 3 3" xfId="48048" xr:uid="{00000000-0005-0000-0000-0000803E0000}"/>
    <cellStyle name="Note 3 19 5 5 4" xfId="21534" xr:uid="{00000000-0005-0000-0000-0000813E0000}"/>
    <cellStyle name="Note 3 19 5 5 5" xfId="35987" xr:uid="{00000000-0005-0000-0000-0000823E0000}"/>
    <cellStyle name="Note 3 19 5 6" xfId="6560" xr:uid="{00000000-0005-0000-0000-0000833E0000}"/>
    <cellStyle name="Note 3 19 5 6 2" xfId="23995" xr:uid="{00000000-0005-0000-0000-0000843E0000}"/>
    <cellStyle name="Note 3 19 5 6 3" xfId="38448" xr:uid="{00000000-0005-0000-0000-0000853E0000}"/>
    <cellStyle name="Note 3 19 5 7" xfId="9001" xr:uid="{00000000-0005-0000-0000-0000863E0000}"/>
    <cellStyle name="Note 3 19 5 7 2" xfId="26436" xr:uid="{00000000-0005-0000-0000-0000873E0000}"/>
    <cellStyle name="Note 3 19 5 7 3" xfId="40889" xr:uid="{00000000-0005-0000-0000-0000883E0000}"/>
    <cellStyle name="Note 3 19 5 8" xfId="11421" xr:uid="{00000000-0005-0000-0000-0000893E0000}"/>
    <cellStyle name="Note 3 19 5 8 2" xfId="28856" xr:uid="{00000000-0005-0000-0000-00008A3E0000}"/>
    <cellStyle name="Note 3 19 5 8 3" xfId="43309" xr:uid="{00000000-0005-0000-0000-00008B3E0000}"/>
    <cellStyle name="Note 3 19 5 9" xfId="18428" xr:uid="{00000000-0005-0000-0000-00008C3E0000}"/>
    <cellStyle name="Note 3 19 6" xfId="1591" xr:uid="{00000000-0005-0000-0000-00008D3E0000}"/>
    <cellStyle name="Note 3 19 6 2" xfId="4102" xr:uid="{00000000-0005-0000-0000-00008E3E0000}"/>
    <cellStyle name="Note 3 19 6 2 2" xfId="13702" xr:uid="{00000000-0005-0000-0000-00008F3E0000}"/>
    <cellStyle name="Note 3 19 6 2 2 2" xfId="31137" xr:uid="{00000000-0005-0000-0000-0000903E0000}"/>
    <cellStyle name="Note 3 19 6 2 2 3" xfId="45590" xr:uid="{00000000-0005-0000-0000-0000913E0000}"/>
    <cellStyle name="Note 3 19 6 2 3" xfId="16163" xr:uid="{00000000-0005-0000-0000-0000923E0000}"/>
    <cellStyle name="Note 3 19 6 2 3 2" xfId="33598" xr:uid="{00000000-0005-0000-0000-0000933E0000}"/>
    <cellStyle name="Note 3 19 6 2 3 3" xfId="48051" xr:uid="{00000000-0005-0000-0000-0000943E0000}"/>
    <cellStyle name="Note 3 19 6 2 4" xfId="21538" xr:uid="{00000000-0005-0000-0000-0000953E0000}"/>
    <cellStyle name="Note 3 19 6 2 5" xfId="35991" xr:uid="{00000000-0005-0000-0000-0000963E0000}"/>
    <cellStyle name="Note 3 19 6 3" xfId="6564" xr:uid="{00000000-0005-0000-0000-0000973E0000}"/>
    <cellStyle name="Note 3 19 6 3 2" xfId="23999" xr:uid="{00000000-0005-0000-0000-0000983E0000}"/>
    <cellStyle name="Note 3 19 6 3 3" xfId="38452" xr:uid="{00000000-0005-0000-0000-0000993E0000}"/>
    <cellStyle name="Note 3 19 6 4" xfId="9005" xr:uid="{00000000-0005-0000-0000-00009A3E0000}"/>
    <cellStyle name="Note 3 19 6 4 2" xfId="26440" xr:uid="{00000000-0005-0000-0000-00009B3E0000}"/>
    <cellStyle name="Note 3 19 6 4 3" xfId="40893" xr:uid="{00000000-0005-0000-0000-00009C3E0000}"/>
    <cellStyle name="Note 3 19 6 5" xfId="11425" xr:uid="{00000000-0005-0000-0000-00009D3E0000}"/>
    <cellStyle name="Note 3 19 6 5 2" xfId="28860" xr:uid="{00000000-0005-0000-0000-00009E3E0000}"/>
    <cellStyle name="Note 3 19 6 5 3" xfId="43313" xr:uid="{00000000-0005-0000-0000-00009F3E0000}"/>
    <cellStyle name="Note 3 19 6 6" xfId="18432" xr:uid="{00000000-0005-0000-0000-0000A03E0000}"/>
    <cellStyle name="Note 3 19 7" xfId="1592" xr:uid="{00000000-0005-0000-0000-0000A13E0000}"/>
    <cellStyle name="Note 3 19 7 2" xfId="4103" xr:uid="{00000000-0005-0000-0000-0000A23E0000}"/>
    <cellStyle name="Note 3 19 7 2 2" xfId="13703" xr:uid="{00000000-0005-0000-0000-0000A33E0000}"/>
    <cellStyle name="Note 3 19 7 2 2 2" xfId="31138" xr:uid="{00000000-0005-0000-0000-0000A43E0000}"/>
    <cellStyle name="Note 3 19 7 2 2 3" xfId="45591" xr:uid="{00000000-0005-0000-0000-0000A53E0000}"/>
    <cellStyle name="Note 3 19 7 2 3" xfId="16164" xr:uid="{00000000-0005-0000-0000-0000A63E0000}"/>
    <cellStyle name="Note 3 19 7 2 3 2" xfId="33599" xr:uid="{00000000-0005-0000-0000-0000A73E0000}"/>
    <cellStyle name="Note 3 19 7 2 3 3" xfId="48052" xr:uid="{00000000-0005-0000-0000-0000A83E0000}"/>
    <cellStyle name="Note 3 19 7 2 4" xfId="21539" xr:uid="{00000000-0005-0000-0000-0000A93E0000}"/>
    <cellStyle name="Note 3 19 7 2 5" xfId="35992" xr:uid="{00000000-0005-0000-0000-0000AA3E0000}"/>
    <cellStyle name="Note 3 19 7 3" xfId="6565" xr:uid="{00000000-0005-0000-0000-0000AB3E0000}"/>
    <cellStyle name="Note 3 19 7 3 2" xfId="24000" xr:uid="{00000000-0005-0000-0000-0000AC3E0000}"/>
    <cellStyle name="Note 3 19 7 3 3" xfId="38453" xr:uid="{00000000-0005-0000-0000-0000AD3E0000}"/>
    <cellStyle name="Note 3 19 7 4" xfId="9006" xr:uid="{00000000-0005-0000-0000-0000AE3E0000}"/>
    <cellStyle name="Note 3 19 7 4 2" xfId="26441" xr:uid="{00000000-0005-0000-0000-0000AF3E0000}"/>
    <cellStyle name="Note 3 19 7 4 3" xfId="40894" xr:uid="{00000000-0005-0000-0000-0000B03E0000}"/>
    <cellStyle name="Note 3 19 7 5" xfId="11426" xr:uid="{00000000-0005-0000-0000-0000B13E0000}"/>
    <cellStyle name="Note 3 19 7 5 2" xfId="28861" xr:uid="{00000000-0005-0000-0000-0000B23E0000}"/>
    <cellStyle name="Note 3 19 7 5 3" xfId="43314" xr:uid="{00000000-0005-0000-0000-0000B33E0000}"/>
    <cellStyle name="Note 3 19 7 6" xfId="18433" xr:uid="{00000000-0005-0000-0000-0000B43E0000}"/>
    <cellStyle name="Note 3 19 8" xfId="1593" xr:uid="{00000000-0005-0000-0000-0000B53E0000}"/>
    <cellStyle name="Note 3 19 8 2" xfId="4104" xr:uid="{00000000-0005-0000-0000-0000B63E0000}"/>
    <cellStyle name="Note 3 19 8 2 2" xfId="21540" xr:uid="{00000000-0005-0000-0000-0000B73E0000}"/>
    <cellStyle name="Note 3 19 8 2 3" xfId="35993" xr:uid="{00000000-0005-0000-0000-0000B83E0000}"/>
    <cellStyle name="Note 3 19 8 3" xfId="6566" xr:uid="{00000000-0005-0000-0000-0000B93E0000}"/>
    <cellStyle name="Note 3 19 8 3 2" xfId="24001" xr:uid="{00000000-0005-0000-0000-0000BA3E0000}"/>
    <cellStyle name="Note 3 19 8 3 3" xfId="38454" xr:uid="{00000000-0005-0000-0000-0000BB3E0000}"/>
    <cellStyle name="Note 3 19 8 4" xfId="9007" xr:uid="{00000000-0005-0000-0000-0000BC3E0000}"/>
    <cellStyle name="Note 3 19 8 4 2" xfId="26442" xr:uid="{00000000-0005-0000-0000-0000BD3E0000}"/>
    <cellStyle name="Note 3 19 8 4 3" xfId="40895" xr:uid="{00000000-0005-0000-0000-0000BE3E0000}"/>
    <cellStyle name="Note 3 19 8 5" xfId="11427" xr:uid="{00000000-0005-0000-0000-0000BF3E0000}"/>
    <cellStyle name="Note 3 19 8 5 2" xfId="28862" xr:uid="{00000000-0005-0000-0000-0000C03E0000}"/>
    <cellStyle name="Note 3 19 8 5 3" xfId="43315" xr:uid="{00000000-0005-0000-0000-0000C13E0000}"/>
    <cellStyle name="Note 3 19 8 6" xfId="15168" xr:uid="{00000000-0005-0000-0000-0000C23E0000}"/>
    <cellStyle name="Note 3 19 8 6 2" xfId="32603" xr:uid="{00000000-0005-0000-0000-0000C33E0000}"/>
    <cellStyle name="Note 3 19 8 6 3" xfId="47056" xr:uid="{00000000-0005-0000-0000-0000C43E0000}"/>
    <cellStyle name="Note 3 19 8 7" xfId="18434" xr:uid="{00000000-0005-0000-0000-0000C53E0000}"/>
    <cellStyle name="Note 3 19 8 8" xfId="20330" xr:uid="{00000000-0005-0000-0000-0000C63E0000}"/>
    <cellStyle name="Note 3 19 9" xfId="4085" xr:uid="{00000000-0005-0000-0000-0000C73E0000}"/>
    <cellStyle name="Note 3 19 9 2" xfId="13689" xr:uid="{00000000-0005-0000-0000-0000C83E0000}"/>
    <cellStyle name="Note 3 19 9 2 2" xfId="31124" xr:uid="{00000000-0005-0000-0000-0000C93E0000}"/>
    <cellStyle name="Note 3 19 9 2 3" xfId="45577" xr:uid="{00000000-0005-0000-0000-0000CA3E0000}"/>
    <cellStyle name="Note 3 19 9 3" xfId="16150" xr:uid="{00000000-0005-0000-0000-0000CB3E0000}"/>
    <cellStyle name="Note 3 19 9 3 2" xfId="33585" xr:uid="{00000000-0005-0000-0000-0000CC3E0000}"/>
    <cellStyle name="Note 3 19 9 3 3" xfId="48038" xr:uid="{00000000-0005-0000-0000-0000CD3E0000}"/>
    <cellStyle name="Note 3 19 9 4" xfId="21521" xr:uid="{00000000-0005-0000-0000-0000CE3E0000}"/>
    <cellStyle name="Note 3 19 9 5" xfId="35974" xr:uid="{00000000-0005-0000-0000-0000CF3E0000}"/>
    <cellStyle name="Note 3 2" xfId="1594" xr:uid="{00000000-0005-0000-0000-0000D03E0000}"/>
    <cellStyle name="Note 3 2 10" xfId="6567" xr:uid="{00000000-0005-0000-0000-0000D13E0000}"/>
    <cellStyle name="Note 3 2 10 2" xfId="24002" xr:uid="{00000000-0005-0000-0000-0000D23E0000}"/>
    <cellStyle name="Note 3 2 10 3" xfId="38455" xr:uid="{00000000-0005-0000-0000-0000D33E0000}"/>
    <cellStyle name="Note 3 2 11" xfId="9008" xr:uid="{00000000-0005-0000-0000-0000D43E0000}"/>
    <cellStyle name="Note 3 2 11 2" xfId="26443" xr:uid="{00000000-0005-0000-0000-0000D53E0000}"/>
    <cellStyle name="Note 3 2 11 3" xfId="40896" xr:uid="{00000000-0005-0000-0000-0000D63E0000}"/>
    <cellStyle name="Note 3 2 12" xfId="11428" xr:uid="{00000000-0005-0000-0000-0000D73E0000}"/>
    <cellStyle name="Note 3 2 12 2" xfId="28863" xr:uid="{00000000-0005-0000-0000-0000D83E0000}"/>
    <cellStyle name="Note 3 2 12 3" xfId="43316" xr:uid="{00000000-0005-0000-0000-0000D93E0000}"/>
    <cellStyle name="Note 3 2 13" xfId="18435" xr:uid="{00000000-0005-0000-0000-0000DA3E0000}"/>
    <cellStyle name="Note 3 2 2" xfId="1595" xr:uid="{00000000-0005-0000-0000-0000DB3E0000}"/>
    <cellStyle name="Note 3 2 2 2" xfId="1596" xr:uid="{00000000-0005-0000-0000-0000DC3E0000}"/>
    <cellStyle name="Note 3 2 2 2 2" xfId="4107" xr:uid="{00000000-0005-0000-0000-0000DD3E0000}"/>
    <cellStyle name="Note 3 2 2 2 2 2" xfId="13706" xr:uid="{00000000-0005-0000-0000-0000DE3E0000}"/>
    <cellStyle name="Note 3 2 2 2 2 2 2" xfId="31141" xr:uid="{00000000-0005-0000-0000-0000DF3E0000}"/>
    <cellStyle name="Note 3 2 2 2 2 2 3" xfId="45594" xr:uid="{00000000-0005-0000-0000-0000E03E0000}"/>
    <cellStyle name="Note 3 2 2 2 2 3" xfId="16167" xr:uid="{00000000-0005-0000-0000-0000E13E0000}"/>
    <cellStyle name="Note 3 2 2 2 2 3 2" xfId="33602" xr:uid="{00000000-0005-0000-0000-0000E23E0000}"/>
    <cellStyle name="Note 3 2 2 2 2 3 3" xfId="48055" xr:uid="{00000000-0005-0000-0000-0000E33E0000}"/>
    <cellStyle name="Note 3 2 2 2 2 4" xfId="21543" xr:uid="{00000000-0005-0000-0000-0000E43E0000}"/>
    <cellStyle name="Note 3 2 2 2 2 5" xfId="35996" xr:uid="{00000000-0005-0000-0000-0000E53E0000}"/>
    <cellStyle name="Note 3 2 2 2 3" xfId="6569" xr:uid="{00000000-0005-0000-0000-0000E63E0000}"/>
    <cellStyle name="Note 3 2 2 2 3 2" xfId="24004" xr:uid="{00000000-0005-0000-0000-0000E73E0000}"/>
    <cellStyle name="Note 3 2 2 2 3 3" xfId="38457" xr:uid="{00000000-0005-0000-0000-0000E83E0000}"/>
    <cellStyle name="Note 3 2 2 2 4" xfId="9010" xr:uid="{00000000-0005-0000-0000-0000E93E0000}"/>
    <cellStyle name="Note 3 2 2 2 4 2" xfId="26445" xr:uid="{00000000-0005-0000-0000-0000EA3E0000}"/>
    <cellStyle name="Note 3 2 2 2 4 3" xfId="40898" xr:uid="{00000000-0005-0000-0000-0000EB3E0000}"/>
    <cellStyle name="Note 3 2 2 2 5" xfId="11430" xr:uid="{00000000-0005-0000-0000-0000EC3E0000}"/>
    <cellStyle name="Note 3 2 2 2 5 2" xfId="28865" xr:uid="{00000000-0005-0000-0000-0000ED3E0000}"/>
    <cellStyle name="Note 3 2 2 2 5 3" xfId="43318" xr:uid="{00000000-0005-0000-0000-0000EE3E0000}"/>
    <cellStyle name="Note 3 2 2 2 6" xfId="18437" xr:uid="{00000000-0005-0000-0000-0000EF3E0000}"/>
    <cellStyle name="Note 3 2 2 3" xfId="1597" xr:uid="{00000000-0005-0000-0000-0000F03E0000}"/>
    <cellStyle name="Note 3 2 2 3 2" xfId="4108" xr:uid="{00000000-0005-0000-0000-0000F13E0000}"/>
    <cellStyle name="Note 3 2 2 3 2 2" xfId="13707" xr:uid="{00000000-0005-0000-0000-0000F23E0000}"/>
    <cellStyle name="Note 3 2 2 3 2 2 2" xfId="31142" xr:uid="{00000000-0005-0000-0000-0000F33E0000}"/>
    <cellStyle name="Note 3 2 2 3 2 2 3" xfId="45595" xr:uid="{00000000-0005-0000-0000-0000F43E0000}"/>
    <cellStyle name="Note 3 2 2 3 2 3" xfId="16168" xr:uid="{00000000-0005-0000-0000-0000F53E0000}"/>
    <cellStyle name="Note 3 2 2 3 2 3 2" xfId="33603" xr:uid="{00000000-0005-0000-0000-0000F63E0000}"/>
    <cellStyle name="Note 3 2 2 3 2 3 3" xfId="48056" xr:uid="{00000000-0005-0000-0000-0000F73E0000}"/>
    <cellStyle name="Note 3 2 2 3 2 4" xfId="21544" xr:uid="{00000000-0005-0000-0000-0000F83E0000}"/>
    <cellStyle name="Note 3 2 2 3 2 5" xfId="35997" xr:uid="{00000000-0005-0000-0000-0000F93E0000}"/>
    <cellStyle name="Note 3 2 2 3 3" xfId="6570" xr:uid="{00000000-0005-0000-0000-0000FA3E0000}"/>
    <cellStyle name="Note 3 2 2 3 3 2" xfId="24005" xr:uid="{00000000-0005-0000-0000-0000FB3E0000}"/>
    <cellStyle name="Note 3 2 2 3 3 3" xfId="38458" xr:uid="{00000000-0005-0000-0000-0000FC3E0000}"/>
    <cellStyle name="Note 3 2 2 3 4" xfId="9011" xr:uid="{00000000-0005-0000-0000-0000FD3E0000}"/>
    <cellStyle name="Note 3 2 2 3 4 2" xfId="26446" xr:uid="{00000000-0005-0000-0000-0000FE3E0000}"/>
    <cellStyle name="Note 3 2 2 3 4 3" xfId="40899" xr:uid="{00000000-0005-0000-0000-0000FF3E0000}"/>
    <cellStyle name="Note 3 2 2 3 5" xfId="11431" xr:uid="{00000000-0005-0000-0000-0000003F0000}"/>
    <cellStyle name="Note 3 2 2 3 5 2" xfId="28866" xr:uid="{00000000-0005-0000-0000-0000013F0000}"/>
    <cellStyle name="Note 3 2 2 3 5 3" xfId="43319" xr:uid="{00000000-0005-0000-0000-0000023F0000}"/>
    <cellStyle name="Note 3 2 2 3 6" xfId="18438" xr:uid="{00000000-0005-0000-0000-0000033F0000}"/>
    <cellStyle name="Note 3 2 2 4" xfId="1598" xr:uid="{00000000-0005-0000-0000-0000043F0000}"/>
    <cellStyle name="Note 3 2 2 4 2" xfId="4109" xr:uid="{00000000-0005-0000-0000-0000053F0000}"/>
    <cellStyle name="Note 3 2 2 4 2 2" xfId="21545" xr:uid="{00000000-0005-0000-0000-0000063F0000}"/>
    <cellStyle name="Note 3 2 2 4 2 3" xfId="35998" xr:uid="{00000000-0005-0000-0000-0000073F0000}"/>
    <cellStyle name="Note 3 2 2 4 3" xfId="6571" xr:uid="{00000000-0005-0000-0000-0000083F0000}"/>
    <cellStyle name="Note 3 2 2 4 3 2" xfId="24006" xr:uid="{00000000-0005-0000-0000-0000093F0000}"/>
    <cellStyle name="Note 3 2 2 4 3 3" xfId="38459" xr:uid="{00000000-0005-0000-0000-00000A3F0000}"/>
    <cellStyle name="Note 3 2 2 4 4" xfId="9012" xr:uid="{00000000-0005-0000-0000-00000B3F0000}"/>
    <cellStyle name="Note 3 2 2 4 4 2" xfId="26447" xr:uid="{00000000-0005-0000-0000-00000C3F0000}"/>
    <cellStyle name="Note 3 2 2 4 4 3" xfId="40900" xr:uid="{00000000-0005-0000-0000-00000D3F0000}"/>
    <cellStyle name="Note 3 2 2 4 5" xfId="11432" xr:uid="{00000000-0005-0000-0000-00000E3F0000}"/>
    <cellStyle name="Note 3 2 2 4 5 2" xfId="28867" xr:uid="{00000000-0005-0000-0000-00000F3F0000}"/>
    <cellStyle name="Note 3 2 2 4 5 3" xfId="43320" xr:uid="{00000000-0005-0000-0000-0000103F0000}"/>
    <cellStyle name="Note 3 2 2 4 6" xfId="15169" xr:uid="{00000000-0005-0000-0000-0000113F0000}"/>
    <cellStyle name="Note 3 2 2 4 6 2" xfId="32604" xr:uid="{00000000-0005-0000-0000-0000123F0000}"/>
    <cellStyle name="Note 3 2 2 4 6 3" xfId="47057" xr:uid="{00000000-0005-0000-0000-0000133F0000}"/>
    <cellStyle name="Note 3 2 2 4 7" xfId="18439" xr:uid="{00000000-0005-0000-0000-0000143F0000}"/>
    <cellStyle name="Note 3 2 2 4 8" xfId="20331" xr:uid="{00000000-0005-0000-0000-0000153F0000}"/>
    <cellStyle name="Note 3 2 2 5" xfId="4106" xr:uid="{00000000-0005-0000-0000-0000163F0000}"/>
    <cellStyle name="Note 3 2 2 5 2" xfId="13705" xr:uid="{00000000-0005-0000-0000-0000173F0000}"/>
    <cellStyle name="Note 3 2 2 5 2 2" xfId="31140" xr:uid="{00000000-0005-0000-0000-0000183F0000}"/>
    <cellStyle name="Note 3 2 2 5 2 3" xfId="45593" xr:uid="{00000000-0005-0000-0000-0000193F0000}"/>
    <cellStyle name="Note 3 2 2 5 3" xfId="16166" xr:uid="{00000000-0005-0000-0000-00001A3F0000}"/>
    <cellStyle name="Note 3 2 2 5 3 2" xfId="33601" xr:uid="{00000000-0005-0000-0000-00001B3F0000}"/>
    <cellStyle name="Note 3 2 2 5 3 3" xfId="48054" xr:uid="{00000000-0005-0000-0000-00001C3F0000}"/>
    <cellStyle name="Note 3 2 2 5 4" xfId="21542" xr:uid="{00000000-0005-0000-0000-00001D3F0000}"/>
    <cellStyle name="Note 3 2 2 5 5" xfId="35995" xr:uid="{00000000-0005-0000-0000-00001E3F0000}"/>
    <cellStyle name="Note 3 2 2 6" xfId="6568" xr:uid="{00000000-0005-0000-0000-00001F3F0000}"/>
    <cellStyle name="Note 3 2 2 6 2" xfId="24003" xr:uid="{00000000-0005-0000-0000-0000203F0000}"/>
    <cellStyle name="Note 3 2 2 6 3" xfId="38456" xr:uid="{00000000-0005-0000-0000-0000213F0000}"/>
    <cellStyle name="Note 3 2 2 7" xfId="9009" xr:uid="{00000000-0005-0000-0000-0000223F0000}"/>
    <cellStyle name="Note 3 2 2 7 2" xfId="26444" xr:uid="{00000000-0005-0000-0000-0000233F0000}"/>
    <cellStyle name="Note 3 2 2 7 3" xfId="40897" xr:uid="{00000000-0005-0000-0000-0000243F0000}"/>
    <cellStyle name="Note 3 2 2 8" xfId="11429" xr:uid="{00000000-0005-0000-0000-0000253F0000}"/>
    <cellStyle name="Note 3 2 2 8 2" xfId="28864" xr:uid="{00000000-0005-0000-0000-0000263F0000}"/>
    <cellStyle name="Note 3 2 2 8 3" xfId="43317" xr:uid="{00000000-0005-0000-0000-0000273F0000}"/>
    <cellStyle name="Note 3 2 2 9" xfId="18436" xr:uid="{00000000-0005-0000-0000-0000283F0000}"/>
    <cellStyle name="Note 3 2 3" xfId="1599" xr:uid="{00000000-0005-0000-0000-0000293F0000}"/>
    <cellStyle name="Note 3 2 3 2" xfId="1600" xr:uid="{00000000-0005-0000-0000-00002A3F0000}"/>
    <cellStyle name="Note 3 2 3 2 2" xfId="4111" xr:uid="{00000000-0005-0000-0000-00002B3F0000}"/>
    <cellStyle name="Note 3 2 3 2 2 2" xfId="13709" xr:uid="{00000000-0005-0000-0000-00002C3F0000}"/>
    <cellStyle name="Note 3 2 3 2 2 2 2" xfId="31144" xr:uid="{00000000-0005-0000-0000-00002D3F0000}"/>
    <cellStyle name="Note 3 2 3 2 2 2 3" xfId="45597" xr:uid="{00000000-0005-0000-0000-00002E3F0000}"/>
    <cellStyle name="Note 3 2 3 2 2 3" xfId="16170" xr:uid="{00000000-0005-0000-0000-00002F3F0000}"/>
    <cellStyle name="Note 3 2 3 2 2 3 2" xfId="33605" xr:uid="{00000000-0005-0000-0000-0000303F0000}"/>
    <cellStyle name="Note 3 2 3 2 2 3 3" xfId="48058" xr:uid="{00000000-0005-0000-0000-0000313F0000}"/>
    <cellStyle name="Note 3 2 3 2 2 4" xfId="21547" xr:uid="{00000000-0005-0000-0000-0000323F0000}"/>
    <cellStyle name="Note 3 2 3 2 2 5" xfId="36000" xr:uid="{00000000-0005-0000-0000-0000333F0000}"/>
    <cellStyle name="Note 3 2 3 2 3" xfId="6573" xr:uid="{00000000-0005-0000-0000-0000343F0000}"/>
    <cellStyle name="Note 3 2 3 2 3 2" xfId="24008" xr:uid="{00000000-0005-0000-0000-0000353F0000}"/>
    <cellStyle name="Note 3 2 3 2 3 3" xfId="38461" xr:uid="{00000000-0005-0000-0000-0000363F0000}"/>
    <cellStyle name="Note 3 2 3 2 4" xfId="9014" xr:uid="{00000000-0005-0000-0000-0000373F0000}"/>
    <cellStyle name="Note 3 2 3 2 4 2" xfId="26449" xr:uid="{00000000-0005-0000-0000-0000383F0000}"/>
    <cellStyle name="Note 3 2 3 2 4 3" xfId="40902" xr:uid="{00000000-0005-0000-0000-0000393F0000}"/>
    <cellStyle name="Note 3 2 3 2 5" xfId="11434" xr:uid="{00000000-0005-0000-0000-00003A3F0000}"/>
    <cellStyle name="Note 3 2 3 2 5 2" xfId="28869" xr:uid="{00000000-0005-0000-0000-00003B3F0000}"/>
    <cellStyle name="Note 3 2 3 2 5 3" xfId="43322" xr:uid="{00000000-0005-0000-0000-00003C3F0000}"/>
    <cellStyle name="Note 3 2 3 2 6" xfId="18441" xr:uid="{00000000-0005-0000-0000-00003D3F0000}"/>
    <cellStyle name="Note 3 2 3 3" xfId="1601" xr:uid="{00000000-0005-0000-0000-00003E3F0000}"/>
    <cellStyle name="Note 3 2 3 3 2" xfId="4112" xr:uid="{00000000-0005-0000-0000-00003F3F0000}"/>
    <cellStyle name="Note 3 2 3 3 2 2" xfId="13710" xr:uid="{00000000-0005-0000-0000-0000403F0000}"/>
    <cellStyle name="Note 3 2 3 3 2 2 2" xfId="31145" xr:uid="{00000000-0005-0000-0000-0000413F0000}"/>
    <cellStyle name="Note 3 2 3 3 2 2 3" xfId="45598" xr:uid="{00000000-0005-0000-0000-0000423F0000}"/>
    <cellStyle name="Note 3 2 3 3 2 3" xfId="16171" xr:uid="{00000000-0005-0000-0000-0000433F0000}"/>
    <cellStyle name="Note 3 2 3 3 2 3 2" xfId="33606" xr:uid="{00000000-0005-0000-0000-0000443F0000}"/>
    <cellStyle name="Note 3 2 3 3 2 3 3" xfId="48059" xr:uid="{00000000-0005-0000-0000-0000453F0000}"/>
    <cellStyle name="Note 3 2 3 3 2 4" xfId="21548" xr:uid="{00000000-0005-0000-0000-0000463F0000}"/>
    <cellStyle name="Note 3 2 3 3 2 5" xfId="36001" xr:uid="{00000000-0005-0000-0000-0000473F0000}"/>
    <cellStyle name="Note 3 2 3 3 3" xfId="6574" xr:uid="{00000000-0005-0000-0000-0000483F0000}"/>
    <cellStyle name="Note 3 2 3 3 3 2" xfId="24009" xr:uid="{00000000-0005-0000-0000-0000493F0000}"/>
    <cellStyle name="Note 3 2 3 3 3 3" xfId="38462" xr:uid="{00000000-0005-0000-0000-00004A3F0000}"/>
    <cellStyle name="Note 3 2 3 3 4" xfId="9015" xr:uid="{00000000-0005-0000-0000-00004B3F0000}"/>
    <cellStyle name="Note 3 2 3 3 4 2" xfId="26450" xr:uid="{00000000-0005-0000-0000-00004C3F0000}"/>
    <cellStyle name="Note 3 2 3 3 4 3" xfId="40903" xr:uid="{00000000-0005-0000-0000-00004D3F0000}"/>
    <cellStyle name="Note 3 2 3 3 5" xfId="11435" xr:uid="{00000000-0005-0000-0000-00004E3F0000}"/>
    <cellStyle name="Note 3 2 3 3 5 2" xfId="28870" xr:uid="{00000000-0005-0000-0000-00004F3F0000}"/>
    <cellStyle name="Note 3 2 3 3 5 3" xfId="43323" xr:uid="{00000000-0005-0000-0000-0000503F0000}"/>
    <cellStyle name="Note 3 2 3 3 6" xfId="18442" xr:uid="{00000000-0005-0000-0000-0000513F0000}"/>
    <cellStyle name="Note 3 2 3 4" xfId="1602" xr:uid="{00000000-0005-0000-0000-0000523F0000}"/>
    <cellStyle name="Note 3 2 3 4 2" xfId="4113" xr:uid="{00000000-0005-0000-0000-0000533F0000}"/>
    <cellStyle name="Note 3 2 3 4 2 2" xfId="21549" xr:uid="{00000000-0005-0000-0000-0000543F0000}"/>
    <cellStyle name="Note 3 2 3 4 2 3" xfId="36002" xr:uid="{00000000-0005-0000-0000-0000553F0000}"/>
    <cellStyle name="Note 3 2 3 4 3" xfId="6575" xr:uid="{00000000-0005-0000-0000-0000563F0000}"/>
    <cellStyle name="Note 3 2 3 4 3 2" xfId="24010" xr:uid="{00000000-0005-0000-0000-0000573F0000}"/>
    <cellStyle name="Note 3 2 3 4 3 3" xfId="38463" xr:uid="{00000000-0005-0000-0000-0000583F0000}"/>
    <cellStyle name="Note 3 2 3 4 4" xfId="9016" xr:uid="{00000000-0005-0000-0000-0000593F0000}"/>
    <cellStyle name="Note 3 2 3 4 4 2" xfId="26451" xr:uid="{00000000-0005-0000-0000-00005A3F0000}"/>
    <cellStyle name="Note 3 2 3 4 4 3" xfId="40904" xr:uid="{00000000-0005-0000-0000-00005B3F0000}"/>
    <cellStyle name="Note 3 2 3 4 5" xfId="11436" xr:uid="{00000000-0005-0000-0000-00005C3F0000}"/>
    <cellStyle name="Note 3 2 3 4 5 2" xfId="28871" xr:uid="{00000000-0005-0000-0000-00005D3F0000}"/>
    <cellStyle name="Note 3 2 3 4 5 3" xfId="43324" xr:uid="{00000000-0005-0000-0000-00005E3F0000}"/>
    <cellStyle name="Note 3 2 3 4 6" xfId="15170" xr:uid="{00000000-0005-0000-0000-00005F3F0000}"/>
    <cellStyle name="Note 3 2 3 4 6 2" xfId="32605" xr:uid="{00000000-0005-0000-0000-0000603F0000}"/>
    <cellStyle name="Note 3 2 3 4 6 3" xfId="47058" xr:uid="{00000000-0005-0000-0000-0000613F0000}"/>
    <cellStyle name="Note 3 2 3 4 7" xfId="18443" xr:uid="{00000000-0005-0000-0000-0000623F0000}"/>
    <cellStyle name="Note 3 2 3 4 8" xfId="20332" xr:uid="{00000000-0005-0000-0000-0000633F0000}"/>
    <cellStyle name="Note 3 2 3 5" xfId="4110" xr:uid="{00000000-0005-0000-0000-0000643F0000}"/>
    <cellStyle name="Note 3 2 3 5 2" xfId="13708" xr:uid="{00000000-0005-0000-0000-0000653F0000}"/>
    <cellStyle name="Note 3 2 3 5 2 2" xfId="31143" xr:uid="{00000000-0005-0000-0000-0000663F0000}"/>
    <cellStyle name="Note 3 2 3 5 2 3" xfId="45596" xr:uid="{00000000-0005-0000-0000-0000673F0000}"/>
    <cellStyle name="Note 3 2 3 5 3" xfId="16169" xr:uid="{00000000-0005-0000-0000-0000683F0000}"/>
    <cellStyle name="Note 3 2 3 5 3 2" xfId="33604" xr:uid="{00000000-0005-0000-0000-0000693F0000}"/>
    <cellStyle name="Note 3 2 3 5 3 3" xfId="48057" xr:uid="{00000000-0005-0000-0000-00006A3F0000}"/>
    <cellStyle name="Note 3 2 3 5 4" xfId="21546" xr:uid="{00000000-0005-0000-0000-00006B3F0000}"/>
    <cellStyle name="Note 3 2 3 5 5" xfId="35999" xr:uid="{00000000-0005-0000-0000-00006C3F0000}"/>
    <cellStyle name="Note 3 2 3 6" xfId="6572" xr:uid="{00000000-0005-0000-0000-00006D3F0000}"/>
    <cellStyle name="Note 3 2 3 6 2" xfId="24007" xr:uid="{00000000-0005-0000-0000-00006E3F0000}"/>
    <cellStyle name="Note 3 2 3 6 3" xfId="38460" xr:uid="{00000000-0005-0000-0000-00006F3F0000}"/>
    <cellStyle name="Note 3 2 3 7" xfId="9013" xr:uid="{00000000-0005-0000-0000-0000703F0000}"/>
    <cellStyle name="Note 3 2 3 7 2" xfId="26448" xr:uid="{00000000-0005-0000-0000-0000713F0000}"/>
    <cellStyle name="Note 3 2 3 7 3" xfId="40901" xr:uid="{00000000-0005-0000-0000-0000723F0000}"/>
    <cellStyle name="Note 3 2 3 8" xfId="11433" xr:uid="{00000000-0005-0000-0000-0000733F0000}"/>
    <cellStyle name="Note 3 2 3 8 2" xfId="28868" xr:uid="{00000000-0005-0000-0000-0000743F0000}"/>
    <cellStyle name="Note 3 2 3 8 3" xfId="43321" xr:uid="{00000000-0005-0000-0000-0000753F0000}"/>
    <cellStyle name="Note 3 2 3 9" xfId="18440" xr:uid="{00000000-0005-0000-0000-0000763F0000}"/>
    <cellStyle name="Note 3 2 4" xfId="1603" xr:uid="{00000000-0005-0000-0000-0000773F0000}"/>
    <cellStyle name="Note 3 2 4 2" xfId="1604" xr:uid="{00000000-0005-0000-0000-0000783F0000}"/>
    <cellStyle name="Note 3 2 4 2 2" xfId="4115" xr:uid="{00000000-0005-0000-0000-0000793F0000}"/>
    <cellStyle name="Note 3 2 4 2 2 2" xfId="13712" xr:uid="{00000000-0005-0000-0000-00007A3F0000}"/>
    <cellStyle name="Note 3 2 4 2 2 2 2" xfId="31147" xr:uid="{00000000-0005-0000-0000-00007B3F0000}"/>
    <cellStyle name="Note 3 2 4 2 2 2 3" xfId="45600" xr:uid="{00000000-0005-0000-0000-00007C3F0000}"/>
    <cellStyle name="Note 3 2 4 2 2 3" xfId="16173" xr:uid="{00000000-0005-0000-0000-00007D3F0000}"/>
    <cellStyle name="Note 3 2 4 2 2 3 2" xfId="33608" xr:uid="{00000000-0005-0000-0000-00007E3F0000}"/>
    <cellStyle name="Note 3 2 4 2 2 3 3" xfId="48061" xr:uid="{00000000-0005-0000-0000-00007F3F0000}"/>
    <cellStyle name="Note 3 2 4 2 2 4" xfId="21551" xr:uid="{00000000-0005-0000-0000-0000803F0000}"/>
    <cellStyle name="Note 3 2 4 2 2 5" xfId="36004" xr:uid="{00000000-0005-0000-0000-0000813F0000}"/>
    <cellStyle name="Note 3 2 4 2 3" xfId="6577" xr:uid="{00000000-0005-0000-0000-0000823F0000}"/>
    <cellStyle name="Note 3 2 4 2 3 2" xfId="24012" xr:uid="{00000000-0005-0000-0000-0000833F0000}"/>
    <cellStyle name="Note 3 2 4 2 3 3" xfId="38465" xr:uid="{00000000-0005-0000-0000-0000843F0000}"/>
    <cellStyle name="Note 3 2 4 2 4" xfId="9018" xr:uid="{00000000-0005-0000-0000-0000853F0000}"/>
    <cellStyle name="Note 3 2 4 2 4 2" xfId="26453" xr:uid="{00000000-0005-0000-0000-0000863F0000}"/>
    <cellStyle name="Note 3 2 4 2 4 3" xfId="40906" xr:uid="{00000000-0005-0000-0000-0000873F0000}"/>
    <cellStyle name="Note 3 2 4 2 5" xfId="11438" xr:uid="{00000000-0005-0000-0000-0000883F0000}"/>
    <cellStyle name="Note 3 2 4 2 5 2" xfId="28873" xr:uid="{00000000-0005-0000-0000-0000893F0000}"/>
    <cellStyle name="Note 3 2 4 2 5 3" xfId="43326" xr:uid="{00000000-0005-0000-0000-00008A3F0000}"/>
    <cellStyle name="Note 3 2 4 2 6" xfId="18445" xr:uid="{00000000-0005-0000-0000-00008B3F0000}"/>
    <cellStyle name="Note 3 2 4 3" xfId="1605" xr:uid="{00000000-0005-0000-0000-00008C3F0000}"/>
    <cellStyle name="Note 3 2 4 3 2" xfId="4116" xr:uid="{00000000-0005-0000-0000-00008D3F0000}"/>
    <cellStyle name="Note 3 2 4 3 2 2" xfId="13713" xr:uid="{00000000-0005-0000-0000-00008E3F0000}"/>
    <cellStyle name="Note 3 2 4 3 2 2 2" xfId="31148" xr:uid="{00000000-0005-0000-0000-00008F3F0000}"/>
    <cellStyle name="Note 3 2 4 3 2 2 3" xfId="45601" xr:uid="{00000000-0005-0000-0000-0000903F0000}"/>
    <cellStyle name="Note 3 2 4 3 2 3" xfId="16174" xr:uid="{00000000-0005-0000-0000-0000913F0000}"/>
    <cellStyle name="Note 3 2 4 3 2 3 2" xfId="33609" xr:uid="{00000000-0005-0000-0000-0000923F0000}"/>
    <cellStyle name="Note 3 2 4 3 2 3 3" xfId="48062" xr:uid="{00000000-0005-0000-0000-0000933F0000}"/>
    <cellStyle name="Note 3 2 4 3 2 4" xfId="21552" xr:uid="{00000000-0005-0000-0000-0000943F0000}"/>
    <cellStyle name="Note 3 2 4 3 2 5" xfId="36005" xr:uid="{00000000-0005-0000-0000-0000953F0000}"/>
    <cellStyle name="Note 3 2 4 3 3" xfId="6578" xr:uid="{00000000-0005-0000-0000-0000963F0000}"/>
    <cellStyle name="Note 3 2 4 3 3 2" xfId="24013" xr:uid="{00000000-0005-0000-0000-0000973F0000}"/>
    <cellStyle name="Note 3 2 4 3 3 3" xfId="38466" xr:uid="{00000000-0005-0000-0000-0000983F0000}"/>
    <cellStyle name="Note 3 2 4 3 4" xfId="9019" xr:uid="{00000000-0005-0000-0000-0000993F0000}"/>
    <cellStyle name="Note 3 2 4 3 4 2" xfId="26454" xr:uid="{00000000-0005-0000-0000-00009A3F0000}"/>
    <cellStyle name="Note 3 2 4 3 4 3" xfId="40907" xr:uid="{00000000-0005-0000-0000-00009B3F0000}"/>
    <cellStyle name="Note 3 2 4 3 5" xfId="11439" xr:uid="{00000000-0005-0000-0000-00009C3F0000}"/>
    <cellStyle name="Note 3 2 4 3 5 2" xfId="28874" xr:uid="{00000000-0005-0000-0000-00009D3F0000}"/>
    <cellStyle name="Note 3 2 4 3 5 3" xfId="43327" xr:uid="{00000000-0005-0000-0000-00009E3F0000}"/>
    <cellStyle name="Note 3 2 4 3 6" xfId="18446" xr:uid="{00000000-0005-0000-0000-00009F3F0000}"/>
    <cellStyle name="Note 3 2 4 4" xfId="1606" xr:uid="{00000000-0005-0000-0000-0000A03F0000}"/>
    <cellStyle name="Note 3 2 4 4 2" xfId="4117" xr:uid="{00000000-0005-0000-0000-0000A13F0000}"/>
    <cellStyle name="Note 3 2 4 4 2 2" xfId="21553" xr:uid="{00000000-0005-0000-0000-0000A23F0000}"/>
    <cellStyle name="Note 3 2 4 4 2 3" xfId="36006" xr:uid="{00000000-0005-0000-0000-0000A33F0000}"/>
    <cellStyle name="Note 3 2 4 4 3" xfId="6579" xr:uid="{00000000-0005-0000-0000-0000A43F0000}"/>
    <cellStyle name="Note 3 2 4 4 3 2" xfId="24014" xr:uid="{00000000-0005-0000-0000-0000A53F0000}"/>
    <cellStyle name="Note 3 2 4 4 3 3" xfId="38467" xr:uid="{00000000-0005-0000-0000-0000A63F0000}"/>
    <cellStyle name="Note 3 2 4 4 4" xfId="9020" xr:uid="{00000000-0005-0000-0000-0000A73F0000}"/>
    <cellStyle name="Note 3 2 4 4 4 2" xfId="26455" xr:uid="{00000000-0005-0000-0000-0000A83F0000}"/>
    <cellStyle name="Note 3 2 4 4 4 3" xfId="40908" xr:uid="{00000000-0005-0000-0000-0000A93F0000}"/>
    <cellStyle name="Note 3 2 4 4 5" xfId="11440" xr:uid="{00000000-0005-0000-0000-0000AA3F0000}"/>
    <cellStyle name="Note 3 2 4 4 5 2" xfId="28875" xr:uid="{00000000-0005-0000-0000-0000AB3F0000}"/>
    <cellStyle name="Note 3 2 4 4 5 3" xfId="43328" xr:uid="{00000000-0005-0000-0000-0000AC3F0000}"/>
    <cellStyle name="Note 3 2 4 4 6" xfId="15171" xr:uid="{00000000-0005-0000-0000-0000AD3F0000}"/>
    <cellStyle name="Note 3 2 4 4 6 2" xfId="32606" xr:uid="{00000000-0005-0000-0000-0000AE3F0000}"/>
    <cellStyle name="Note 3 2 4 4 6 3" xfId="47059" xr:uid="{00000000-0005-0000-0000-0000AF3F0000}"/>
    <cellStyle name="Note 3 2 4 4 7" xfId="18447" xr:uid="{00000000-0005-0000-0000-0000B03F0000}"/>
    <cellStyle name="Note 3 2 4 4 8" xfId="20333" xr:uid="{00000000-0005-0000-0000-0000B13F0000}"/>
    <cellStyle name="Note 3 2 4 5" xfId="4114" xr:uid="{00000000-0005-0000-0000-0000B23F0000}"/>
    <cellStyle name="Note 3 2 4 5 2" xfId="13711" xr:uid="{00000000-0005-0000-0000-0000B33F0000}"/>
    <cellStyle name="Note 3 2 4 5 2 2" xfId="31146" xr:uid="{00000000-0005-0000-0000-0000B43F0000}"/>
    <cellStyle name="Note 3 2 4 5 2 3" xfId="45599" xr:uid="{00000000-0005-0000-0000-0000B53F0000}"/>
    <cellStyle name="Note 3 2 4 5 3" xfId="16172" xr:uid="{00000000-0005-0000-0000-0000B63F0000}"/>
    <cellStyle name="Note 3 2 4 5 3 2" xfId="33607" xr:uid="{00000000-0005-0000-0000-0000B73F0000}"/>
    <cellStyle name="Note 3 2 4 5 3 3" xfId="48060" xr:uid="{00000000-0005-0000-0000-0000B83F0000}"/>
    <cellStyle name="Note 3 2 4 5 4" xfId="21550" xr:uid="{00000000-0005-0000-0000-0000B93F0000}"/>
    <cellStyle name="Note 3 2 4 5 5" xfId="36003" xr:uid="{00000000-0005-0000-0000-0000BA3F0000}"/>
    <cellStyle name="Note 3 2 4 6" xfId="6576" xr:uid="{00000000-0005-0000-0000-0000BB3F0000}"/>
    <cellStyle name="Note 3 2 4 6 2" xfId="24011" xr:uid="{00000000-0005-0000-0000-0000BC3F0000}"/>
    <cellStyle name="Note 3 2 4 6 3" xfId="38464" xr:uid="{00000000-0005-0000-0000-0000BD3F0000}"/>
    <cellStyle name="Note 3 2 4 7" xfId="9017" xr:uid="{00000000-0005-0000-0000-0000BE3F0000}"/>
    <cellStyle name="Note 3 2 4 7 2" xfId="26452" xr:uid="{00000000-0005-0000-0000-0000BF3F0000}"/>
    <cellStyle name="Note 3 2 4 7 3" xfId="40905" xr:uid="{00000000-0005-0000-0000-0000C03F0000}"/>
    <cellStyle name="Note 3 2 4 8" xfId="11437" xr:uid="{00000000-0005-0000-0000-0000C13F0000}"/>
    <cellStyle name="Note 3 2 4 8 2" xfId="28872" xr:uid="{00000000-0005-0000-0000-0000C23F0000}"/>
    <cellStyle name="Note 3 2 4 8 3" xfId="43325" xr:uid="{00000000-0005-0000-0000-0000C33F0000}"/>
    <cellStyle name="Note 3 2 4 9" xfId="18444" xr:uid="{00000000-0005-0000-0000-0000C43F0000}"/>
    <cellStyle name="Note 3 2 5" xfId="1607" xr:uid="{00000000-0005-0000-0000-0000C53F0000}"/>
    <cellStyle name="Note 3 2 5 2" xfId="1608" xr:uid="{00000000-0005-0000-0000-0000C63F0000}"/>
    <cellStyle name="Note 3 2 5 2 2" xfId="4119" xr:uid="{00000000-0005-0000-0000-0000C73F0000}"/>
    <cellStyle name="Note 3 2 5 2 2 2" xfId="13715" xr:uid="{00000000-0005-0000-0000-0000C83F0000}"/>
    <cellStyle name="Note 3 2 5 2 2 2 2" xfId="31150" xr:uid="{00000000-0005-0000-0000-0000C93F0000}"/>
    <cellStyle name="Note 3 2 5 2 2 2 3" xfId="45603" xr:uid="{00000000-0005-0000-0000-0000CA3F0000}"/>
    <cellStyle name="Note 3 2 5 2 2 3" xfId="16176" xr:uid="{00000000-0005-0000-0000-0000CB3F0000}"/>
    <cellStyle name="Note 3 2 5 2 2 3 2" xfId="33611" xr:uid="{00000000-0005-0000-0000-0000CC3F0000}"/>
    <cellStyle name="Note 3 2 5 2 2 3 3" xfId="48064" xr:uid="{00000000-0005-0000-0000-0000CD3F0000}"/>
    <cellStyle name="Note 3 2 5 2 2 4" xfId="21555" xr:uid="{00000000-0005-0000-0000-0000CE3F0000}"/>
    <cellStyle name="Note 3 2 5 2 2 5" xfId="36008" xr:uid="{00000000-0005-0000-0000-0000CF3F0000}"/>
    <cellStyle name="Note 3 2 5 2 3" xfId="6581" xr:uid="{00000000-0005-0000-0000-0000D03F0000}"/>
    <cellStyle name="Note 3 2 5 2 3 2" xfId="24016" xr:uid="{00000000-0005-0000-0000-0000D13F0000}"/>
    <cellStyle name="Note 3 2 5 2 3 3" xfId="38469" xr:uid="{00000000-0005-0000-0000-0000D23F0000}"/>
    <cellStyle name="Note 3 2 5 2 4" xfId="9022" xr:uid="{00000000-0005-0000-0000-0000D33F0000}"/>
    <cellStyle name="Note 3 2 5 2 4 2" xfId="26457" xr:uid="{00000000-0005-0000-0000-0000D43F0000}"/>
    <cellStyle name="Note 3 2 5 2 4 3" xfId="40910" xr:uid="{00000000-0005-0000-0000-0000D53F0000}"/>
    <cellStyle name="Note 3 2 5 2 5" xfId="11442" xr:uid="{00000000-0005-0000-0000-0000D63F0000}"/>
    <cellStyle name="Note 3 2 5 2 5 2" xfId="28877" xr:uid="{00000000-0005-0000-0000-0000D73F0000}"/>
    <cellStyle name="Note 3 2 5 2 5 3" xfId="43330" xr:uid="{00000000-0005-0000-0000-0000D83F0000}"/>
    <cellStyle name="Note 3 2 5 2 6" xfId="18449" xr:uid="{00000000-0005-0000-0000-0000D93F0000}"/>
    <cellStyle name="Note 3 2 5 3" xfId="1609" xr:uid="{00000000-0005-0000-0000-0000DA3F0000}"/>
    <cellStyle name="Note 3 2 5 3 2" xfId="4120" xr:uid="{00000000-0005-0000-0000-0000DB3F0000}"/>
    <cellStyle name="Note 3 2 5 3 2 2" xfId="13716" xr:uid="{00000000-0005-0000-0000-0000DC3F0000}"/>
    <cellStyle name="Note 3 2 5 3 2 2 2" xfId="31151" xr:uid="{00000000-0005-0000-0000-0000DD3F0000}"/>
    <cellStyle name="Note 3 2 5 3 2 2 3" xfId="45604" xr:uid="{00000000-0005-0000-0000-0000DE3F0000}"/>
    <cellStyle name="Note 3 2 5 3 2 3" xfId="16177" xr:uid="{00000000-0005-0000-0000-0000DF3F0000}"/>
    <cellStyle name="Note 3 2 5 3 2 3 2" xfId="33612" xr:uid="{00000000-0005-0000-0000-0000E03F0000}"/>
    <cellStyle name="Note 3 2 5 3 2 3 3" xfId="48065" xr:uid="{00000000-0005-0000-0000-0000E13F0000}"/>
    <cellStyle name="Note 3 2 5 3 2 4" xfId="21556" xr:uid="{00000000-0005-0000-0000-0000E23F0000}"/>
    <cellStyle name="Note 3 2 5 3 2 5" xfId="36009" xr:uid="{00000000-0005-0000-0000-0000E33F0000}"/>
    <cellStyle name="Note 3 2 5 3 3" xfId="6582" xr:uid="{00000000-0005-0000-0000-0000E43F0000}"/>
    <cellStyle name="Note 3 2 5 3 3 2" xfId="24017" xr:uid="{00000000-0005-0000-0000-0000E53F0000}"/>
    <cellStyle name="Note 3 2 5 3 3 3" xfId="38470" xr:uid="{00000000-0005-0000-0000-0000E63F0000}"/>
    <cellStyle name="Note 3 2 5 3 4" xfId="9023" xr:uid="{00000000-0005-0000-0000-0000E73F0000}"/>
    <cellStyle name="Note 3 2 5 3 4 2" xfId="26458" xr:uid="{00000000-0005-0000-0000-0000E83F0000}"/>
    <cellStyle name="Note 3 2 5 3 4 3" xfId="40911" xr:uid="{00000000-0005-0000-0000-0000E93F0000}"/>
    <cellStyle name="Note 3 2 5 3 5" xfId="11443" xr:uid="{00000000-0005-0000-0000-0000EA3F0000}"/>
    <cellStyle name="Note 3 2 5 3 5 2" xfId="28878" xr:uid="{00000000-0005-0000-0000-0000EB3F0000}"/>
    <cellStyle name="Note 3 2 5 3 5 3" xfId="43331" xr:uid="{00000000-0005-0000-0000-0000EC3F0000}"/>
    <cellStyle name="Note 3 2 5 3 6" xfId="18450" xr:uid="{00000000-0005-0000-0000-0000ED3F0000}"/>
    <cellStyle name="Note 3 2 5 4" xfId="1610" xr:uid="{00000000-0005-0000-0000-0000EE3F0000}"/>
    <cellStyle name="Note 3 2 5 4 2" xfId="4121" xr:uid="{00000000-0005-0000-0000-0000EF3F0000}"/>
    <cellStyle name="Note 3 2 5 4 2 2" xfId="21557" xr:uid="{00000000-0005-0000-0000-0000F03F0000}"/>
    <cellStyle name="Note 3 2 5 4 2 3" xfId="36010" xr:uid="{00000000-0005-0000-0000-0000F13F0000}"/>
    <cellStyle name="Note 3 2 5 4 3" xfId="6583" xr:uid="{00000000-0005-0000-0000-0000F23F0000}"/>
    <cellStyle name="Note 3 2 5 4 3 2" xfId="24018" xr:uid="{00000000-0005-0000-0000-0000F33F0000}"/>
    <cellStyle name="Note 3 2 5 4 3 3" xfId="38471" xr:uid="{00000000-0005-0000-0000-0000F43F0000}"/>
    <cellStyle name="Note 3 2 5 4 4" xfId="9024" xr:uid="{00000000-0005-0000-0000-0000F53F0000}"/>
    <cellStyle name="Note 3 2 5 4 4 2" xfId="26459" xr:uid="{00000000-0005-0000-0000-0000F63F0000}"/>
    <cellStyle name="Note 3 2 5 4 4 3" xfId="40912" xr:uid="{00000000-0005-0000-0000-0000F73F0000}"/>
    <cellStyle name="Note 3 2 5 4 5" xfId="11444" xr:uid="{00000000-0005-0000-0000-0000F83F0000}"/>
    <cellStyle name="Note 3 2 5 4 5 2" xfId="28879" xr:uid="{00000000-0005-0000-0000-0000F93F0000}"/>
    <cellStyle name="Note 3 2 5 4 5 3" xfId="43332" xr:uid="{00000000-0005-0000-0000-0000FA3F0000}"/>
    <cellStyle name="Note 3 2 5 4 6" xfId="15172" xr:uid="{00000000-0005-0000-0000-0000FB3F0000}"/>
    <cellStyle name="Note 3 2 5 4 6 2" xfId="32607" xr:uid="{00000000-0005-0000-0000-0000FC3F0000}"/>
    <cellStyle name="Note 3 2 5 4 6 3" xfId="47060" xr:uid="{00000000-0005-0000-0000-0000FD3F0000}"/>
    <cellStyle name="Note 3 2 5 4 7" xfId="18451" xr:uid="{00000000-0005-0000-0000-0000FE3F0000}"/>
    <cellStyle name="Note 3 2 5 4 8" xfId="20334" xr:uid="{00000000-0005-0000-0000-0000FF3F0000}"/>
    <cellStyle name="Note 3 2 5 5" xfId="4118" xr:uid="{00000000-0005-0000-0000-000000400000}"/>
    <cellStyle name="Note 3 2 5 5 2" xfId="13714" xr:uid="{00000000-0005-0000-0000-000001400000}"/>
    <cellStyle name="Note 3 2 5 5 2 2" xfId="31149" xr:uid="{00000000-0005-0000-0000-000002400000}"/>
    <cellStyle name="Note 3 2 5 5 2 3" xfId="45602" xr:uid="{00000000-0005-0000-0000-000003400000}"/>
    <cellStyle name="Note 3 2 5 5 3" xfId="16175" xr:uid="{00000000-0005-0000-0000-000004400000}"/>
    <cellStyle name="Note 3 2 5 5 3 2" xfId="33610" xr:uid="{00000000-0005-0000-0000-000005400000}"/>
    <cellStyle name="Note 3 2 5 5 3 3" xfId="48063" xr:uid="{00000000-0005-0000-0000-000006400000}"/>
    <cellStyle name="Note 3 2 5 5 4" xfId="21554" xr:uid="{00000000-0005-0000-0000-000007400000}"/>
    <cellStyle name="Note 3 2 5 5 5" xfId="36007" xr:uid="{00000000-0005-0000-0000-000008400000}"/>
    <cellStyle name="Note 3 2 5 6" xfId="6580" xr:uid="{00000000-0005-0000-0000-000009400000}"/>
    <cellStyle name="Note 3 2 5 6 2" xfId="24015" xr:uid="{00000000-0005-0000-0000-00000A400000}"/>
    <cellStyle name="Note 3 2 5 6 3" xfId="38468" xr:uid="{00000000-0005-0000-0000-00000B400000}"/>
    <cellStyle name="Note 3 2 5 7" xfId="9021" xr:uid="{00000000-0005-0000-0000-00000C400000}"/>
    <cellStyle name="Note 3 2 5 7 2" xfId="26456" xr:uid="{00000000-0005-0000-0000-00000D400000}"/>
    <cellStyle name="Note 3 2 5 7 3" xfId="40909" xr:uid="{00000000-0005-0000-0000-00000E400000}"/>
    <cellStyle name="Note 3 2 5 8" xfId="11441" xr:uid="{00000000-0005-0000-0000-00000F400000}"/>
    <cellStyle name="Note 3 2 5 8 2" xfId="28876" xr:uid="{00000000-0005-0000-0000-000010400000}"/>
    <cellStyle name="Note 3 2 5 8 3" xfId="43329" xr:uid="{00000000-0005-0000-0000-000011400000}"/>
    <cellStyle name="Note 3 2 5 9" xfId="18448" xr:uid="{00000000-0005-0000-0000-000012400000}"/>
    <cellStyle name="Note 3 2 6" xfId="1611" xr:uid="{00000000-0005-0000-0000-000013400000}"/>
    <cellStyle name="Note 3 2 6 2" xfId="4122" xr:uid="{00000000-0005-0000-0000-000014400000}"/>
    <cellStyle name="Note 3 2 6 2 2" xfId="13717" xr:uid="{00000000-0005-0000-0000-000015400000}"/>
    <cellStyle name="Note 3 2 6 2 2 2" xfId="31152" xr:uid="{00000000-0005-0000-0000-000016400000}"/>
    <cellStyle name="Note 3 2 6 2 2 3" xfId="45605" xr:uid="{00000000-0005-0000-0000-000017400000}"/>
    <cellStyle name="Note 3 2 6 2 3" xfId="16178" xr:uid="{00000000-0005-0000-0000-000018400000}"/>
    <cellStyle name="Note 3 2 6 2 3 2" xfId="33613" xr:uid="{00000000-0005-0000-0000-000019400000}"/>
    <cellStyle name="Note 3 2 6 2 3 3" xfId="48066" xr:uid="{00000000-0005-0000-0000-00001A400000}"/>
    <cellStyle name="Note 3 2 6 2 4" xfId="21558" xr:uid="{00000000-0005-0000-0000-00001B400000}"/>
    <cellStyle name="Note 3 2 6 2 5" xfId="36011" xr:uid="{00000000-0005-0000-0000-00001C400000}"/>
    <cellStyle name="Note 3 2 6 3" xfId="6584" xr:uid="{00000000-0005-0000-0000-00001D400000}"/>
    <cellStyle name="Note 3 2 6 3 2" xfId="24019" xr:uid="{00000000-0005-0000-0000-00001E400000}"/>
    <cellStyle name="Note 3 2 6 3 3" xfId="38472" xr:uid="{00000000-0005-0000-0000-00001F400000}"/>
    <cellStyle name="Note 3 2 6 4" xfId="9025" xr:uid="{00000000-0005-0000-0000-000020400000}"/>
    <cellStyle name="Note 3 2 6 4 2" xfId="26460" xr:uid="{00000000-0005-0000-0000-000021400000}"/>
    <cellStyle name="Note 3 2 6 4 3" xfId="40913" xr:uid="{00000000-0005-0000-0000-000022400000}"/>
    <cellStyle name="Note 3 2 6 5" xfId="11445" xr:uid="{00000000-0005-0000-0000-000023400000}"/>
    <cellStyle name="Note 3 2 6 5 2" xfId="28880" xr:uid="{00000000-0005-0000-0000-000024400000}"/>
    <cellStyle name="Note 3 2 6 5 3" xfId="43333" xr:uid="{00000000-0005-0000-0000-000025400000}"/>
    <cellStyle name="Note 3 2 6 6" xfId="18452" xr:uid="{00000000-0005-0000-0000-000026400000}"/>
    <cellStyle name="Note 3 2 7" xfId="1612" xr:uid="{00000000-0005-0000-0000-000027400000}"/>
    <cellStyle name="Note 3 2 7 2" xfId="4123" xr:uid="{00000000-0005-0000-0000-000028400000}"/>
    <cellStyle name="Note 3 2 7 2 2" xfId="13718" xr:uid="{00000000-0005-0000-0000-000029400000}"/>
    <cellStyle name="Note 3 2 7 2 2 2" xfId="31153" xr:uid="{00000000-0005-0000-0000-00002A400000}"/>
    <cellStyle name="Note 3 2 7 2 2 3" xfId="45606" xr:uid="{00000000-0005-0000-0000-00002B400000}"/>
    <cellStyle name="Note 3 2 7 2 3" xfId="16179" xr:uid="{00000000-0005-0000-0000-00002C400000}"/>
    <cellStyle name="Note 3 2 7 2 3 2" xfId="33614" xr:uid="{00000000-0005-0000-0000-00002D400000}"/>
    <cellStyle name="Note 3 2 7 2 3 3" xfId="48067" xr:uid="{00000000-0005-0000-0000-00002E400000}"/>
    <cellStyle name="Note 3 2 7 2 4" xfId="21559" xr:uid="{00000000-0005-0000-0000-00002F400000}"/>
    <cellStyle name="Note 3 2 7 2 5" xfId="36012" xr:uid="{00000000-0005-0000-0000-000030400000}"/>
    <cellStyle name="Note 3 2 7 3" xfId="6585" xr:uid="{00000000-0005-0000-0000-000031400000}"/>
    <cellStyle name="Note 3 2 7 3 2" xfId="24020" xr:uid="{00000000-0005-0000-0000-000032400000}"/>
    <cellStyle name="Note 3 2 7 3 3" xfId="38473" xr:uid="{00000000-0005-0000-0000-000033400000}"/>
    <cellStyle name="Note 3 2 7 4" xfId="9026" xr:uid="{00000000-0005-0000-0000-000034400000}"/>
    <cellStyle name="Note 3 2 7 4 2" xfId="26461" xr:uid="{00000000-0005-0000-0000-000035400000}"/>
    <cellStyle name="Note 3 2 7 4 3" xfId="40914" xr:uid="{00000000-0005-0000-0000-000036400000}"/>
    <cellStyle name="Note 3 2 7 5" xfId="11446" xr:uid="{00000000-0005-0000-0000-000037400000}"/>
    <cellStyle name="Note 3 2 7 5 2" xfId="28881" xr:uid="{00000000-0005-0000-0000-000038400000}"/>
    <cellStyle name="Note 3 2 7 5 3" xfId="43334" xr:uid="{00000000-0005-0000-0000-000039400000}"/>
    <cellStyle name="Note 3 2 7 6" xfId="18453" xr:uid="{00000000-0005-0000-0000-00003A400000}"/>
    <cellStyle name="Note 3 2 8" xfId="1613" xr:uid="{00000000-0005-0000-0000-00003B400000}"/>
    <cellStyle name="Note 3 2 8 2" xfId="4124" xr:uid="{00000000-0005-0000-0000-00003C400000}"/>
    <cellStyle name="Note 3 2 8 2 2" xfId="21560" xr:uid="{00000000-0005-0000-0000-00003D400000}"/>
    <cellStyle name="Note 3 2 8 2 3" xfId="36013" xr:uid="{00000000-0005-0000-0000-00003E400000}"/>
    <cellStyle name="Note 3 2 8 3" xfId="6586" xr:uid="{00000000-0005-0000-0000-00003F400000}"/>
    <cellStyle name="Note 3 2 8 3 2" xfId="24021" xr:uid="{00000000-0005-0000-0000-000040400000}"/>
    <cellStyle name="Note 3 2 8 3 3" xfId="38474" xr:uid="{00000000-0005-0000-0000-000041400000}"/>
    <cellStyle name="Note 3 2 8 4" xfId="9027" xr:uid="{00000000-0005-0000-0000-000042400000}"/>
    <cellStyle name="Note 3 2 8 4 2" xfId="26462" xr:uid="{00000000-0005-0000-0000-000043400000}"/>
    <cellStyle name="Note 3 2 8 4 3" xfId="40915" xr:uid="{00000000-0005-0000-0000-000044400000}"/>
    <cellStyle name="Note 3 2 8 5" xfId="11447" xr:uid="{00000000-0005-0000-0000-000045400000}"/>
    <cellStyle name="Note 3 2 8 5 2" xfId="28882" xr:uid="{00000000-0005-0000-0000-000046400000}"/>
    <cellStyle name="Note 3 2 8 5 3" xfId="43335" xr:uid="{00000000-0005-0000-0000-000047400000}"/>
    <cellStyle name="Note 3 2 8 6" xfId="15173" xr:uid="{00000000-0005-0000-0000-000048400000}"/>
    <cellStyle name="Note 3 2 8 6 2" xfId="32608" xr:uid="{00000000-0005-0000-0000-000049400000}"/>
    <cellStyle name="Note 3 2 8 6 3" xfId="47061" xr:uid="{00000000-0005-0000-0000-00004A400000}"/>
    <cellStyle name="Note 3 2 8 7" xfId="18454" xr:uid="{00000000-0005-0000-0000-00004B400000}"/>
    <cellStyle name="Note 3 2 8 8" xfId="20335" xr:uid="{00000000-0005-0000-0000-00004C400000}"/>
    <cellStyle name="Note 3 2 9" xfId="4105" xr:uid="{00000000-0005-0000-0000-00004D400000}"/>
    <cellStyle name="Note 3 2 9 2" xfId="13704" xr:uid="{00000000-0005-0000-0000-00004E400000}"/>
    <cellStyle name="Note 3 2 9 2 2" xfId="31139" xr:uid="{00000000-0005-0000-0000-00004F400000}"/>
    <cellStyle name="Note 3 2 9 2 3" xfId="45592" xr:uid="{00000000-0005-0000-0000-000050400000}"/>
    <cellStyle name="Note 3 2 9 3" xfId="16165" xr:uid="{00000000-0005-0000-0000-000051400000}"/>
    <cellStyle name="Note 3 2 9 3 2" xfId="33600" xr:uid="{00000000-0005-0000-0000-000052400000}"/>
    <cellStyle name="Note 3 2 9 3 3" xfId="48053" xr:uid="{00000000-0005-0000-0000-000053400000}"/>
    <cellStyle name="Note 3 2 9 4" xfId="21541" xr:uid="{00000000-0005-0000-0000-000054400000}"/>
    <cellStyle name="Note 3 2 9 5" xfId="35994" xr:uid="{00000000-0005-0000-0000-000055400000}"/>
    <cellStyle name="Note 3 20" xfId="1614" xr:uid="{00000000-0005-0000-0000-000056400000}"/>
    <cellStyle name="Note 3 20 10" xfId="18455" xr:uid="{00000000-0005-0000-0000-000057400000}"/>
    <cellStyle name="Note 3 20 2" xfId="1615" xr:uid="{00000000-0005-0000-0000-000058400000}"/>
    <cellStyle name="Note 3 20 2 10" xfId="9029" xr:uid="{00000000-0005-0000-0000-000059400000}"/>
    <cellStyle name="Note 3 20 2 10 2" xfId="26464" xr:uid="{00000000-0005-0000-0000-00005A400000}"/>
    <cellStyle name="Note 3 20 2 10 3" xfId="40917" xr:uid="{00000000-0005-0000-0000-00005B400000}"/>
    <cellStyle name="Note 3 20 2 11" xfId="11449" xr:uid="{00000000-0005-0000-0000-00005C400000}"/>
    <cellStyle name="Note 3 20 2 11 2" xfId="28884" xr:uid="{00000000-0005-0000-0000-00005D400000}"/>
    <cellStyle name="Note 3 20 2 11 3" xfId="43337" xr:uid="{00000000-0005-0000-0000-00005E400000}"/>
    <cellStyle name="Note 3 20 2 12" xfId="18456" xr:uid="{00000000-0005-0000-0000-00005F400000}"/>
    <cellStyle name="Note 3 20 2 2" xfId="1616" xr:uid="{00000000-0005-0000-0000-000060400000}"/>
    <cellStyle name="Note 3 20 2 2 2" xfId="1617" xr:uid="{00000000-0005-0000-0000-000061400000}"/>
    <cellStyle name="Note 3 20 2 2 2 2" xfId="4128" xr:uid="{00000000-0005-0000-0000-000062400000}"/>
    <cellStyle name="Note 3 20 2 2 2 2 2" xfId="13722" xr:uid="{00000000-0005-0000-0000-000063400000}"/>
    <cellStyle name="Note 3 20 2 2 2 2 2 2" xfId="31157" xr:uid="{00000000-0005-0000-0000-000064400000}"/>
    <cellStyle name="Note 3 20 2 2 2 2 2 3" xfId="45610" xr:uid="{00000000-0005-0000-0000-000065400000}"/>
    <cellStyle name="Note 3 20 2 2 2 2 3" xfId="16183" xr:uid="{00000000-0005-0000-0000-000066400000}"/>
    <cellStyle name="Note 3 20 2 2 2 2 3 2" xfId="33618" xr:uid="{00000000-0005-0000-0000-000067400000}"/>
    <cellStyle name="Note 3 20 2 2 2 2 3 3" xfId="48071" xr:uid="{00000000-0005-0000-0000-000068400000}"/>
    <cellStyle name="Note 3 20 2 2 2 2 4" xfId="21564" xr:uid="{00000000-0005-0000-0000-000069400000}"/>
    <cellStyle name="Note 3 20 2 2 2 2 5" xfId="36017" xr:uid="{00000000-0005-0000-0000-00006A400000}"/>
    <cellStyle name="Note 3 20 2 2 2 3" xfId="6590" xr:uid="{00000000-0005-0000-0000-00006B400000}"/>
    <cellStyle name="Note 3 20 2 2 2 3 2" xfId="24025" xr:uid="{00000000-0005-0000-0000-00006C400000}"/>
    <cellStyle name="Note 3 20 2 2 2 3 3" xfId="38478" xr:uid="{00000000-0005-0000-0000-00006D400000}"/>
    <cellStyle name="Note 3 20 2 2 2 4" xfId="9031" xr:uid="{00000000-0005-0000-0000-00006E400000}"/>
    <cellStyle name="Note 3 20 2 2 2 4 2" xfId="26466" xr:uid="{00000000-0005-0000-0000-00006F400000}"/>
    <cellStyle name="Note 3 20 2 2 2 4 3" xfId="40919" xr:uid="{00000000-0005-0000-0000-000070400000}"/>
    <cellStyle name="Note 3 20 2 2 2 5" xfId="11451" xr:uid="{00000000-0005-0000-0000-000071400000}"/>
    <cellStyle name="Note 3 20 2 2 2 5 2" xfId="28886" xr:uid="{00000000-0005-0000-0000-000072400000}"/>
    <cellStyle name="Note 3 20 2 2 2 5 3" xfId="43339" xr:uid="{00000000-0005-0000-0000-000073400000}"/>
    <cellStyle name="Note 3 20 2 2 2 6" xfId="18458" xr:uid="{00000000-0005-0000-0000-000074400000}"/>
    <cellStyle name="Note 3 20 2 2 3" xfId="1618" xr:uid="{00000000-0005-0000-0000-000075400000}"/>
    <cellStyle name="Note 3 20 2 2 3 2" xfId="4129" xr:uid="{00000000-0005-0000-0000-000076400000}"/>
    <cellStyle name="Note 3 20 2 2 3 2 2" xfId="13723" xr:uid="{00000000-0005-0000-0000-000077400000}"/>
    <cellStyle name="Note 3 20 2 2 3 2 2 2" xfId="31158" xr:uid="{00000000-0005-0000-0000-000078400000}"/>
    <cellStyle name="Note 3 20 2 2 3 2 2 3" xfId="45611" xr:uid="{00000000-0005-0000-0000-000079400000}"/>
    <cellStyle name="Note 3 20 2 2 3 2 3" xfId="16184" xr:uid="{00000000-0005-0000-0000-00007A400000}"/>
    <cellStyle name="Note 3 20 2 2 3 2 3 2" xfId="33619" xr:uid="{00000000-0005-0000-0000-00007B400000}"/>
    <cellStyle name="Note 3 20 2 2 3 2 3 3" xfId="48072" xr:uid="{00000000-0005-0000-0000-00007C400000}"/>
    <cellStyle name="Note 3 20 2 2 3 2 4" xfId="21565" xr:uid="{00000000-0005-0000-0000-00007D400000}"/>
    <cellStyle name="Note 3 20 2 2 3 2 5" xfId="36018" xr:uid="{00000000-0005-0000-0000-00007E400000}"/>
    <cellStyle name="Note 3 20 2 2 3 3" xfId="6591" xr:uid="{00000000-0005-0000-0000-00007F400000}"/>
    <cellStyle name="Note 3 20 2 2 3 3 2" xfId="24026" xr:uid="{00000000-0005-0000-0000-000080400000}"/>
    <cellStyle name="Note 3 20 2 2 3 3 3" xfId="38479" xr:uid="{00000000-0005-0000-0000-000081400000}"/>
    <cellStyle name="Note 3 20 2 2 3 4" xfId="9032" xr:uid="{00000000-0005-0000-0000-000082400000}"/>
    <cellStyle name="Note 3 20 2 2 3 4 2" xfId="26467" xr:uid="{00000000-0005-0000-0000-000083400000}"/>
    <cellStyle name="Note 3 20 2 2 3 4 3" xfId="40920" xr:uid="{00000000-0005-0000-0000-000084400000}"/>
    <cellStyle name="Note 3 20 2 2 3 5" xfId="11452" xr:uid="{00000000-0005-0000-0000-000085400000}"/>
    <cellStyle name="Note 3 20 2 2 3 5 2" xfId="28887" xr:uid="{00000000-0005-0000-0000-000086400000}"/>
    <cellStyle name="Note 3 20 2 2 3 5 3" xfId="43340" xr:uid="{00000000-0005-0000-0000-000087400000}"/>
    <cellStyle name="Note 3 20 2 2 3 6" xfId="18459" xr:uid="{00000000-0005-0000-0000-000088400000}"/>
    <cellStyle name="Note 3 20 2 2 4" xfId="1619" xr:uid="{00000000-0005-0000-0000-000089400000}"/>
    <cellStyle name="Note 3 20 2 2 4 2" xfId="4130" xr:uid="{00000000-0005-0000-0000-00008A400000}"/>
    <cellStyle name="Note 3 20 2 2 4 2 2" xfId="21566" xr:uid="{00000000-0005-0000-0000-00008B400000}"/>
    <cellStyle name="Note 3 20 2 2 4 2 3" xfId="36019" xr:uid="{00000000-0005-0000-0000-00008C400000}"/>
    <cellStyle name="Note 3 20 2 2 4 3" xfId="6592" xr:uid="{00000000-0005-0000-0000-00008D400000}"/>
    <cellStyle name="Note 3 20 2 2 4 3 2" xfId="24027" xr:uid="{00000000-0005-0000-0000-00008E400000}"/>
    <cellStyle name="Note 3 20 2 2 4 3 3" xfId="38480" xr:uid="{00000000-0005-0000-0000-00008F400000}"/>
    <cellStyle name="Note 3 20 2 2 4 4" xfId="9033" xr:uid="{00000000-0005-0000-0000-000090400000}"/>
    <cellStyle name="Note 3 20 2 2 4 4 2" xfId="26468" xr:uid="{00000000-0005-0000-0000-000091400000}"/>
    <cellStyle name="Note 3 20 2 2 4 4 3" xfId="40921" xr:uid="{00000000-0005-0000-0000-000092400000}"/>
    <cellStyle name="Note 3 20 2 2 4 5" xfId="11453" xr:uid="{00000000-0005-0000-0000-000093400000}"/>
    <cellStyle name="Note 3 20 2 2 4 5 2" xfId="28888" xr:uid="{00000000-0005-0000-0000-000094400000}"/>
    <cellStyle name="Note 3 20 2 2 4 5 3" xfId="43341" xr:uid="{00000000-0005-0000-0000-000095400000}"/>
    <cellStyle name="Note 3 20 2 2 4 6" xfId="15174" xr:uid="{00000000-0005-0000-0000-000096400000}"/>
    <cellStyle name="Note 3 20 2 2 4 6 2" xfId="32609" xr:uid="{00000000-0005-0000-0000-000097400000}"/>
    <cellStyle name="Note 3 20 2 2 4 6 3" xfId="47062" xr:uid="{00000000-0005-0000-0000-000098400000}"/>
    <cellStyle name="Note 3 20 2 2 4 7" xfId="18460" xr:uid="{00000000-0005-0000-0000-000099400000}"/>
    <cellStyle name="Note 3 20 2 2 4 8" xfId="20336" xr:uid="{00000000-0005-0000-0000-00009A400000}"/>
    <cellStyle name="Note 3 20 2 2 5" xfId="4127" xr:uid="{00000000-0005-0000-0000-00009B400000}"/>
    <cellStyle name="Note 3 20 2 2 5 2" xfId="13721" xr:uid="{00000000-0005-0000-0000-00009C400000}"/>
    <cellStyle name="Note 3 20 2 2 5 2 2" xfId="31156" xr:uid="{00000000-0005-0000-0000-00009D400000}"/>
    <cellStyle name="Note 3 20 2 2 5 2 3" xfId="45609" xr:uid="{00000000-0005-0000-0000-00009E400000}"/>
    <cellStyle name="Note 3 20 2 2 5 3" xfId="16182" xr:uid="{00000000-0005-0000-0000-00009F400000}"/>
    <cellStyle name="Note 3 20 2 2 5 3 2" xfId="33617" xr:uid="{00000000-0005-0000-0000-0000A0400000}"/>
    <cellStyle name="Note 3 20 2 2 5 3 3" xfId="48070" xr:uid="{00000000-0005-0000-0000-0000A1400000}"/>
    <cellStyle name="Note 3 20 2 2 5 4" xfId="21563" xr:uid="{00000000-0005-0000-0000-0000A2400000}"/>
    <cellStyle name="Note 3 20 2 2 5 5" xfId="36016" xr:uid="{00000000-0005-0000-0000-0000A3400000}"/>
    <cellStyle name="Note 3 20 2 2 6" xfId="6589" xr:uid="{00000000-0005-0000-0000-0000A4400000}"/>
    <cellStyle name="Note 3 20 2 2 6 2" xfId="24024" xr:uid="{00000000-0005-0000-0000-0000A5400000}"/>
    <cellStyle name="Note 3 20 2 2 6 3" xfId="38477" xr:uid="{00000000-0005-0000-0000-0000A6400000}"/>
    <cellStyle name="Note 3 20 2 2 7" xfId="9030" xr:uid="{00000000-0005-0000-0000-0000A7400000}"/>
    <cellStyle name="Note 3 20 2 2 7 2" xfId="26465" xr:uid="{00000000-0005-0000-0000-0000A8400000}"/>
    <cellStyle name="Note 3 20 2 2 7 3" xfId="40918" xr:uid="{00000000-0005-0000-0000-0000A9400000}"/>
    <cellStyle name="Note 3 20 2 2 8" xfId="11450" xr:uid="{00000000-0005-0000-0000-0000AA400000}"/>
    <cellStyle name="Note 3 20 2 2 8 2" xfId="28885" xr:uid="{00000000-0005-0000-0000-0000AB400000}"/>
    <cellStyle name="Note 3 20 2 2 8 3" xfId="43338" xr:uid="{00000000-0005-0000-0000-0000AC400000}"/>
    <cellStyle name="Note 3 20 2 2 9" xfId="18457" xr:uid="{00000000-0005-0000-0000-0000AD400000}"/>
    <cellStyle name="Note 3 20 2 3" xfId="1620" xr:uid="{00000000-0005-0000-0000-0000AE400000}"/>
    <cellStyle name="Note 3 20 2 3 2" xfId="1621" xr:uid="{00000000-0005-0000-0000-0000AF400000}"/>
    <cellStyle name="Note 3 20 2 3 2 2" xfId="4132" xr:uid="{00000000-0005-0000-0000-0000B0400000}"/>
    <cellStyle name="Note 3 20 2 3 2 2 2" xfId="13725" xr:uid="{00000000-0005-0000-0000-0000B1400000}"/>
    <cellStyle name="Note 3 20 2 3 2 2 2 2" xfId="31160" xr:uid="{00000000-0005-0000-0000-0000B2400000}"/>
    <cellStyle name="Note 3 20 2 3 2 2 2 3" xfId="45613" xr:uid="{00000000-0005-0000-0000-0000B3400000}"/>
    <cellStyle name="Note 3 20 2 3 2 2 3" xfId="16186" xr:uid="{00000000-0005-0000-0000-0000B4400000}"/>
    <cellStyle name="Note 3 20 2 3 2 2 3 2" xfId="33621" xr:uid="{00000000-0005-0000-0000-0000B5400000}"/>
    <cellStyle name="Note 3 20 2 3 2 2 3 3" xfId="48074" xr:uid="{00000000-0005-0000-0000-0000B6400000}"/>
    <cellStyle name="Note 3 20 2 3 2 2 4" xfId="21568" xr:uid="{00000000-0005-0000-0000-0000B7400000}"/>
    <cellStyle name="Note 3 20 2 3 2 2 5" xfId="36021" xr:uid="{00000000-0005-0000-0000-0000B8400000}"/>
    <cellStyle name="Note 3 20 2 3 2 3" xfId="6594" xr:uid="{00000000-0005-0000-0000-0000B9400000}"/>
    <cellStyle name="Note 3 20 2 3 2 3 2" xfId="24029" xr:uid="{00000000-0005-0000-0000-0000BA400000}"/>
    <cellStyle name="Note 3 20 2 3 2 3 3" xfId="38482" xr:uid="{00000000-0005-0000-0000-0000BB400000}"/>
    <cellStyle name="Note 3 20 2 3 2 4" xfId="9035" xr:uid="{00000000-0005-0000-0000-0000BC400000}"/>
    <cellStyle name="Note 3 20 2 3 2 4 2" xfId="26470" xr:uid="{00000000-0005-0000-0000-0000BD400000}"/>
    <cellStyle name="Note 3 20 2 3 2 4 3" xfId="40923" xr:uid="{00000000-0005-0000-0000-0000BE400000}"/>
    <cellStyle name="Note 3 20 2 3 2 5" xfId="11455" xr:uid="{00000000-0005-0000-0000-0000BF400000}"/>
    <cellStyle name="Note 3 20 2 3 2 5 2" xfId="28890" xr:uid="{00000000-0005-0000-0000-0000C0400000}"/>
    <cellStyle name="Note 3 20 2 3 2 5 3" xfId="43343" xr:uid="{00000000-0005-0000-0000-0000C1400000}"/>
    <cellStyle name="Note 3 20 2 3 2 6" xfId="18462" xr:uid="{00000000-0005-0000-0000-0000C2400000}"/>
    <cellStyle name="Note 3 20 2 3 3" xfId="1622" xr:uid="{00000000-0005-0000-0000-0000C3400000}"/>
    <cellStyle name="Note 3 20 2 3 3 2" xfId="4133" xr:uid="{00000000-0005-0000-0000-0000C4400000}"/>
    <cellStyle name="Note 3 20 2 3 3 2 2" xfId="13726" xr:uid="{00000000-0005-0000-0000-0000C5400000}"/>
    <cellStyle name="Note 3 20 2 3 3 2 2 2" xfId="31161" xr:uid="{00000000-0005-0000-0000-0000C6400000}"/>
    <cellStyle name="Note 3 20 2 3 3 2 2 3" xfId="45614" xr:uid="{00000000-0005-0000-0000-0000C7400000}"/>
    <cellStyle name="Note 3 20 2 3 3 2 3" xfId="16187" xr:uid="{00000000-0005-0000-0000-0000C8400000}"/>
    <cellStyle name="Note 3 20 2 3 3 2 3 2" xfId="33622" xr:uid="{00000000-0005-0000-0000-0000C9400000}"/>
    <cellStyle name="Note 3 20 2 3 3 2 3 3" xfId="48075" xr:uid="{00000000-0005-0000-0000-0000CA400000}"/>
    <cellStyle name="Note 3 20 2 3 3 2 4" xfId="21569" xr:uid="{00000000-0005-0000-0000-0000CB400000}"/>
    <cellStyle name="Note 3 20 2 3 3 2 5" xfId="36022" xr:uid="{00000000-0005-0000-0000-0000CC400000}"/>
    <cellStyle name="Note 3 20 2 3 3 3" xfId="6595" xr:uid="{00000000-0005-0000-0000-0000CD400000}"/>
    <cellStyle name="Note 3 20 2 3 3 3 2" xfId="24030" xr:uid="{00000000-0005-0000-0000-0000CE400000}"/>
    <cellStyle name="Note 3 20 2 3 3 3 3" xfId="38483" xr:uid="{00000000-0005-0000-0000-0000CF400000}"/>
    <cellStyle name="Note 3 20 2 3 3 4" xfId="9036" xr:uid="{00000000-0005-0000-0000-0000D0400000}"/>
    <cellStyle name="Note 3 20 2 3 3 4 2" xfId="26471" xr:uid="{00000000-0005-0000-0000-0000D1400000}"/>
    <cellStyle name="Note 3 20 2 3 3 4 3" xfId="40924" xr:uid="{00000000-0005-0000-0000-0000D2400000}"/>
    <cellStyle name="Note 3 20 2 3 3 5" xfId="11456" xr:uid="{00000000-0005-0000-0000-0000D3400000}"/>
    <cellStyle name="Note 3 20 2 3 3 5 2" xfId="28891" xr:uid="{00000000-0005-0000-0000-0000D4400000}"/>
    <cellStyle name="Note 3 20 2 3 3 5 3" xfId="43344" xr:uid="{00000000-0005-0000-0000-0000D5400000}"/>
    <cellStyle name="Note 3 20 2 3 3 6" xfId="18463" xr:uid="{00000000-0005-0000-0000-0000D6400000}"/>
    <cellStyle name="Note 3 20 2 3 4" xfId="1623" xr:uid="{00000000-0005-0000-0000-0000D7400000}"/>
    <cellStyle name="Note 3 20 2 3 4 2" xfId="4134" xr:uid="{00000000-0005-0000-0000-0000D8400000}"/>
    <cellStyle name="Note 3 20 2 3 4 2 2" xfId="21570" xr:uid="{00000000-0005-0000-0000-0000D9400000}"/>
    <cellStyle name="Note 3 20 2 3 4 2 3" xfId="36023" xr:uid="{00000000-0005-0000-0000-0000DA400000}"/>
    <cellStyle name="Note 3 20 2 3 4 3" xfId="6596" xr:uid="{00000000-0005-0000-0000-0000DB400000}"/>
    <cellStyle name="Note 3 20 2 3 4 3 2" xfId="24031" xr:uid="{00000000-0005-0000-0000-0000DC400000}"/>
    <cellStyle name="Note 3 20 2 3 4 3 3" xfId="38484" xr:uid="{00000000-0005-0000-0000-0000DD400000}"/>
    <cellStyle name="Note 3 20 2 3 4 4" xfId="9037" xr:uid="{00000000-0005-0000-0000-0000DE400000}"/>
    <cellStyle name="Note 3 20 2 3 4 4 2" xfId="26472" xr:uid="{00000000-0005-0000-0000-0000DF400000}"/>
    <cellStyle name="Note 3 20 2 3 4 4 3" xfId="40925" xr:uid="{00000000-0005-0000-0000-0000E0400000}"/>
    <cellStyle name="Note 3 20 2 3 4 5" xfId="11457" xr:uid="{00000000-0005-0000-0000-0000E1400000}"/>
    <cellStyle name="Note 3 20 2 3 4 5 2" xfId="28892" xr:uid="{00000000-0005-0000-0000-0000E2400000}"/>
    <cellStyle name="Note 3 20 2 3 4 5 3" xfId="43345" xr:uid="{00000000-0005-0000-0000-0000E3400000}"/>
    <cellStyle name="Note 3 20 2 3 4 6" xfId="15175" xr:uid="{00000000-0005-0000-0000-0000E4400000}"/>
    <cellStyle name="Note 3 20 2 3 4 6 2" xfId="32610" xr:uid="{00000000-0005-0000-0000-0000E5400000}"/>
    <cellStyle name="Note 3 20 2 3 4 6 3" xfId="47063" xr:uid="{00000000-0005-0000-0000-0000E6400000}"/>
    <cellStyle name="Note 3 20 2 3 4 7" xfId="18464" xr:uid="{00000000-0005-0000-0000-0000E7400000}"/>
    <cellStyle name="Note 3 20 2 3 4 8" xfId="20337" xr:uid="{00000000-0005-0000-0000-0000E8400000}"/>
    <cellStyle name="Note 3 20 2 3 5" xfId="4131" xr:uid="{00000000-0005-0000-0000-0000E9400000}"/>
    <cellStyle name="Note 3 20 2 3 5 2" xfId="13724" xr:uid="{00000000-0005-0000-0000-0000EA400000}"/>
    <cellStyle name="Note 3 20 2 3 5 2 2" xfId="31159" xr:uid="{00000000-0005-0000-0000-0000EB400000}"/>
    <cellStyle name="Note 3 20 2 3 5 2 3" xfId="45612" xr:uid="{00000000-0005-0000-0000-0000EC400000}"/>
    <cellStyle name="Note 3 20 2 3 5 3" xfId="16185" xr:uid="{00000000-0005-0000-0000-0000ED400000}"/>
    <cellStyle name="Note 3 20 2 3 5 3 2" xfId="33620" xr:uid="{00000000-0005-0000-0000-0000EE400000}"/>
    <cellStyle name="Note 3 20 2 3 5 3 3" xfId="48073" xr:uid="{00000000-0005-0000-0000-0000EF400000}"/>
    <cellStyle name="Note 3 20 2 3 5 4" xfId="21567" xr:uid="{00000000-0005-0000-0000-0000F0400000}"/>
    <cellStyle name="Note 3 20 2 3 5 5" xfId="36020" xr:uid="{00000000-0005-0000-0000-0000F1400000}"/>
    <cellStyle name="Note 3 20 2 3 6" xfId="6593" xr:uid="{00000000-0005-0000-0000-0000F2400000}"/>
    <cellStyle name="Note 3 20 2 3 6 2" xfId="24028" xr:uid="{00000000-0005-0000-0000-0000F3400000}"/>
    <cellStyle name="Note 3 20 2 3 6 3" xfId="38481" xr:uid="{00000000-0005-0000-0000-0000F4400000}"/>
    <cellStyle name="Note 3 20 2 3 7" xfId="9034" xr:uid="{00000000-0005-0000-0000-0000F5400000}"/>
    <cellStyle name="Note 3 20 2 3 7 2" xfId="26469" xr:uid="{00000000-0005-0000-0000-0000F6400000}"/>
    <cellStyle name="Note 3 20 2 3 7 3" xfId="40922" xr:uid="{00000000-0005-0000-0000-0000F7400000}"/>
    <cellStyle name="Note 3 20 2 3 8" xfId="11454" xr:uid="{00000000-0005-0000-0000-0000F8400000}"/>
    <cellStyle name="Note 3 20 2 3 8 2" xfId="28889" xr:uid="{00000000-0005-0000-0000-0000F9400000}"/>
    <cellStyle name="Note 3 20 2 3 8 3" xfId="43342" xr:uid="{00000000-0005-0000-0000-0000FA400000}"/>
    <cellStyle name="Note 3 20 2 3 9" xfId="18461" xr:uid="{00000000-0005-0000-0000-0000FB400000}"/>
    <cellStyle name="Note 3 20 2 4" xfId="1624" xr:uid="{00000000-0005-0000-0000-0000FC400000}"/>
    <cellStyle name="Note 3 20 2 4 2" xfId="1625" xr:uid="{00000000-0005-0000-0000-0000FD400000}"/>
    <cellStyle name="Note 3 20 2 4 2 2" xfId="4136" xr:uid="{00000000-0005-0000-0000-0000FE400000}"/>
    <cellStyle name="Note 3 20 2 4 2 2 2" xfId="13728" xr:uid="{00000000-0005-0000-0000-0000FF400000}"/>
    <cellStyle name="Note 3 20 2 4 2 2 2 2" xfId="31163" xr:uid="{00000000-0005-0000-0000-000000410000}"/>
    <cellStyle name="Note 3 20 2 4 2 2 2 3" xfId="45616" xr:uid="{00000000-0005-0000-0000-000001410000}"/>
    <cellStyle name="Note 3 20 2 4 2 2 3" xfId="16189" xr:uid="{00000000-0005-0000-0000-000002410000}"/>
    <cellStyle name="Note 3 20 2 4 2 2 3 2" xfId="33624" xr:uid="{00000000-0005-0000-0000-000003410000}"/>
    <cellStyle name="Note 3 20 2 4 2 2 3 3" xfId="48077" xr:uid="{00000000-0005-0000-0000-000004410000}"/>
    <cellStyle name="Note 3 20 2 4 2 2 4" xfId="21572" xr:uid="{00000000-0005-0000-0000-000005410000}"/>
    <cellStyle name="Note 3 20 2 4 2 2 5" xfId="36025" xr:uid="{00000000-0005-0000-0000-000006410000}"/>
    <cellStyle name="Note 3 20 2 4 2 3" xfId="6598" xr:uid="{00000000-0005-0000-0000-000007410000}"/>
    <cellStyle name="Note 3 20 2 4 2 3 2" xfId="24033" xr:uid="{00000000-0005-0000-0000-000008410000}"/>
    <cellStyle name="Note 3 20 2 4 2 3 3" xfId="38486" xr:uid="{00000000-0005-0000-0000-000009410000}"/>
    <cellStyle name="Note 3 20 2 4 2 4" xfId="9039" xr:uid="{00000000-0005-0000-0000-00000A410000}"/>
    <cellStyle name="Note 3 20 2 4 2 4 2" xfId="26474" xr:uid="{00000000-0005-0000-0000-00000B410000}"/>
    <cellStyle name="Note 3 20 2 4 2 4 3" xfId="40927" xr:uid="{00000000-0005-0000-0000-00000C410000}"/>
    <cellStyle name="Note 3 20 2 4 2 5" xfId="11459" xr:uid="{00000000-0005-0000-0000-00000D410000}"/>
    <cellStyle name="Note 3 20 2 4 2 5 2" xfId="28894" xr:uid="{00000000-0005-0000-0000-00000E410000}"/>
    <cellStyle name="Note 3 20 2 4 2 5 3" xfId="43347" xr:uid="{00000000-0005-0000-0000-00000F410000}"/>
    <cellStyle name="Note 3 20 2 4 2 6" xfId="18466" xr:uid="{00000000-0005-0000-0000-000010410000}"/>
    <cellStyle name="Note 3 20 2 4 3" xfId="1626" xr:uid="{00000000-0005-0000-0000-000011410000}"/>
    <cellStyle name="Note 3 20 2 4 3 2" xfId="4137" xr:uid="{00000000-0005-0000-0000-000012410000}"/>
    <cellStyle name="Note 3 20 2 4 3 2 2" xfId="13729" xr:uid="{00000000-0005-0000-0000-000013410000}"/>
    <cellStyle name="Note 3 20 2 4 3 2 2 2" xfId="31164" xr:uid="{00000000-0005-0000-0000-000014410000}"/>
    <cellStyle name="Note 3 20 2 4 3 2 2 3" xfId="45617" xr:uid="{00000000-0005-0000-0000-000015410000}"/>
    <cellStyle name="Note 3 20 2 4 3 2 3" xfId="16190" xr:uid="{00000000-0005-0000-0000-000016410000}"/>
    <cellStyle name="Note 3 20 2 4 3 2 3 2" xfId="33625" xr:uid="{00000000-0005-0000-0000-000017410000}"/>
    <cellStyle name="Note 3 20 2 4 3 2 3 3" xfId="48078" xr:uid="{00000000-0005-0000-0000-000018410000}"/>
    <cellStyle name="Note 3 20 2 4 3 2 4" xfId="21573" xr:uid="{00000000-0005-0000-0000-000019410000}"/>
    <cellStyle name="Note 3 20 2 4 3 2 5" xfId="36026" xr:uid="{00000000-0005-0000-0000-00001A410000}"/>
    <cellStyle name="Note 3 20 2 4 3 3" xfId="6599" xr:uid="{00000000-0005-0000-0000-00001B410000}"/>
    <cellStyle name="Note 3 20 2 4 3 3 2" xfId="24034" xr:uid="{00000000-0005-0000-0000-00001C410000}"/>
    <cellStyle name="Note 3 20 2 4 3 3 3" xfId="38487" xr:uid="{00000000-0005-0000-0000-00001D410000}"/>
    <cellStyle name="Note 3 20 2 4 3 4" xfId="9040" xr:uid="{00000000-0005-0000-0000-00001E410000}"/>
    <cellStyle name="Note 3 20 2 4 3 4 2" xfId="26475" xr:uid="{00000000-0005-0000-0000-00001F410000}"/>
    <cellStyle name="Note 3 20 2 4 3 4 3" xfId="40928" xr:uid="{00000000-0005-0000-0000-000020410000}"/>
    <cellStyle name="Note 3 20 2 4 3 5" xfId="11460" xr:uid="{00000000-0005-0000-0000-000021410000}"/>
    <cellStyle name="Note 3 20 2 4 3 5 2" xfId="28895" xr:uid="{00000000-0005-0000-0000-000022410000}"/>
    <cellStyle name="Note 3 20 2 4 3 5 3" xfId="43348" xr:uid="{00000000-0005-0000-0000-000023410000}"/>
    <cellStyle name="Note 3 20 2 4 3 6" xfId="18467" xr:uid="{00000000-0005-0000-0000-000024410000}"/>
    <cellStyle name="Note 3 20 2 4 4" xfId="1627" xr:uid="{00000000-0005-0000-0000-000025410000}"/>
    <cellStyle name="Note 3 20 2 4 4 2" xfId="4138" xr:uid="{00000000-0005-0000-0000-000026410000}"/>
    <cellStyle name="Note 3 20 2 4 4 2 2" xfId="21574" xr:uid="{00000000-0005-0000-0000-000027410000}"/>
    <cellStyle name="Note 3 20 2 4 4 2 3" xfId="36027" xr:uid="{00000000-0005-0000-0000-000028410000}"/>
    <cellStyle name="Note 3 20 2 4 4 3" xfId="6600" xr:uid="{00000000-0005-0000-0000-000029410000}"/>
    <cellStyle name="Note 3 20 2 4 4 3 2" xfId="24035" xr:uid="{00000000-0005-0000-0000-00002A410000}"/>
    <cellStyle name="Note 3 20 2 4 4 3 3" xfId="38488" xr:uid="{00000000-0005-0000-0000-00002B410000}"/>
    <cellStyle name="Note 3 20 2 4 4 4" xfId="9041" xr:uid="{00000000-0005-0000-0000-00002C410000}"/>
    <cellStyle name="Note 3 20 2 4 4 4 2" xfId="26476" xr:uid="{00000000-0005-0000-0000-00002D410000}"/>
    <cellStyle name="Note 3 20 2 4 4 4 3" xfId="40929" xr:uid="{00000000-0005-0000-0000-00002E410000}"/>
    <cellStyle name="Note 3 20 2 4 4 5" xfId="11461" xr:uid="{00000000-0005-0000-0000-00002F410000}"/>
    <cellStyle name="Note 3 20 2 4 4 5 2" xfId="28896" xr:uid="{00000000-0005-0000-0000-000030410000}"/>
    <cellStyle name="Note 3 20 2 4 4 5 3" xfId="43349" xr:uid="{00000000-0005-0000-0000-000031410000}"/>
    <cellStyle name="Note 3 20 2 4 4 6" xfId="15176" xr:uid="{00000000-0005-0000-0000-000032410000}"/>
    <cellStyle name="Note 3 20 2 4 4 6 2" xfId="32611" xr:uid="{00000000-0005-0000-0000-000033410000}"/>
    <cellStyle name="Note 3 20 2 4 4 6 3" xfId="47064" xr:uid="{00000000-0005-0000-0000-000034410000}"/>
    <cellStyle name="Note 3 20 2 4 4 7" xfId="18468" xr:uid="{00000000-0005-0000-0000-000035410000}"/>
    <cellStyle name="Note 3 20 2 4 4 8" xfId="20338" xr:uid="{00000000-0005-0000-0000-000036410000}"/>
    <cellStyle name="Note 3 20 2 4 5" xfId="4135" xr:uid="{00000000-0005-0000-0000-000037410000}"/>
    <cellStyle name="Note 3 20 2 4 5 2" xfId="13727" xr:uid="{00000000-0005-0000-0000-000038410000}"/>
    <cellStyle name="Note 3 20 2 4 5 2 2" xfId="31162" xr:uid="{00000000-0005-0000-0000-000039410000}"/>
    <cellStyle name="Note 3 20 2 4 5 2 3" xfId="45615" xr:uid="{00000000-0005-0000-0000-00003A410000}"/>
    <cellStyle name="Note 3 20 2 4 5 3" xfId="16188" xr:uid="{00000000-0005-0000-0000-00003B410000}"/>
    <cellStyle name="Note 3 20 2 4 5 3 2" xfId="33623" xr:uid="{00000000-0005-0000-0000-00003C410000}"/>
    <cellStyle name="Note 3 20 2 4 5 3 3" xfId="48076" xr:uid="{00000000-0005-0000-0000-00003D410000}"/>
    <cellStyle name="Note 3 20 2 4 5 4" xfId="21571" xr:uid="{00000000-0005-0000-0000-00003E410000}"/>
    <cellStyle name="Note 3 20 2 4 5 5" xfId="36024" xr:uid="{00000000-0005-0000-0000-00003F410000}"/>
    <cellStyle name="Note 3 20 2 4 6" xfId="6597" xr:uid="{00000000-0005-0000-0000-000040410000}"/>
    <cellStyle name="Note 3 20 2 4 6 2" xfId="24032" xr:uid="{00000000-0005-0000-0000-000041410000}"/>
    <cellStyle name="Note 3 20 2 4 6 3" xfId="38485" xr:uid="{00000000-0005-0000-0000-000042410000}"/>
    <cellStyle name="Note 3 20 2 4 7" xfId="9038" xr:uid="{00000000-0005-0000-0000-000043410000}"/>
    <cellStyle name="Note 3 20 2 4 7 2" xfId="26473" xr:uid="{00000000-0005-0000-0000-000044410000}"/>
    <cellStyle name="Note 3 20 2 4 7 3" xfId="40926" xr:uid="{00000000-0005-0000-0000-000045410000}"/>
    <cellStyle name="Note 3 20 2 4 8" xfId="11458" xr:uid="{00000000-0005-0000-0000-000046410000}"/>
    <cellStyle name="Note 3 20 2 4 8 2" xfId="28893" xr:uid="{00000000-0005-0000-0000-000047410000}"/>
    <cellStyle name="Note 3 20 2 4 8 3" xfId="43346" xr:uid="{00000000-0005-0000-0000-000048410000}"/>
    <cellStyle name="Note 3 20 2 4 9" xfId="18465" xr:uid="{00000000-0005-0000-0000-000049410000}"/>
    <cellStyle name="Note 3 20 2 5" xfId="1628" xr:uid="{00000000-0005-0000-0000-00004A410000}"/>
    <cellStyle name="Note 3 20 2 5 2" xfId="4139" xr:uid="{00000000-0005-0000-0000-00004B410000}"/>
    <cellStyle name="Note 3 20 2 5 2 2" xfId="13730" xr:uid="{00000000-0005-0000-0000-00004C410000}"/>
    <cellStyle name="Note 3 20 2 5 2 2 2" xfId="31165" xr:uid="{00000000-0005-0000-0000-00004D410000}"/>
    <cellStyle name="Note 3 20 2 5 2 2 3" xfId="45618" xr:uid="{00000000-0005-0000-0000-00004E410000}"/>
    <cellStyle name="Note 3 20 2 5 2 3" xfId="16191" xr:uid="{00000000-0005-0000-0000-00004F410000}"/>
    <cellStyle name="Note 3 20 2 5 2 3 2" xfId="33626" xr:uid="{00000000-0005-0000-0000-000050410000}"/>
    <cellStyle name="Note 3 20 2 5 2 3 3" xfId="48079" xr:uid="{00000000-0005-0000-0000-000051410000}"/>
    <cellStyle name="Note 3 20 2 5 2 4" xfId="21575" xr:uid="{00000000-0005-0000-0000-000052410000}"/>
    <cellStyle name="Note 3 20 2 5 2 5" xfId="36028" xr:uid="{00000000-0005-0000-0000-000053410000}"/>
    <cellStyle name="Note 3 20 2 5 3" xfId="6601" xr:uid="{00000000-0005-0000-0000-000054410000}"/>
    <cellStyle name="Note 3 20 2 5 3 2" xfId="24036" xr:uid="{00000000-0005-0000-0000-000055410000}"/>
    <cellStyle name="Note 3 20 2 5 3 3" xfId="38489" xr:uid="{00000000-0005-0000-0000-000056410000}"/>
    <cellStyle name="Note 3 20 2 5 4" xfId="9042" xr:uid="{00000000-0005-0000-0000-000057410000}"/>
    <cellStyle name="Note 3 20 2 5 4 2" xfId="26477" xr:uid="{00000000-0005-0000-0000-000058410000}"/>
    <cellStyle name="Note 3 20 2 5 4 3" xfId="40930" xr:uid="{00000000-0005-0000-0000-000059410000}"/>
    <cellStyle name="Note 3 20 2 5 5" xfId="11462" xr:uid="{00000000-0005-0000-0000-00005A410000}"/>
    <cellStyle name="Note 3 20 2 5 5 2" xfId="28897" xr:uid="{00000000-0005-0000-0000-00005B410000}"/>
    <cellStyle name="Note 3 20 2 5 5 3" xfId="43350" xr:uid="{00000000-0005-0000-0000-00005C410000}"/>
    <cellStyle name="Note 3 20 2 5 6" xfId="18469" xr:uid="{00000000-0005-0000-0000-00005D410000}"/>
    <cellStyle name="Note 3 20 2 6" xfId="1629" xr:uid="{00000000-0005-0000-0000-00005E410000}"/>
    <cellStyle name="Note 3 20 2 6 2" xfId="4140" xr:uid="{00000000-0005-0000-0000-00005F410000}"/>
    <cellStyle name="Note 3 20 2 6 2 2" xfId="13731" xr:uid="{00000000-0005-0000-0000-000060410000}"/>
    <cellStyle name="Note 3 20 2 6 2 2 2" xfId="31166" xr:uid="{00000000-0005-0000-0000-000061410000}"/>
    <cellStyle name="Note 3 20 2 6 2 2 3" xfId="45619" xr:uid="{00000000-0005-0000-0000-000062410000}"/>
    <cellStyle name="Note 3 20 2 6 2 3" xfId="16192" xr:uid="{00000000-0005-0000-0000-000063410000}"/>
    <cellStyle name="Note 3 20 2 6 2 3 2" xfId="33627" xr:uid="{00000000-0005-0000-0000-000064410000}"/>
    <cellStyle name="Note 3 20 2 6 2 3 3" xfId="48080" xr:uid="{00000000-0005-0000-0000-000065410000}"/>
    <cellStyle name="Note 3 20 2 6 2 4" xfId="21576" xr:uid="{00000000-0005-0000-0000-000066410000}"/>
    <cellStyle name="Note 3 20 2 6 2 5" xfId="36029" xr:uid="{00000000-0005-0000-0000-000067410000}"/>
    <cellStyle name="Note 3 20 2 6 3" xfId="6602" xr:uid="{00000000-0005-0000-0000-000068410000}"/>
    <cellStyle name="Note 3 20 2 6 3 2" xfId="24037" xr:uid="{00000000-0005-0000-0000-000069410000}"/>
    <cellStyle name="Note 3 20 2 6 3 3" xfId="38490" xr:uid="{00000000-0005-0000-0000-00006A410000}"/>
    <cellStyle name="Note 3 20 2 6 4" xfId="9043" xr:uid="{00000000-0005-0000-0000-00006B410000}"/>
    <cellStyle name="Note 3 20 2 6 4 2" xfId="26478" xr:uid="{00000000-0005-0000-0000-00006C410000}"/>
    <cellStyle name="Note 3 20 2 6 4 3" xfId="40931" xr:uid="{00000000-0005-0000-0000-00006D410000}"/>
    <cellStyle name="Note 3 20 2 6 5" xfId="11463" xr:uid="{00000000-0005-0000-0000-00006E410000}"/>
    <cellStyle name="Note 3 20 2 6 5 2" xfId="28898" xr:uid="{00000000-0005-0000-0000-00006F410000}"/>
    <cellStyle name="Note 3 20 2 6 5 3" xfId="43351" xr:uid="{00000000-0005-0000-0000-000070410000}"/>
    <cellStyle name="Note 3 20 2 6 6" xfId="18470" xr:uid="{00000000-0005-0000-0000-000071410000}"/>
    <cellStyle name="Note 3 20 2 7" xfId="1630" xr:uid="{00000000-0005-0000-0000-000072410000}"/>
    <cellStyle name="Note 3 20 2 7 2" xfId="4141" xr:uid="{00000000-0005-0000-0000-000073410000}"/>
    <cellStyle name="Note 3 20 2 7 2 2" xfId="21577" xr:uid="{00000000-0005-0000-0000-000074410000}"/>
    <cellStyle name="Note 3 20 2 7 2 3" xfId="36030" xr:uid="{00000000-0005-0000-0000-000075410000}"/>
    <cellStyle name="Note 3 20 2 7 3" xfId="6603" xr:uid="{00000000-0005-0000-0000-000076410000}"/>
    <cellStyle name="Note 3 20 2 7 3 2" xfId="24038" xr:uid="{00000000-0005-0000-0000-000077410000}"/>
    <cellStyle name="Note 3 20 2 7 3 3" xfId="38491" xr:uid="{00000000-0005-0000-0000-000078410000}"/>
    <cellStyle name="Note 3 20 2 7 4" xfId="9044" xr:uid="{00000000-0005-0000-0000-000079410000}"/>
    <cellStyle name="Note 3 20 2 7 4 2" xfId="26479" xr:uid="{00000000-0005-0000-0000-00007A410000}"/>
    <cellStyle name="Note 3 20 2 7 4 3" xfId="40932" xr:uid="{00000000-0005-0000-0000-00007B410000}"/>
    <cellStyle name="Note 3 20 2 7 5" xfId="11464" xr:uid="{00000000-0005-0000-0000-00007C410000}"/>
    <cellStyle name="Note 3 20 2 7 5 2" xfId="28899" xr:uid="{00000000-0005-0000-0000-00007D410000}"/>
    <cellStyle name="Note 3 20 2 7 5 3" xfId="43352" xr:uid="{00000000-0005-0000-0000-00007E410000}"/>
    <cellStyle name="Note 3 20 2 7 6" xfId="15177" xr:uid="{00000000-0005-0000-0000-00007F410000}"/>
    <cellStyle name="Note 3 20 2 7 6 2" xfId="32612" xr:uid="{00000000-0005-0000-0000-000080410000}"/>
    <cellStyle name="Note 3 20 2 7 6 3" xfId="47065" xr:uid="{00000000-0005-0000-0000-000081410000}"/>
    <cellStyle name="Note 3 20 2 7 7" xfId="18471" xr:uid="{00000000-0005-0000-0000-000082410000}"/>
    <cellStyle name="Note 3 20 2 7 8" xfId="20339" xr:uid="{00000000-0005-0000-0000-000083410000}"/>
    <cellStyle name="Note 3 20 2 8" xfId="4126" xr:uid="{00000000-0005-0000-0000-000084410000}"/>
    <cellStyle name="Note 3 20 2 8 2" xfId="13720" xr:uid="{00000000-0005-0000-0000-000085410000}"/>
    <cellStyle name="Note 3 20 2 8 2 2" xfId="31155" xr:uid="{00000000-0005-0000-0000-000086410000}"/>
    <cellStyle name="Note 3 20 2 8 2 3" xfId="45608" xr:uid="{00000000-0005-0000-0000-000087410000}"/>
    <cellStyle name="Note 3 20 2 8 3" xfId="16181" xr:uid="{00000000-0005-0000-0000-000088410000}"/>
    <cellStyle name="Note 3 20 2 8 3 2" xfId="33616" xr:uid="{00000000-0005-0000-0000-000089410000}"/>
    <cellStyle name="Note 3 20 2 8 3 3" xfId="48069" xr:uid="{00000000-0005-0000-0000-00008A410000}"/>
    <cellStyle name="Note 3 20 2 8 4" xfId="21562" xr:uid="{00000000-0005-0000-0000-00008B410000}"/>
    <cellStyle name="Note 3 20 2 8 5" xfId="36015" xr:uid="{00000000-0005-0000-0000-00008C410000}"/>
    <cellStyle name="Note 3 20 2 9" xfId="6588" xr:uid="{00000000-0005-0000-0000-00008D410000}"/>
    <cellStyle name="Note 3 20 2 9 2" xfId="24023" xr:uid="{00000000-0005-0000-0000-00008E410000}"/>
    <cellStyle name="Note 3 20 2 9 3" xfId="38476" xr:uid="{00000000-0005-0000-0000-00008F410000}"/>
    <cellStyle name="Note 3 20 3" xfId="1631" xr:uid="{00000000-0005-0000-0000-000090410000}"/>
    <cellStyle name="Note 3 20 3 2" xfId="4142" xr:uid="{00000000-0005-0000-0000-000091410000}"/>
    <cellStyle name="Note 3 20 3 2 2" xfId="13732" xr:uid="{00000000-0005-0000-0000-000092410000}"/>
    <cellStyle name="Note 3 20 3 2 2 2" xfId="31167" xr:uid="{00000000-0005-0000-0000-000093410000}"/>
    <cellStyle name="Note 3 20 3 2 2 3" xfId="45620" xr:uid="{00000000-0005-0000-0000-000094410000}"/>
    <cellStyle name="Note 3 20 3 2 3" xfId="16193" xr:uid="{00000000-0005-0000-0000-000095410000}"/>
    <cellStyle name="Note 3 20 3 2 3 2" xfId="33628" xr:uid="{00000000-0005-0000-0000-000096410000}"/>
    <cellStyle name="Note 3 20 3 2 3 3" xfId="48081" xr:uid="{00000000-0005-0000-0000-000097410000}"/>
    <cellStyle name="Note 3 20 3 2 4" xfId="21578" xr:uid="{00000000-0005-0000-0000-000098410000}"/>
    <cellStyle name="Note 3 20 3 2 5" xfId="36031" xr:uid="{00000000-0005-0000-0000-000099410000}"/>
    <cellStyle name="Note 3 20 3 3" xfId="6604" xr:uid="{00000000-0005-0000-0000-00009A410000}"/>
    <cellStyle name="Note 3 20 3 3 2" xfId="24039" xr:uid="{00000000-0005-0000-0000-00009B410000}"/>
    <cellStyle name="Note 3 20 3 3 3" xfId="38492" xr:uid="{00000000-0005-0000-0000-00009C410000}"/>
    <cellStyle name="Note 3 20 3 4" xfId="9045" xr:uid="{00000000-0005-0000-0000-00009D410000}"/>
    <cellStyle name="Note 3 20 3 4 2" xfId="26480" xr:uid="{00000000-0005-0000-0000-00009E410000}"/>
    <cellStyle name="Note 3 20 3 4 3" xfId="40933" xr:uid="{00000000-0005-0000-0000-00009F410000}"/>
    <cellStyle name="Note 3 20 3 5" xfId="11465" xr:uid="{00000000-0005-0000-0000-0000A0410000}"/>
    <cellStyle name="Note 3 20 3 5 2" xfId="28900" xr:uid="{00000000-0005-0000-0000-0000A1410000}"/>
    <cellStyle name="Note 3 20 3 5 3" xfId="43353" xr:uid="{00000000-0005-0000-0000-0000A2410000}"/>
    <cellStyle name="Note 3 20 3 6" xfId="18472" xr:uid="{00000000-0005-0000-0000-0000A3410000}"/>
    <cellStyle name="Note 3 20 4" xfId="1632" xr:uid="{00000000-0005-0000-0000-0000A4410000}"/>
    <cellStyle name="Note 3 20 4 2" xfId="4143" xr:uid="{00000000-0005-0000-0000-0000A5410000}"/>
    <cellStyle name="Note 3 20 4 2 2" xfId="13733" xr:uid="{00000000-0005-0000-0000-0000A6410000}"/>
    <cellStyle name="Note 3 20 4 2 2 2" xfId="31168" xr:uid="{00000000-0005-0000-0000-0000A7410000}"/>
    <cellStyle name="Note 3 20 4 2 2 3" xfId="45621" xr:uid="{00000000-0005-0000-0000-0000A8410000}"/>
    <cellStyle name="Note 3 20 4 2 3" xfId="16194" xr:uid="{00000000-0005-0000-0000-0000A9410000}"/>
    <cellStyle name="Note 3 20 4 2 3 2" xfId="33629" xr:uid="{00000000-0005-0000-0000-0000AA410000}"/>
    <cellStyle name="Note 3 20 4 2 3 3" xfId="48082" xr:uid="{00000000-0005-0000-0000-0000AB410000}"/>
    <cellStyle name="Note 3 20 4 2 4" xfId="21579" xr:uid="{00000000-0005-0000-0000-0000AC410000}"/>
    <cellStyle name="Note 3 20 4 2 5" xfId="36032" xr:uid="{00000000-0005-0000-0000-0000AD410000}"/>
    <cellStyle name="Note 3 20 4 3" xfId="6605" xr:uid="{00000000-0005-0000-0000-0000AE410000}"/>
    <cellStyle name="Note 3 20 4 3 2" xfId="24040" xr:uid="{00000000-0005-0000-0000-0000AF410000}"/>
    <cellStyle name="Note 3 20 4 3 3" xfId="38493" xr:uid="{00000000-0005-0000-0000-0000B0410000}"/>
    <cellStyle name="Note 3 20 4 4" xfId="9046" xr:uid="{00000000-0005-0000-0000-0000B1410000}"/>
    <cellStyle name="Note 3 20 4 4 2" xfId="26481" xr:uid="{00000000-0005-0000-0000-0000B2410000}"/>
    <cellStyle name="Note 3 20 4 4 3" xfId="40934" xr:uid="{00000000-0005-0000-0000-0000B3410000}"/>
    <cellStyle name="Note 3 20 4 5" xfId="11466" xr:uid="{00000000-0005-0000-0000-0000B4410000}"/>
    <cellStyle name="Note 3 20 4 5 2" xfId="28901" xr:uid="{00000000-0005-0000-0000-0000B5410000}"/>
    <cellStyle name="Note 3 20 4 5 3" xfId="43354" xr:uid="{00000000-0005-0000-0000-0000B6410000}"/>
    <cellStyle name="Note 3 20 4 6" xfId="18473" xr:uid="{00000000-0005-0000-0000-0000B7410000}"/>
    <cellStyle name="Note 3 20 5" xfId="1633" xr:uid="{00000000-0005-0000-0000-0000B8410000}"/>
    <cellStyle name="Note 3 20 5 2" xfId="4144" xr:uid="{00000000-0005-0000-0000-0000B9410000}"/>
    <cellStyle name="Note 3 20 5 2 2" xfId="21580" xr:uid="{00000000-0005-0000-0000-0000BA410000}"/>
    <cellStyle name="Note 3 20 5 2 3" xfId="36033" xr:uid="{00000000-0005-0000-0000-0000BB410000}"/>
    <cellStyle name="Note 3 20 5 3" xfId="6606" xr:uid="{00000000-0005-0000-0000-0000BC410000}"/>
    <cellStyle name="Note 3 20 5 3 2" xfId="24041" xr:uid="{00000000-0005-0000-0000-0000BD410000}"/>
    <cellStyle name="Note 3 20 5 3 3" xfId="38494" xr:uid="{00000000-0005-0000-0000-0000BE410000}"/>
    <cellStyle name="Note 3 20 5 4" xfId="9047" xr:uid="{00000000-0005-0000-0000-0000BF410000}"/>
    <cellStyle name="Note 3 20 5 4 2" xfId="26482" xr:uid="{00000000-0005-0000-0000-0000C0410000}"/>
    <cellStyle name="Note 3 20 5 4 3" xfId="40935" xr:uid="{00000000-0005-0000-0000-0000C1410000}"/>
    <cellStyle name="Note 3 20 5 5" xfId="11467" xr:uid="{00000000-0005-0000-0000-0000C2410000}"/>
    <cellStyle name="Note 3 20 5 5 2" xfId="28902" xr:uid="{00000000-0005-0000-0000-0000C3410000}"/>
    <cellStyle name="Note 3 20 5 5 3" xfId="43355" xr:uid="{00000000-0005-0000-0000-0000C4410000}"/>
    <cellStyle name="Note 3 20 5 6" xfId="15178" xr:uid="{00000000-0005-0000-0000-0000C5410000}"/>
    <cellStyle name="Note 3 20 5 6 2" xfId="32613" xr:uid="{00000000-0005-0000-0000-0000C6410000}"/>
    <cellStyle name="Note 3 20 5 6 3" xfId="47066" xr:uid="{00000000-0005-0000-0000-0000C7410000}"/>
    <cellStyle name="Note 3 20 5 7" xfId="18474" xr:uid="{00000000-0005-0000-0000-0000C8410000}"/>
    <cellStyle name="Note 3 20 5 8" xfId="20340" xr:uid="{00000000-0005-0000-0000-0000C9410000}"/>
    <cellStyle name="Note 3 20 6" xfId="4125" xr:uid="{00000000-0005-0000-0000-0000CA410000}"/>
    <cellStyle name="Note 3 20 6 2" xfId="13719" xr:uid="{00000000-0005-0000-0000-0000CB410000}"/>
    <cellStyle name="Note 3 20 6 2 2" xfId="31154" xr:uid="{00000000-0005-0000-0000-0000CC410000}"/>
    <cellStyle name="Note 3 20 6 2 3" xfId="45607" xr:uid="{00000000-0005-0000-0000-0000CD410000}"/>
    <cellStyle name="Note 3 20 6 3" xfId="16180" xr:uid="{00000000-0005-0000-0000-0000CE410000}"/>
    <cellStyle name="Note 3 20 6 3 2" xfId="33615" xr:uid="{00000000-0005-0000-0000-0000CF410000}"/>
    <cellStyle name="Note 3 20 6 3 3" xfId="48068" xr:uid="{00000000-0005-0000-0000-0000D0410000}"/>
    <cellStyle name="Note 3 20 6 4" xfId="21561" xr:uid="{00000000-0005-0000-0000-0000D1410000}"/>
    <cellStyle name="Note 3 20 6 5" xfId="36014" xr:uid="{00000000-0005-0000-0000-0000D2410000}"/>
    <cellStyle name="Note 3 20 7" xfId="6587" xr:uid="{00000000-0005-0000-0000-0000D3410000}"/>
    <cellStyle name="Note 3 20 7 2" xfId="24022" xr:uid="{00000000-0005-0000-0000-0000D4410000}"/>
    <cellStyle name="Note 3 20 7 3" xfId="38475" xr:uid="{00000000-0005-0000-0000-0000D5410000}"/>
    <cellStyle name="Note 3 20 8" xfId="9028" xr:uid="{00000000-0005-0000-0000-0000D6410000}"/>
    <cellStyle name="Note 3 20 8 2" xfId="26463" xr:uid="{00000000-0005-0000-0000-0000D7410000}"/>
    <cellStyle name="Note 3 20 8 3" xfId="40916" xr:uid="{00000000-0005-0000-0000-0000D8410000}"/>
    <cellStyle name="Note 3 20 9" xfId="11448" xr:uid="{00000000-0005-0000-0000-0000D9410000}"/>
    <cellStyle name="Note 3 20 9 2" xfId="28883" xr:uid="{00000000-0005-0000-0000-0000DA410000}"/>
    <cellStyle name="Note 3 20 9 3" xfId="43336" xr:uid="{00000000-0005-0000-0000-0000DB410000}"/>
    <cellStyle name="Note 3 21" xfId="1634" xr:uid="{00000000-0005-0000-0000-0000DC410000}"/>
    <cellStyle name="Note 3 21 10" xfId="9048" xr:uid="{00000000-0005-0000-0000-0000DD410000}"/>
    <cellStyle name="Note 3 21 10 2" xfId="26483" xr:uid="{00000000-0005-0000-0000-0000DE410000}"/>
    <cellStyle name="Note 3 21 10 3" xfId="40936" xr:uid="{00000000-0005-0000-0000-0000DF410000}"/>
    <cellStyle name="Note 3 21 11" xfId="11468" xr:uid="{00000000-0005-0000-0000-0000E0410000}"/>
    <cellStyle name="Note 3 21 11 2" xfId="28903" xr:uid="{00000000-0005-0000-0000-0000E1410000}"/>
    <cellStyle name="Note 3 21 11 3" xfId="43356" xr:uid="{00000000-0005-0000-0000-0000E2410000}"/>
    <cellStyle name="Note 3 21 12" xfId="18475" xr:uid="{00000000-0005-0000-0000-0000E3410000}"/>
    <cellStyle name="Note 3 21 2" xfId="1635" xr:uid="{00000000-0005-0000-0000-0000E4410000}"/>
    <cellStyle name="Note 3 21 2 2" xfId="1636" xr:uid="{00000000-0005-0000-0000-0000E5410000}"/>
    <cellStyle name="Note 3 21 2 2 2" xfId="4147" xr:uid="{00000000-0005-0000-0000-0000E6410000}"/>
    <cellStyle name="Note 3 21 2 2 2 2" xfId="13736" xr:uid="{00000000-0005-0000-0000-0000E7410000}"/>
    <cellStyle name="Note 3 21 2 2 2 2 2" xfId="31171" xr:uid="{00000000-0005-0000-0000-0000E8410000}"/>
    <cellStyle name="Note 3 21 2 2 2 2 3" xfId="45624" xr:uid="{00000000-0005-0000-0000-0000E9410000}"/>
    <cellStyle name="Note 3 21 2 2 2 3" xfId="16197" xr:uid="{00000000-0005-0000-0000-0000EA410000}"/>
    <cellStyle name="Note 3 21 2 2 2 3 2" xfId="33632" xr:uid="{00000000-0005-0000-0000-0000EB410000}"/>
    <cellStyle name="Note 3 21 2 2 2 3 3" xfId="48085" xr:uid="{00000000-0005-0000-0000-0000EC410000}"/>
    <cellStyle name="Note 3 21 2 2 2 4" xfId="21583" xr:uid="{00000000-0005-0000-0000-0000ED410000}"/>
    <cellStyle name="Note 3 21 2 2 2 5" xfId="36036" xr:uid="{00000000-0005-0000-0000-0000EE410000}"/>
    <cellStyle name="Note 3 21 2 2 3" xfId="6609" xr:uid="{00000000-0005-0000-0000-0000EF410000}"/>
    <cellStyle name="Note 3 21 2 2 3 2" xfId="24044" xr:uid="{00000000-0005-0000-0000-0000F0410000}"/>
    <cellStyle name="Note 3 21 2 2 3 3" xfId="38497" xr:uid="{00000000-0005-0000-0000-0000F1410000}"/>
    <cellStyle name="Note 3 21 2 2 4" xfId="9050" xr:uid="{00000000-0005-0000-0000-0000F2410000}"/>
    <cellStyle name="Note 3 21 2 2 4 2" xfId="26485" xr:uid="{00000000-0005-0000-0000-0000F3410000}"/>
    <cellStyle name="Note 3 21 2 2 4 3" xfId="40938" xr:uid="{00000000-0005-0000-0000-0000F4410000}"/>
    <cellStyle name="Note 3 21 2 2 5" xfId="11470" xr:uid="{00000000-0005-0000-0000-0000F5410000}"/>
    <cellStyle name="Note 3 21 2 2 5 2" xfId="28905" xr:uid="{00000000-0005-0000-0000-0000F6410000}"/>
    <cellStyle name="Note 3 21 2 2 5 3" xfId="43358" xr:uid="{00000000-0005-0000-0000-0000F7410000}"/>
    <cellStyle name="Note 3 21 2 2 6" xfId="18477" xr:uid="{00000000-0005-0000-0000-0000F8410000}"/>
    <cellStyle name="Note 3 21 2 3" xfId="1637" xr:uid="{00000000-0005-0000-0000-0000F9410000}"/>
    <cellStyle name="Note 3 21 2 3 2" xfId="4148" xr:uid="{00000000-0005-0000-0000-0000FA410000}"/>
    <cellStyle name="Note 3 21 2 3 2 2" xfId="13737" xr:uid="{00000000-0005-0000-0000-0000FB410000}"/>
    <cellStyle name="Note 3 21 2 3 2 2 2" xfId="31172" xr:uid="{00000000-0005-0000-0000-0000FC410000}"/>
    <cellStyle name="Note 3 21 2 3 2 2 3" xfId="45625" xr:uid="{00000000-0005-0000-0000-0000FD410000}"/>
    <cellStyle name="Note 3 21 2 3 2 3" xfId="16198" xr:uid="{00000000-0005-0000-0000-0000FE410000}"/>
    <cellStyle name="Note 3 21 2 3 2 3 2" xfId="33633" xr:uid="{00000000-0005-0000-0000-0000FF410000}"/>
    <cellStyle name="Note 3 21 2 3 2 3 3" xfId="48086" xr:uid="{00000000-0005-0000-0000-000000420000}"/>
    <cellStyle name="Note 3 21 2 3 2 4" xfId="21584" xr:uid="{00000000-0005-0000-0000-000001420000}"/>
    <cellStyle name="Note 3 21 2 3 2 5" xfId="36037" xr:uid="{00000000-0005-0000-0000-000002420000}"/>
    <cellStyle name="Note 3 21 2 3 3" xfId="6610" xr:uid="{00000000-0005-0000-0000-000003420000}"/>
    <cellStyle name="Note 3 21 2 3 3 2" xfId="24045" xr:uid="{00000000-0005-0000-0000-000004420000}"/>
    <cellStyle name="Note 3 21 2 3 3 3" xfId="38498" xr:uid="{00000000-0005-0000-0000-000005420000}"/>
    <cellStyle name="Note 3 21 2 3 4" xfId="9051" xr:uid="{00000000-0005-0000-0000-000006420000}"/>
    <cellStyle name="Note 3 21 2 3 4 2" xfId="26486" xr:uid="{00000000-0005-0000-0000-000007420000}"/>
    <cellStyle name="Note 3 21 2 3 4 3" xfId="40939" xr:uid="{00000000-0005-0000-0000-000008420000}"/>
    <cellStyle name="Note 3 21 2 3 5" xfId="11471" xr:uid="{00000000-0005-0000-0000-000009420000}"/>
    <cellStyle name="Note 3 21 2 3 5 2" xfId="28906" xr:uid="{00000000-0005-0000-0000-00000A420000}"/>
    <cellStyle name="Note 3 21 2 3 5 3" xfId="43359" xr:uid="{00000000-0005-0000-0000-00000B420000}"/>
    <cellStyle name="Note 3 21 2 3 6" xfId="18478" xr:uid="{00000000-0005-0000-0000-00000C420000}"/>
    <cellStyle name="Note 3 21 2 4" xfId="1638" xr:uid="{00000000-0005-0000-0000-00000D420000}"/>
    <cellStyle name="Note 3 21 2 4 2" xfId="4149" xr:uid="{00000000-0005-0000-0000-00000E420000}"/>
    <cellStyle name="Note 3 21 2 4 2 2" xfId="21585" xr:uid="{00000000-0005-0000-0000-00000F420000}"/>
    <cellStyle name="Note 3 21 2 4 2 3" xfId="36038" xr:uid="{00000000-0005-0000-0000-000010420000}"/>
    <cellStyle name="Note 3 21 2 4 3" xfId="6611" xr:uid="{00000000-0005-0000-0000-000011420000}"/>
    <cellStyle name="Note 3 21 2 4 3 2" xfId="24046" xr:uid="{00000000-0005-0000-0000-000012420000}"/>
    <cellStyle name="Note 3 21 2 4 3 3" xfId="38499" xr:uid="{00000000-0005-0000-0000-000013420000}"/>
    <cellStyle name="Note 3 21 2 4 4" xfId="9052" xr:uid="{00000000-0005-0000-0000-000014420000}"/>
    <cellStyle name="Note 3 21 2 4 4 2" xfId="26487" xr:uid="{00000000-0005-0000-0000-000015420000}"/>
    <cellStyle name="Note 3 21 2 4 4 3" xfId="40940" xr:uid="{00000000-0005-0000-0000-000016420000}"/>
    <cellStyle name="Note 3 21 2 4 5" xfId="11472" xr:uid="{00000000-0005-0000-0000-000017420000}"/>
    <cellStyle name="Note 3 21 2 4 5 2" xfId="28907" xr:uid="{00000000-0005-0000-0000-000018420000}"/>
    <cellStyle name="Note 3 21 2 4 5 3" xfId="43360" xr:uid="{00000000-0005-0000-0000-000019420000}"/>
    <cellStyle name="Note 3 21 2 4 6" xfId="15179" xr:uid="{00000000-0005-0000-0000-00001A420000}"/>
    <cellStyle name="Note 3 21 2 4 6 2" xfId="32614" xr:uid="{00000000-0005-0000-0000-00001B420000}"/>
    <cellStyle name="Note 3 21 2 4 6 3" xfId="47067" xr:uid="{00000000-0005-0000-0000-00001C420000}"/>
    <cellStyle name="Note 3 21 2 4 7" xfId="18479" xr:uid="{00000000-0005-0000-0000-00001D420000}"/>
    <cellStyle name="Note 3 21 2 4 8" xfId="20341" xr:uid="{00000000-0005-0000-0000-00001E420000}"/>
    <cellStyle name="Note 3 21 2 5" xfId="4146" xr:uid="{00000000-0005-0000-0000-00001F420000}"/>
    <cellStyle name="Note 3 21 2 5 2" xfId="13735" xr:uid="{00000000-0005-0000-0000-000020420000}"/>
    <cellStyle name="Note 3 21 2 5 2 2" xfId="31170" xr:uid="{00000000-0005-0000-0000-000021420000}"/>
    <cellStyle name="Note 3 21 2 5 2 3" xfId="45623" xr:uid="{00000000-0005-0000-0000-000022420000}"/>
    <cellStyle name="Note 3 21 2 5 3" xfId="16196" xr:uid="{00000000-0005-0000-0000-000023420000}"/>
    <cellStyle name="Note 3 21 2 5 3 2" xfId="33631" xr:uid="{00000000-0005-0000-0000-000024420000}"/>
    <cellStyle name="Note 3 21 2 5 3 3" xfId="48084" xr:uid="{00000000-0005-0000-0000-000025420000}"/>
    <cellStyle name="Note 3 21 2 5 4" xfId="21582" xr:uid="{00000000-0005-0000-0000-000026420000}"/>
    <cellStyle name="Note 3 21 2 5 5" xfId="36035" xr:uid="{00000000-0005-0000-0000-000027420000}"/>
    <cellStyle name="Note 3 21 2 6" xfId="6608" xr:uid="{00000000-0005-0000-0000-000028420000}"/>
    <cellStyle name="Note 3 21 2 6 2" xfId="24043" xr:uid="{00000000-0005-0000-0000-000029420000}"/>
    <cellStyle name="Note 3 21 2 6 3" xfId="38496" xr:uid="{00000000-0005-0000-0000-00002A420000}"/>
    <cellStyle name="Note 3 21 2 7" xfId="9049" xr:uid="{00000000-0005-0000-0000-00002B420000}"/>
    <cellStyle name="Note 3 21 2 7 2" xfId="26484" xr:uid="{00000000-0005-0000-0000-00002C420000}"/>
    <cellStyle name="Note 3 21 2 7 3" xfId="40937" xr:uid="{00000000-0005-0000-0000-00002D420000}"/>
    <cellStyle name="Note 3 21 2 8" xfId="11469" xr:uid="{00000000-0005-0000-0000-00002E420000}"/>
    <cellStyle name="Note 3 21 2 8 2" xfId="28904" xr:uid="{00000000-0005-0000-0000-00002F420000}"/>
    <cellStyle name="Note 3 21 2 8 3" xfId="43357" xr:uid="{00000000-0005-0000-0000-000030420000}"/>
    <cellStyle name="Note 3 21 2 9" xfId="18476" xr:uid="{00000000-0005-0000-0000-000031420000}"/>
    <cellStyle name="Note 3 21 3" xfId="1639" xr:uid="{00000000-0005-0000-0000-000032420000}"/>
    <cellStyle name="Note 3 21 3 2" xfId="1640" xr:uid="{00000000-0005-0000-0000-000033420000}"/>
    <cellStyle name="Note 3 21 3 2 2" xfId="4151" xr:uid="{00000000-0005-0000-0000-000034420000}"/>
    <cellStyle name="Note 3 21 3 2 2 2" xfId="13739" xr:uid="{00000000-0005-0000-0000-000035420000}"/>
    <cellStyle name="Note 3 21 3 2 2 2 2" xfId="31174" xr:uid="{00000000-0005-0000-0000-000036420000}"/>
    <cellStyle name="Note 3 21 3 2 2 2 3" xfId="45627" xr:uid="{00000000-0005-0000-0000-000037420000}"/>
    <cellStyle name="Note 3 21 3 2 2 3" xfId="16200" xr:uid="{00000000-0005-0000-0000-000038420000}"/>
    <cellStyle name="Note 3 21 3 2 2 3 2" xfId="33635" xr:uid="{00000000-0005-0000-0000-000039420000}"/>
    <cellStyle name="Note 3 21 3 2 2 3 3" xfId="48088" xr:uid="{00000000-0005-0000-0000-00003A420000}"/>
    <cellStyle name="Note 3 21 3 2 2 4" xfId="21587" xr:uid="{00000000-0005-0000-0000-00003B420000}"/>
    <cellStyle name="Note 3 21 3 2 2 5" xfId="36040" xr:uid="{00000000-0005-0000-0000-00003C420000}"/>
    <cellStyle name="Note 3 21 3 2 3" xfId="6613" xr:uid="{00000000-0005-0000-0000-00003D420000}"/>
    <cellStyle name="Note 3 21 3 2 3 2" xfId="24048" xr:uid="{00000000-0005-0000-0000-00003E420000}"/>
    <cellStyle name="Note 3 21 3 2 3 3" xfId="38501" xr:uid="{00000000-0005-0000-0000-00003F420000}"/>
    <cellStyle name="Note 3 21 3 2 4" xfId="9054" xr:uid="{00000000-0005-0000-0000-000040420000}"/>
    <cellStyle name="Note 3 21 3 2 4 2" xfId="26489" xr:uid="{00000000-0005-0000-0000-000041420000}"/>
    <cellStyle name="Note 3 21 3 2 4 3" xfId="40942" xr:uid="{00000000-0005-0000-0000-000042420000}"/>
    <cellStyle name="Note 3 21 3 2 5" xfId="11474" xr:uid="{00000000-0005-0000-0000-000043420000}"/>
    <cellStyle name="Note 3 21 3 2 5 2" xfId="28909" xr:uid="{00000000-0005-0000-0000-000044420000}"/>
    <cellStyle name="Note 3 21 3 2 5 3" xfId="43362" xr:uid="{00000000-0005-0000-0000-000045420000}"/>
    <cellStyle name="Note 3 21 3 2 6" xfId="18481" xr:uid="{00000000-0005-0000-0000-000046420000}"/>
    <cellStyle name="Note 3 21 3 3" xfId="1641" xr:uid="{00000000-0005-0000-0000-000047420000}"/>
    <cellStyle name="Note 3 21 3 3 2" xfId="4152" xr:uid="{00000000-0005-0000-0000-000048420000}"/>
    <cellStyle name="Note 3 21 3 3 2 2" xfId="13740" xr:uid="{00000000-0005-0000-0000-000049420000}"/>
    <cellStyle name="Note 3 21 3 3 2 2 2" xfId="31175" xr:uid="{00000000-0005-0000-0000-00004A420000}"/>
    <cellStyle name="Note 3 21 3 3 2 2 3" xfId="45628" xr:uid="{00000000-0005-0000-0000-00004B420000}"/>
    <cellStyle name="Note 3 21 3 3 2 3" xfId="16201" xr:uid="{00000000-0005-0000-0000-00004C420000}"/>
    <cellStyle name="Note 3 21 3 3 2 3 2" xfId="33636" xr:uid="{00000000-0005-0000-0000-00004D420000}"/>
    <cellStyle name="Note 3 21 3 3 2 3 3" xfId="48089" xr:uid="{00000000-0005-0000-0000-00004E420000}"/>
    <cellStyle name="Note 3 21 3 3 2 4" xfId="21588" xr:uid="{00000000-0005-0000-0000-00004F420000}"/>
    <cellStyle name="Note 3 21 3 3 2 5" xfId="36041" xr:uid="{00000000-0005-0000-0000-000050420000}"/>
    <cellStyle name="Note 3 21 3 3 3" xfId="6614" xr:uid="{00000000-0005-0000-0000-000051420000}"/>
    <cellStyle name="Note 3 21 3 3 3 2" xfId="24049" xr:uid="{00000000-0005-0000-0000-000052420000}"/>
    <cellStyle name="Note 3 21 3 3 3 3" xfId="38502" xr:uid="{00000000-0005-0000-0000-000053420000}"/>
    <cellStyle name="Note 3 21 3 3 4" xfId="9055" xr:uid="{00000000-0005-0000-0000-000054420000}"/>
    <cellStyle name="Note 3 21 3 3 4 2" xfId="26490" xr:uid="{00000000-0005-0000-0000-000055420000}"/>
    <cellStyle name="Note 3 21 3 3 4 3" xfId="40943" xr:uid="{00000000-0005-0000-0000-000056420000}"/>
    <cellStyle name="Note 3 21 3 3 5" xfId="11475" xr:uid="{00000000-0005-0000-0000-000057420000}"/>
    <cellStyle name="Note 3 21 3 3 5 2" xfId="28910" xr:uid="{00000000-0005-0000-0000-000058420000}"/>
    <cellStyle name="Note 3 21 3 3 5 3" xfId="43363" xr:uid="{00000000-0005-0000-0000-000059420000}"/>
    <cellStyle name="Note 3 21 3 3 6" xfId="18482" xr:uid="{00000000-0005-0000-0000-00005A420000}"/>
    <cellStyle name="Note 3 21 3 4" xfId="1642" xr:uid="{00000000-0005-0000-0000-00005B420000}"/>
    <cellStyle name="Note 3 21 3 4 2" xfId="4153" xr:uid="{00000000-0005-0000-0000-00005C420000}"/>
    <cellStyle name="Note 3 21 3 4 2 2" xfId="21589" xr:uid="{00000000-0005-0000-0000-00005D420000}"/>
    <cellStyle name="Note 3 21 3 4 2 3" xfId="36042" xr:uid="{00000000-0005-0000-0000-00005E420000}"/>
    <cellStyle name="Note 3 21 3 4 3" xfId="6615" xr:uid="{00000000-0005-0000-0000-00005F420000}"/>
    <cellStyle name="Note 3 21 3 4 3 2" xfId="24050" xr:uid="{00000000-0005-0000-0000-000060420000}"/>
    <cellStyle name="Note 3 21 3 4 3 3" xfId="38503" xr:uid="{00000000-0005-0000-0000-000061420000}"/>
    <cellStyle name="Note 3 21 3 4 4" xfId="9056" xr:uid="{00000000-0005-0000-0000-000062420000}"/>
    <cellStyle name="Note 3 21 3 4 4 2" xfId="26491" xr:uid="{00000000-0005-0000-0000-000063420000}"/>
    <cellStyle name="Note 3 21 3 4 4 3" xfId="40944" xr:uid="{00000000-0005-0000-0000-000064420000}"/>
    <cellStyle name="Note 3 21 3 4 5" xfId="11476" xr:uid="{00000000-0005-0000-0000-000065420000}"/>
    <cellStyle name="Note 3 21 3 4 5 2" xfId="28911" xr:uid="{00000000-0005-0000-0000-000066420000}"/>
    <cellStyle name="Note 3 21 3 4 5 3" xfId="43364" xr:uid="{00000000-0005-0000-0000-000067420000}"/>
    <cellStyle name="Note 3 21 3 4 6" xfId="15180" xr:uid="{00000000-0005-0000-0000-000068420000}"/>
    <cellStyle name="Note 3 21 3 4 6 2" xfId="32615" xr:uid="{00000000-0005-0000-0000-000069420000}"/>
    <cellStyle name="Note 3 21 3 4 6 3" xfId="47068" xr:uid="{00000000-0005-0000-0000-00006A420000}"/>
    <cellStyle name="Note 3 21 3 4 7" xfId="18483" xr:uid="{00000000-0005-0000-0000-00006B420000}"/>
    <cellStyle name="Note 3 21 3 4 8" xfId="20342" xr:uid="{00000000-0005-0000-0000-00006C420000}"/>
    <cellStyle name="Note 3 21 3 5" xfId="4150" xr:uid="{00000000-0005-0000-0000-00006D420000}"/>
    <cellStyle name="Note 3 21 3 5 2" xfId="13738" xr:uid="{00000000-0005-0000-0000-00006E420000}"/>
    <cellStyle name="Note 3 21 3 5 2 2" xfId="31173" xr:uid="{00000000-0005-0000-0000-00006F420000}"/>
    <cellStyle name="Note 3 21 3 5 2 3" xfId="45626" xr:uid="{00000000-0005-0000-0000-000070420000}"/>
    <cellStyle name="Note 3 21 3 5 3" xfId="16199" xr:uid="{00000000-0005-0000-0000-000071420000}"/>
    <cellStyle name="Note 3 21 3 5 3 2" xfId="33634" xr:uid="{00000000-0005-0000-0000-000072420000}"/>
    <cellStyle name="Note 3 21 3 5 3 3" xfId="48087" xr:uid="{00000000-0005-0000-0000-000073420000}"/>
    <cellStyle name="Note 3 21 3 5 4" xfId="21586" xr:uid="{00000000-0005-0000-0000-000074420000}"/>
    <cellStyle name="Note 3 21 3 5 5" xfId="36039" xr:uid="{00000000-0005-0000-0000-000075420000}"/>
    <cellStyle name="Note 3 21 3 6" xfId="6612" xr:uid="{00000000-0005-0000-0000-000076420000}"/>
    <cellStyle name="Note 3 21 3 6 2" xfId="24047" xr:uid="{00000000-0005-0000-0000-000077420000}"/>
    <cellStyle name="Note 3 21 3 6 3" xfId="38500" xr:uid="{00000000-0005-0000-0000-000078420000}"/>
    <cellStyle name="Note 3 21 3 7" xfId="9053" xr:uid="{00000000-0005-0000-0000-000079420000}"/>
    <cellStyle name="Note 3 21 3 7 2" xfId="26488" xr:uid="{00000000-0005-0000-0000-00007A420000}"/>
    <cellStyle name="Note 3 21 3 7 3" xfId="40941" xr:uid="{00000000-0005-0000-0000-00007B420000}"/>
    <cellStyle name="Note 3 21 3 8" xfId="11473" xr:uid="{00000000-0005-0000-0000-00007C420000}"/>
    <cellStyle name="Note 3 21 3 8 2" xfId="28908" xr:uid="{00000000-0005-0000-0000-00007D420000}"/>
    <cellStyle name="Note 3 21 3 8 3" xfId="43361" xr:uid="{00000000-0005-0000-0000-00007E420000}"/>
    <cellStyle name="Note 3 21 3 9" xfId="18480" xr:uid="{00000000-0005-0000-0000-00007F420000}"/>
    <cellStyle name="Note 3 21 4" xfId="1643" xr:uid="{00000000-0005-0000-0000-000080420000}"/>
    <cellStyle name="Note 3 21 4 2" xfId="1644" xr:uid="{00000000-0005-0000-0000-000081420000}"/>
    <cellStyle name="Note 3 21 4 2 2" xfId="4155" xr:uid="{00000000-0005-0000-0000-000082420000}"/>
    <cellStyle name="Note 3 21 4 2 2 2" xfId="13742" xr:uid="{00000000-0005-0000-0000-000083420000}"/>
    <cellStyle name="Note 3 21 4 2 2 2 2" xfId="31177" xr:uid="{00000000-0005-0000-0000-000084420000}"/>
    <cellStyle name="Note 3 21 4 2 2 2 3" xfId="45630" xr:uid="{00000000-0005-0000-0000-000085420000}"/>
    <cellStyle name="Note 3 21 4 2 2 3" xfId="16203" xr:uid="{00000000-0005-0000-0000-000086420000}"/>
    <cellStyle name="Note 3 21 4 2 2 3 2" xfId="33638" xr:uid="{00000000-0005-0000-0000-000087420000}"/>
    <cellStyle name="Note 3 21 4 2 2 3 3" xfId="48091" xr:uid="{00000000-0005-0000-0000-000088420000}"/>
    <cellStyle name="Note 3 21 4 2 2 4" xfId="21591" xr:uid="{00000000-0005-0000-0000-000089420000}"/>
    <cellStyle name="Note 3 21 4 2 2 5" xfId="36044" xr:uid="{00000000-0005-0000-0000-00008A420000}"/>
    <cellStyle name="Note 3 21 4 2 3" xfId="6617" xr:uid="{00000000-0005-0000-0000-00008B420000}"/>
    <cellStyle name="Note 3 21 4 2 3 2" xfId="24052" xr:uid="{00000000-0005-0000-0000-00008C420000}"/>
    <cellStyle name="Note 3 21 4 2 3 3" xfId="38505" xr:uid="{00000000-0005-0000-0000-00008D420000}"/>
    <cellStyle name="Note 3 21 4 2 4" xfId="9058" xr:uid="{00000000-0005-0000-0000-00008E420000}"/>
    <cellStyle name="Note 3 21 4 2 4 2" xfId="26493" xr:uid="{00000000-0005-0000-0000-00008F420000}"/>
    <cellStyle name="Note 3 21 4 2 4 3" xfId="40946" xr:uid="{00000000-0005-0000-0000-000090420000}"/>
    <cellStyle name="Note 3 21 4 2 5" xfId="11478" xr:uid="{00000000-0005-0000-0000-000091420000}"/>
    <cellStyle name="Note 3 21 4 2 5 2" xfId="28913" xr:uid="{00000000-0005-0000-0000-000092420000}"/>
    <cellStyle name="Note 3 21 4 2 5 3" xfId="43366" xr:uid="{00000000-0005-0000-0000-000093420000}"/>
    <cellStyle name="Note 3 21 4 2 6" xfId="18485" xr:uid="{00000000-0005-0000-0000-000094420000}"/>
    <cellStyle name="Note 3 21 4 3" xfId="1645" xr:uid="{00000000-0005-0000-0000-000095420000}"/>
    <cellStyle name="Note 3 21 4 3 2" xfId="4156" xr:uid="{00000000-0005-0000-0000-000096420000}"/>
    <cellStyle name="Note 3 21 4 3 2 2" xfId="13743" xr:uid="{00000000-0005-0000-0000-000097420000}"/>
    <cellStyle name="Note 3 21 4 3 2 2 2" xfId="31178" xr:uid="{00000000-0005-0000-0000-000098420000}"/>
    <cellStyle name="Note 3 21 4 3 2 2 3" xfId="45631" xr:uid="{00000000-0005-0000-0000-000099420000}"/>
    <cellStyle name="Note 3 21 4 3 2 3" xfId="16204" xr:uid="{00000000-0005-0000-0000-00009A420000}"/>
    <cellStyle name="Note 3 21 4 3 2 3 2" xfId="33639" xr:uid="{00000000-0005-0000-0000-00009B420000}"/>
    <cellStyle name="Note 3 21 4 3 2 3 3" xfId="48092" xr:uid="{00000000-0005-0000-0000-00009C420000}"/>
    <cellStyle name="Note 3 21 4 3 2 4" xfId="21592" xr:uid="{00000000-0005-0000-0000-00009D420000}"/>
    <cellStyle name="Note 3 21 4 3 2 5" xfId="36045" xr:uid="{00000000-0005-0000-0000-00009E420000}"/>
    <cellStyle name="Note 3 21 4 3 3" xfId="6618" xr:uid="{00000000-0005-0000-0000-00009F420000}"/>
    <cellStyle name="Note 3 21 4 3 3 2" xfId="24053" xr:uid="{00000000-0005-0000-0000-0000A0420000}"/>
    <cellStyle name="Note 3 21 4 3 3 3" xfId="38506" xr:uid="{00000000-0005-0000-0000-0000A1420000}"/>
    <cellStyle name="Note 3 21 4 3 4" xfId="9059" xr:uid="{00000000-0005-0000-0000-0000A2420000}"/>
    <cellStyle name="Note 3 21 4 3 4 2" xfId="26494" xr:uid="{00000000-0005-0000-0000-0000A3420000}"/>
    <cellStyle name="Note 3 21 4 3 4 3" xfId="40947" xr:uid="{00000000-0005-0000-0000-0000A4420000}"/>
    <cellStyle name="Note 3 21 4 3 5" xfId="11479" xr:uid="{00000000-0005-0000-0000-0000A5420000}"/>
    <cellStyle name="Note 3 21 4 3 5 2" xfId="28914" xr:uid="{00000000-0005-0000-0000-0000A6420000}"/>
    <cellStyle name="Note 3 21 4 3 5 3" xfId="43367" xr:uid="{00000000-0005-0000-0000-0000A7420000}"/>
    <cellStyle name="Note 3 21 4 3 6" xfId="18486" xr:uid="{00000000-0005-0000-0000-0000A8420000}"/>
    <cellStyle name="Note 3 21 4 4" xfId="1646" xr:uid="{00000000-0005-0000-0000-0000A9420000}"/>
    <cellStyle name="Note 3 21 4 4 2" xfId="4157" xr:uid="{00000000-0005-0000-0000-0000AA420000}"/>
    <cellStyle name="Note 3 21 4 4 2 2" xfId="21593" xr:uid="{00000000-0005-0000-0000-0000AB420000}"/>
    <cellStyle name="Note 3 21 4 4 2 3" xfId="36046" xr:uid="{00000000-0005-0000-0000-0000AC420000}"/>
    <cellStyle name="Note 3 21 4 4 3" xfId="6619" xr:uid="{00000000-0005-0000-0000-0000AD420000}"/>
    <cellStyle name="Note 3 21 4 4 3 2" xfId="24054" xr:uid="{00000000-0005-0000-0000-0000AE420000}"/>
    <cellStyle name="Note 3 21 4 4 3 3" xfId="38507" xr:uid="{00000000-0005-0000-0000-0000AF420000}"/>
    <cellStyle name="Note 3 21 4 4 4" xfId="9060" xr:uid="{00000000-0005-0000-0000-0000B0420000}"/>
    <cellStyle name="Note 3 21 4 4 4 2" xfId="26495" xr:uid="{00000000-0005-0000-0000-0000B1420000}"/>
    <cellStyle name="Note 3 21 4 4 4 3" xfId="40948" xr:uid="{00000000-0005-0000-0000-0000B2420000}"/>
    <cellStyle name="Note 3 21 4 4 5" xfId="11480" xr:uid="{00000000-0005-0000-0000-0000B3420000}"/>
    <cellStyle name="Note 3 21 4 4 5 2" xfId="28915" xr:uid="{00000000-0005-0000-0000-0000B4420000}"/>
    <cellStyle name="Note 3 21 4 4 5 3" xfId="43368" xr:uid="{00000000-0005-0000-0000-0000B5420000}"/>
    <cellStyle name="Note 3 21 4 4 6" xfId="15181" xr:uid="{00000000-0005-0000-0000-0000B6420000}"/>
    <cellStyle name="Note 3 21 4 4 6 2" xfId="32616" xr:uid="{00000000-0005-0000-0000-0000B7420000}"/>
    <cellStyle name="Note 3 21 4 4 6 3" xfId="47069" xr:uid="{00000000-0005-0000-0000-0000B8420000}"/>
    <cellStyle name="Note 3 21 4 4 7" xfId="18487" xr:uid="{00000000-0005-0000-0000-0000B9420000}"/>
    <cellStyle name="Note 3 21 4 4 8" xfId="20343" xr:uid="{00000000-0005-0000-0000-0000BA420000}"/>
    <cellStyle name="Note 3 21 4 5" xfId="4154" xr:uid="{00000000-0005-0000-0000-0000BB420000}"/>
    <cellStyle name="Note 3 21 4 5 2" xfId="13741" xr:uid="{00000000-0005-0000-0000-0000BC420000}"/>
    <cellStyle name="Note 3 21 4 5 2 2" xfId="31176" xr:uid="{00000000-0005-0000-0000-0000BD420000}"/>
    <cellStyle name="Note 3 21 4 5 2 3" xfId="45629" xr:uid="{00000000-0005-0000-0000-0000BE420000}"/>
    <cellStyle name="Note 3 21 4 5 3" xfId="16202" xr:uid="{00000000-0005-0000-0000-0000BF420000}"/>
    <cellStyle name="Note 3 21 4 5 3 2" xfId="33637" xr:uid="{00000000-0005-0000-0000-0000C0420000}"/>
    <cellStyle name="Note 3 21 4 5 3 3" xfId="48090" xr:uid="{00000000-0005-0000-0000-0000C1420000}"/>
    <cellStyle name="Note 3 21 4 5 4" xfId="21590" xr:uid="{00000000-0005-0000-0000-0000C2420000}"/>
    <cellStyle name="Note 3 21 4 5 5" xfId="36043" xr:uid="{00000000-0005-0000-0000-0000C3420000}"/>
    <cellStyle name="Note 3 21 4 6" xfId="6616" xr:uid="{00000000-0005-0000-0000-0000C4420000}"/>
    <cellStyle name="Note 3 21 4 6 2" xfId="24051" xr:uid="{00000000-0005-0000-0000-0000C5420000}"/>
    <cellStyle name="Note 3 21 4 6 3" xfId="38504" xr:uid="{00000000-0005-0000-0000-0000C6420000}"/>
    <cellStyle name="Note 3 21 4 7" xfId="9057" xr:uid="{00000000-0005-0000-0000-0000C7420000}"/>
    <cellStyle name="Note 3 21 4 7 2" xfId="26492" xr:uid="{00000000-0005-0000-0000-0000C8420000}"/>
    <cellStyle name="Note 3 21 4 7 3" xfId="40945" xr:uid="{00000000-0005-0000-0000-0000C9420000}"/>
    <cellStyle name="Note 3 21 4 8" xfId="11477" xr:uid="{00000000-0005-0000-0000-0000CA420000}"/>
    <cellStyle name="Note 3 21 4 8 2" xfId="28912" xr:uid="{00000000-0005-0000-0000-0000CB420000}"/>
    <cellStyle name="Note 3 21 4 8 3" xfId="43365" xr:uid="{00000000-0005-0000-0000-0000CC420000}"/>
    <cellStyle name="Note 3 21 4 9" xfId="18484" xr:uid="{00000000-0005-0000-0000-0000CD420000}"/>
    <cellStyle name="Note 3 21 5" xfId="1647" xr:uid="{00000000-0005-0000-0000-0000CE420000}"/>
    <cellStyle name="Note 3 21 5 2" xfId="4158" xr:uid="{00000000-0005-0000-0000-0000CF420000}"/>
    <cellStyle name="Note 3 21 5 2 2" xfId="13744" xr:uid="{00000000-0005-0000-0000-0000D0420000}"/>
    <cellStyle name="Note 3 21 5 2 2 2" xfId="31179" xr:uid="{00000000-0005-0000-0000-0000D1420000}"/>
    <cellStyle name="Note 3 21 5 2 2 3" xfId="45632" xr:uid="{00000000-0005-0000-0000-0000D2420000}"/>
    <cellStyle name="Note 3 21 5 2 3" xfId="16205" xr:uid="{00000000-0005-0000-0000-0000D3420000}"/>
    <cellStyle name="Note 3 21 5 2 3 2" xfId="33640" xr:uid="{00000000-0005-0000-0000-0000D4420000}"/>
    <cellStyle name="Note 3 21 5 2 3 3" xfId="48093" xr:uid="{00000000-0005-0000-0000-0000D5420000}"/>
    <cellStyle name="Note 3 21 5 2 4" xfId="21594" xr:uid="{00000000-0005-0000-0000-0000D6420000}"/>
    <cellStyle name="Note 3 21 5 2 5" xfId="36047" xr:uid="{00000000-0005-0000-0000-0000D7420000}"/>
    <cellStyle name="Note 3 21 5 3" xfId="6620" xr:uid="{00000000-0005-0000-0000-0000D8420000}"/>
    <cellStyle name="Note 3 21 5 3 2" xfId="24055" xr:uid="{00000000-0005-0000-0000-0000D9420000}"/>
    <cellStyle name="Note 3 21 5 3 3" xfId="38508" xr:uid="{00000000-0005-0000-0000-0000DA420000}"/>
    <cellStyle name="Note 3 21 5 4" xfId="9061" xr:uid="{00000000-0005-0000-0000-0000DB420000}"/>
    <cellStyle name="Note 3 21 5 4 2" xfId="26496" xr:uid="{00000000-0005-0000-0000-0000DC420000}"/>
    <cellStyle name="Note 3 21 5 4 3" xfId="40949" xr:uid="{00000000-0005-0000-0000-0000DD420000}"/>
    <cellStyle name="Note 3 21 5 5" xfId="11481" xr:uid="{00000000-0005-0000-0000-0000DE420000}"/>
    <cellStyle name="Note 3 21 5 5 2" xfId="28916" xr:uid="{00000000-0005-0000-0000-0000DF420000}"/>
    <cellStyle name="Note 3 21 5 5 3" xfId="43369" xr:uid="{00000000-0005-0000-0000-0000E0420000}"/>
    <cellStyle name="Note 3 21 5 6" xfId="18488" xr:uid="{00000000-0005-0000-0000-0000E1420000}"/>
    <cellStyle name="Note 3 21 6" xfId="1648" xr:uid="{00000000-0005-0000-0000-0000E2420000}"/>
    <cellStyle name="Note 3 21 6 2" xfId="4159" xr:uid="{00000000-0005-0000-0000-0000E3420000}"/>
    <cellStyle name="Note 3 21 6 2 2" xfId="13745" xr:uid="{00000000-0005-0000-0000-0000E4420000}"/>
    <cellStyle name="Note 3 21 6 2 2 2" xfId="31180" xr:uid="{00000000-0005-0000-0000-0000E5420000}"/>
    <cellStyle name="Note 3 21 6 2 2 3" xfId="45633" xr:uid="{00000000-0005-0000-0000-0000E6420000}"/>
    <cellStyle name="Note 3 21 6 2 3" xfId="16206" xr:uid="{00000000-0005-0000-0000-0000E7420000}"/>
    <cellStyle name="Note 3 21 6 2 3 2" xfId="33641" xr:uid="{00000000-0005-0000-0000-0000E8420000}"/>
    <cellStyle name="Note 3 21 6 2 3 3" xfId="48094" xr:uid="{00000000-0005-0000-0000-0000E9420000}"/>
    <cellStyle name="Note 3 21 6 2 4" xfId="21595" xr:uid="{00000000-0005-0000-0000-0000EA420000}"/>
    <cellStyle name="Note 3 21 6 2 5" xfId="36048" xr:uid="{00000000-0005-0000-0000-0000EB420000}"/>
    <cellStyle name="Note 3 21 6 3" xfId="6621" xr:uid="{00000000-0005-0000-0000-0000EC420000}"/>
    <cellStyle name="Note 3 21 6 3 2" xfId="24056" xr:uid="{00000000-0005-0000-0000-0000ED420000}"/>
    <cellStyle name="Note 3 21 6 3 3" xfId="38509" xr:uid="{00000000-0005-0000-0000-0000EE420000}"/>
    <cellStyle name="Note 3 21 6 4" xfId="9062" xr:uid="{00000000-0005-0000-0000-0000EF420000}"/>
    <cellStyle name="Note 3 21 6 4 2" xfId="26497" xr:uid="{00000000-0005-0000-0000-0000F0420000}"/>
    <cellStyle name="Note 3 21 6 4 3" xfId="40950" xr:uid="{00000000-0005-0000-0000-0000F1420000}"/>
    <cellStyle name="Note 3 21 6 5" xfId="11482" xr:uid="{00000000-0005-0000-0000-0000F2420000}"/>
    <cellStyle name="Note 3 21 6 5 2" xfId="28917" xr:uid="{00000000-0005-0000-0000-0000F3420000}"/>
    <cellStyle name="Note 3 21 6 5 3" xfId="43370" xr:uid="{00000000-0005-0000-0000-0000F4420000}"/>
    <cellStyle name="Note 3 21 6 6" xfId="18489" xr:uid="{00000000-0005-0000-0000-0000F5420000}"/>
    <cellStyle name="Note 3 21 7" xfId="1649" xr:uid="{00000000-0005-0000-0000-0000F6420000}"/>
    <cellStyle name="Note 3 21 7 2" xfId="4160" xr:uid="{00000000-0005-0000-0000-0000F7420000}"/>
    <cellStyle name="Note 3 21 7 2 2" xfId="21596" xr:uid="{00000000-0005-0000-0000-0000F8420000}"/>
    <cellStyle name="Note 3 21 7 2 3" xfId="36049" xr:uid="{00000000-0005-0000-0000-0000F9420000}"/>
    <cellStyle name="Note 3 21 7 3" xfId="6622" xr:uid="{00000000-0005-0000-0000-0000FA420000}"/>
    <cellStyle name="Note 3 21 7 3 2" xfId="24057" xr:uid="{00000000-0005-0000-0000-0000FB420000}"/>
    <cellStyle name="Note 3 21 7 3 3" xfId="38510" xr:uid="{00000000-0005-0000-0000-0000FC420000}"/>
    <cellStyle name="Note 3 21 7 4" xfId="9063" xr:uid="{00000000-0005-0000-0000-0000FD420000}"/>
    <cellStyle name="Note 3 21 7 4 2" xfId="26498" xr:uid="{00000000-0005-0000-0000-0000FE420000}"/>
    <cellStyle name="Note 3 21 7 4 3" xfId="40951" xr:uid="{00000000-0005-0000-0000-0000FF420000}"/>
    <cellStyle name="Note 3 21 7 5" xfId="11483" xr:uid="{00000000-0005-0000-0000-000000430000}"/>
    <cellStyle name="Note 3 21 7 5 2" xfId="28918" xr:uid="{00000000-0005-0000-0000-000001430000}"/>
    <cellStyle name="Note 3 21 7 5 3" xfId="43371" xr:uid="{00000000-0005-0000-0000-000002430000}"/>
    <cellStyle name="Note 3 21 7 6" xfId="15182" xr:uid="{00000000-0005-0000-0000-000003430000}"/>
    <cellStyle name="Note 3 21 7 6 2" xfId="32617" xr:uid="{00000000-0005-0000-0000-000004430000}"/>
    <cellStyle name="Note 3 21 7 6 3" xfId="47070" xr:uid="{00000000-0005-0000-0000-000005430000}"/>
    <cellStyle name="Note 3 21 7 7" xfId="18490" xr:uid="{00000000-0005-0000-0000-000006430000}"/>
    <cellStyle name="Note 3 21 7 8" xfId="20344" xr:uid="{00000000-0005-0000-0000-000007430000}"/>
    <cellStyle name="Note 3 21 8" xfId="4145" xr:uid="{00000000-0005-0000-0000-000008430000}"/>
    <cellStyle name="Note 3 21 8 2" xfId="13734" xr:uid="{00000000-0005-0000-0000-000009430000}"/>
    <cellStyle name="Note 3 21 8 2 2" xfId="31169" xr:uid="{00000000-0005-0000-0000-00000A430000}"/>
    <cellStyle name="Note 3 21 8 2 3" xfId="45622" xr:uid="{00000000-0005-0000-0000-00000B430000}"/>
    <cellStyle name="Note 3 21 8 3" xfId="16195" xr:uid="{00000000-0005-0000-0000-00000C430000}"/>
    <cellStyle name="Note 3 21 8 3 2" xfId="33630" xr:uid="{00000000-0005-0000-0000-00000D430000}"/>
    <cellStyle name="Note 3 21 8 3 3" xfId="48083" xr:uid="{00000000-0005-0000-0000-00000E430000}"/>
    <cellStyle name="Note 3 21 8 4" xfId="21581" xr:uid="{00000000-0005-0000-0000-00000F430000}"/>
    <cellStyle name="Note 3 21 8 5" xfId="36034" xr:uid="{00000000-0005-0000-0000-000010430000}"/>
    <cellStyle name="Note 3 21 9" xfId="6607" xr:uid="{00000000-0005-0000-0000-000011430000}"/>
    <cellStyle name="Note 3 21 9 2" xfId="24042" xr:uid="{00000000-0005-0000-0000-000012430000}"/>
    <cellStyle name="Note 3 21 9 3" xfId="38495" xr:uid="{00000000-0005-0000-0000-000013430000}"/>
    <cellStyle name="Note 3 22" xfId="1650" xr:uid="{00000000-0005-0000-0000-000014430000}"/>
    <cellStyle name="Note 3 22 10" xfId="9064" xr:uid="{00000000-0005-0000-0000-000015430000}"/>
    <cellStyle name="Note 3 22 10 2" xfId="26499" xr:uid="{00000000-0005-0000-0000-000016430000}"/>
    <cellStyle name="Note 3 22 10 3" xfId="40952" xr:uid="{00000000-0005-0000-0000-000017430000}"/>
    <cellStyle name="Note 3 22 11" xfId="11484" xr:uid="{00000000-0005-0000-0000-000018430000}"/>
    <cellStyle name="Note 3 22 11 2" xfId="28919" xr:uid="{00000000-0005-0000-0000-000019430000}"/>
    <cellStyle name="Note 3 22 11 3" xfId="43372" xr:uid="{00000000-0005-0000-0000-00001A430000}"/>
    <cellStyle name="Note 3 22 12" xfId="18491" xr:uid="{00000000-0005-0000-0000-00001B430000}"/>
    <cellStyle name="Note 3 22 2" xfId="1651" xr:uid="{00000000-0005-0000-0000-00001C430000}"/>
    <cellStyle name="Note 3 22 2 2" xfId="1652" xr:uid="{00000000-0005-0000-0000-00001D430000}"/>
    <cellStyle name="Note 3 22 2 2 2" xfId="4163" xr:uid="{00000000-0005-0000-0000-00001E430000}"/>
    <cellStyle name="Note 3 22 2 2 2 2" xfId="13748" xr:uid="{00000000-0005-0000-0000-00001F430000}"/>
    <cellStyle name="Note 3 22 2 2 2 2 2" xfId="31183" xr:uid="{00000000-0005-0000-0000-000020430000}"/>
    <cellStyle name="Note 3 22 2 2 2 2 3" xfId="45636" xr:uid="{00000000-0005-0000-0000-000021430000}"/>
    <cellStyle name="Note 3 22 2 2 2 3" xfId="16209" xr:uid="{00000000-0005-0000-0000-000022430000}"/>
    <cellStyle name="Note 3 22 2 2 2 3 2" xfId="33644" xr:uid="{00000000-0005-0000-0000-000023430000}"/>
    <cellStyle name="Note 3 22 2 2 2 3 3" xfId="48097" xr:uid="{00000000-0005-0000-0000-000024430000}"/>
    <cellStyle name="Note 3 22 2 2 2 4" xfId="21599" xr:uid="{00000000-0005-0000-0000-000025430000}"/>
    <cellStyle name="Note 3 22 2 2 2 5" xfId="36052" xr:uid="{00000000-0005-0000-0000-000026430000}"/>
    <cellStyle name="Note 3 22 2 2 3" xfId="6625" xr:uid="{00000000-0005-0000-0000-000027430000}"/>
    <cellStyle name="Note 3 22 2 2 3 2" xfId="24060" xr:uid="{00000000-0005-0000-0000-000028430000}"/>
    <cellStyle name="Note 3 22 2 2 3 3" xfId="38513" xr:uid="{00000000-0005-0000-0000-000029430000}"/>
    <cellStyle name="Note 3 22 2 2 4" xfId="9066" xr:uid="{00000000-0005-0000-0000-00002A430000}"/>
    <cellStyle name="Note 3 22 2 2 4 2" xfId="26501" xr:uid="{00000000-0005-0000-0000-00002B430000}"/>
    <cellStyle name="Note 3 22 2 2 4 3" xfId="40954" xr:uid="{00000000-0005-0000-0000-00002C430000}"/>
    <cellStyle name="Note 3 22 2 2 5" xfId="11486" xr:uid="{00000000-0005-0000-0000-00002D430000}"/>
    <cellStyle name="Note 3 22 2 2 5 2" xfId="28921" xr:uid="{00000000-0005-0000-0000-00002E430000}"/>
    <cellStyle name="Note 3 22 2 2 5 3" xfId="43374" xr:uid="{00000000-0005-0000-0000-00002F430000}"/>
    <cellStyle name="Note 3 22 2 2 6" xfId="18493" xr:uid="{00000000-0005-0000-0000-000030430000}"/>
    <cellStyle name="Note 3 22 2 3" xfId="1653" xr:uid="{00000000-0005-0000-0000-000031430000}"/>
    <cellStyle name="Note 3 22 2 3 2" xfId="4164" xr:uid="{00000000-0005-0000-0000-000032430000}"/>
    <cellStyle name="Note 3 22 2 3 2 2" xfId="13749" xr:uid="{00000000-0005-0000-0000-000033430000}"/>
    <cellStyle name="Note 3 22 2 3 2 2 2" xfId="31184" xr:uid="{00000000-0005-0000-0000-000034430000}"/>
    <cellStyle name="Note 3 22 2 3 2 2 3" xfId="45637" xr:uid="{00000000-0005-0000-0000-000035430000}"/>
    <cellStyle name="Note 3 22 2 3 2 3" xfId="16210" xr:uid="{00000000-0005-0000-0000-000036430000}"/>
    <cellStyle name="Note 3 22 2 3 2 3 2" xfId="33645" xr:uid="{00000000-0005-0000-0000-000037430000}"/>
    <cellStyle name="Note 3 22 2 3 2 3 3" xfId="48098" xr:uid="{00000000-0005-0000-0000-000038430000}"/>
    <cellStyle name="Note 3 22 2 3 2 4" xfId="21600" xr:uid="{00000000-0005-0000-0000-000039430000}"/>
    <cellStyle name="Note 3 22 2 3 2 5" xfId="36053" xr:uid="{00000000-0005-0000-0000-00003A430000}"/>
    <cellStyle name="Note 3 22 2 3 3" xfId="6626" xr:uid="{00000000-0005-0000-0000-00003B430000}"/>
    <cellStyle name="Note 3 22 2 3 3 2" xfId="24061" xr:uid="{00000000-0005-0000-0000-00003C430000}"/>
    <cellStyle name="Note 3 22 2 3 3 3" xfId="38514" xr:uid="{00000000-0005-0000-0000-00003D430000}"/>
    <cellStyle name="Note 3 22 2 3 4" xfId="9067" xr:uid="{00000000-0005-0000-0000-00003E430000}"/>
    <cellStyle name="Note 3 22 2 3 4 2" xfId="26502" xr:uid="{00000000-0005-0000-0000-00003F430000}"/>
    <cellStyle name="Note 3 22 2 3 4 3" xfId="40955" xr:uid="{00000000-0005-0000-0000-000040430000}"/>
    <cellStyle name="Note 3 22 2 3 5" xfId="11487" xr:uid="{00000000-0005-0000-0000-000041430000}"/>
    <cellStyle name="Note 3 22 2 3 5 2" xfId="28922" xr:uid="{00000000-0005-0000-0000-000042430000}"/>
    <cellStyle name="Note 3 22 2 3 5 3" xfId="43375" xr:uid="{00000000-0005-0000-0000-000043430000}"/>
    <cellStyle name="Note 3 22 2 3 6" xfId="18494" xr:uid="{00000000-0005-0000-0000-000044430000}"/>
    <cellStyle name="Note 3 22 2 4" xfId="1654" xr:uid="{00000000-0005-0000-0000-000045430000}"/>
    <cellStyle name="Note 3 22 2 4 2" xfId="4165" xr:uid="{00000000-0005-0000-0000-000046430000}"/>
    <cellStyle name="Note 3 22 2 4 2 2" xfId="21601" xr:uid="{00000000-0005-0000-0000-000047430000}"/>
    <cellStyle name="Note 3 22 2 4 2 3" xfId="36054" xr:uid="{00000000-0005-0000-0000-000048430000}"/>
    <cellStyle name="Note 3 22 2 4 3" xfId="6627" xr:uid="{00000000-0005-0000-0000-000049430000}"/>
    <cellStyle name="Note 3 22 2 4 3 2" xfId="24062" xr:uid="{00000000-0005-0000-0000-00004A430000}"/>
    <cellStyle name="Note 3 22 2 4 3 3" xfId="38515" xr:uid="{00000000-0005-0000-0000-00004B430000}"/>
    <cellStyle name="Note 3 22 2 4 4" xfId="9068" xr:uid="{00000000-0005-0000-0000-00004C430000}"/>
    <cellStyle name="Note 3 22 2 4 4 2" xfId="26503" xr:uid="{00000000-0005-0000-0000-00004D430000}"/>
    <cellStyle name="Note 3 22 2 4 4 3" xfId="40956" xr:uid="{00000000-0005-0000-0000-00004E430000}"/>
    <cellStyle name="Note 3 22 2 4 5" xfId="11488" xr:uid="{00000000-0005-0000-0000-00004F430000}"/>
    <cellStyle name="Note 3 22 2 4 5 2" xfId="28923" xr:uid="{00000000-0005-0000-0000-000050430000}"/>
    <cellStyle name="Note 3 22 2 4 5 3" xfId="43376" xr:uid="{00000000-0005-0000-0000-000051430000}"/>
    <cellStyle name="Note 3 22 2 4 6" xfId="15183" xr:uid="{00000000-0005-0000-0000-000052430000}"/>
    <cellStyle name="Note 3 22 2 4 6 2" xfId="32618" xr:uid="{00000000-0005-0000-0000-000053430000}"/>
    <cellStyle name="Note 3 22 2 4 6 3" xfId="47071" xr:uid="{00000000-0005-0000-0000-000054430000}"/>
    <cellStyle name="Note 3 22 2 4 7" xfId="18495" xr:uid="{00000000-0005-0000-0000-000055430000}"/>
    <cellStyle name="Note 3 22 2 4 8" xfId="20345" xr:uid="{00000000-0005-0000-0000-000056430000}"/>
    <cellStyle name="Note 3 22 2 5" xfId="4162" xr:uid="{00000000-0005-0000-0000-000057430000}"/>
    <cellStyle name="Note 3 22 2 5 2" xfId="13747" xr:uid="{00000000-0005-0000-0000-000058430000}"/>
    <cellStyle name="Note 3 22 2 5 2 2" xfId="31182" xr:uid="{00000000-0005-0000-0000-000059430000}"/>
    <cellStyle name="Note 3 22 2 5 2 3" xfId="45635" xr:uid="{00000000-0005-0000-0000-00005A430000}"/>
    <cellStyle name="Note 3 22 2 5 3" xfId="16208" xr:uid="{00000000-0005-0000-0000-00005B430000}"/>
    <cellStyle name="Note 3 22 2 5 3 2" xfId="33643" xr:uid="{00000000-0005-0000-0000-00005C430000}"/>
    <cellStyle name="Note 3 22 2 5 3 3" xfId="48096" xr:uid="{00000000-0005-0000-0000-00005D430000}"/>
    <cellStyle name="Note 3 22 2 5 4" xfId="21598" xr:uid="{00000000-0005-0000-0000-00005E430000}"/>
    <cellStyle name="Note 3 22 2 5 5" xfId="36051" xr:uid="{00000000-0005-0000-0000-00005F430000}"/>
    <cellStyle name="Note 3 22 2 6" xfId="6624" xr:uid="{00000000-0005-0000-0000-000060430000}"/>
    <cellStyle name="Note 3 22 2 6 2" xfId="24059" xr:uid="{00000000-0005-0000-0000-000061430000}"/>
    <cellStyle name="Note 3 22 2 6 3" xfId="38512" xr:uid="{00000000-0005-0000-0000-000062430000}"/>
    <cellStyle name="Note 3 22 2 7" xfId="9065" xr:uid="{00000000-0005-0000-0000-000063430000}"/>
    <cellStyle name="Note 3 22 2 7 2" xfId="26500" xr:uid="{00000000-0005-0000-0000-000064430000}"/>
    <cellStyle name="Note 3 22 2 7 3" xfId="40953" xr:uid="{00000000-0005-0000-0000-000065430000}"/>
    <cellStyle name="Note 3 22 2 8" xfId="11485" xr:uid="{00000000-0005-0000-0000-000066430000}"/>
    <cellStyle name="Note 3 22 2 8 2" xfId="28920" xr:uid="{00000000-0005-0000-0000-000067430000}"/>
    <cellStyle name="Note 3 22 2 8 3" xfId="43373" xr:uid="{00000000-0005-0000-0000-000068430000}"/>
    <cellStyle name="Note 3 22 2 9" xfId="18492" xr:uid="{00000000-0005-0000-0000-000069430000}"/>
    <cellStyle name="Note 3 22 3" xfId="1655" xr:uid="{00000000-0005-0000-0000-00006A430000}"/>
    <cellStyle name="Note 3 22 3 2" xfId="1656" xr:uid="{00000000-0005-0000-0000-00006B430000}"/>
    <cellStyle name="Note 3 22 3 2 2" xfId="4167" xr:uid="{00000000-0005-0000-0000-00006C430000}"/>
    <cellStyle name="Note 3 22 3 2 2 2" xfId="13751" xr:uid="{00000000-0005-0000-0000-00006D430000}"/>
    <cellStyle name="Note 3 22 3 2 2 2 2" xfId="31186" xr:uid="{00000000-0005-0000-0000-00006E430000}"/>
    <cellStyle name="Note 3 22 3 2 2 2 3" xfId="45639" xr:uid="{00000000-0005-0000-0000-00006F430000}"/>
    <cellStyle name="Note 3 22 3 2 2 3" xfId="16212" xr:uid="{00000000-0005-0000-0000-000070430000}"/>
    <cellStyle name="Note 3 22 3 2 2 3 2" xfId="33647" xr:uid="{00000000-0005-0000-0000-000071430000}"/>
    <cellStyle name="Note 3 22 3 2 2 3 3" xfId="48100" xr:uid="{00000000-0005-0000-0000-000072430000}"/>
    <cellStyle name="Note 3 22 3 2 2 4" xfId="21603" xr:uid="{00000000-0005-0000-0000-000073430000}"/>
    <cellStyle name="Note 3 22 3 2 2 5" xfId="36056" xr:uid="{00000000-0005-0000-0000-000074430000}"/>
    <cellStyle name="Note 3 22 3 2 3" xfId="6629" xr:uid="{00000000-0005-0000-0000-000075430000}"/>
    <cellStyle name="Note 3 22 3 2 3 2" xfId="24064" xr:uid="{00000000-0005-0000-0000-000076430000}"/>
    <cellStyle name="Note 3 22 3 2 3 3" xfId="38517" xr:uid="{00000000-0005-0000-0000-000077430000}"/>
    <cellStyle name="Note 3 22 3 2 4" xfId="9070" xr:uid="{00000000-0005-0000-0000-000078430000}"/>
    <cellStyle name="Note 3 22 3 2 4 2" xfId="26505" xr:uid="{00000000-0005-0000-0000-000079430000}"/>
    <cellStyle name="Note 3 22 3 2 4 3" xfId="40958" xr:uid="{00000000-0005-0000-0000-00007A430000}"/>
    <cellStyle name="Note 3 22 3 2 5" xfId="11490" xr:uid="{00000000-0005-0000-0000-00007B430000}"/>
    <cellStyle name="Note 3 22 3 2 5 2" xfId="28925" xr:uid="{00000000-0005-0000-0000-00007C430000}"/>
    <cellStyle name="Note 3 22 3 2 5 3" xfId="43378" xr:uid="{00000000-0005-0000-0000-00007D430000}"/>
    <cellStyle name="Note 3 22 3 2 6" xfId="18497" xr:uid="{00000000-0005-0000-0000-00007E430000}"/>
    <cellStyle name="Note 3 22 3 3" xfId="1657" xr:uid="{00000000-0005-0000-0000-00007F430000}"/>
    <cellStyle name="Note 3 22 3 3 2" xfId="4168" xr:uid="{00000000-0005-0000-0000-000080430000}"/>
    <cellStyle name="Note 3 22 3 3 2 2" xfId="13752" xr:uid="{00000000-0005-0000-0000-000081430000}"/>
    <cellStyle name="Note 3 22 3 3 2 2 2" xfId="31187" xr:uid="{00000000-0005-0000-0000-000082430000}"/>
    <cellStyle name="Note 3 22 3 3 2 2 3" xfId="45640" xr:uid="{00000000-0005-0000-0000-000083430000}"/>
    <cellStyle name="Note 3 22 3 3 2 3" xfId="16213" xr:uid="{00000000-0005-0000-0000-000084430000}"/>
    <cellStyle name="Note 3 22 3 3 2 3 2" xfId="33648" xr:uid="{00000000-0005-0000-0000-000085430000}"/>
    <cellStyle name="Note 3 22 3 3 2 3 3" xfId="48101" xr:uid="{00000000-0005-0000-0000-000086430000}"/>
    <cellStyle name="Note 3 22 3 3 2 4" xfId="21604" xr:uid="{00000000-0005-0000-0000-000087430000}"/>
    <cellStyle name="Note 3 22 3 3 2 5" xfId="36057" xr:uid="{00000000-0005-0000-0000-000088430000}"/>
    <cellStyle name="Note 3 22 3 3 3" xfId="6630" xr:uid="{00000000-0005-0000-0000-000089430000}"/>
    <cellStyle name="Note 3 22 3 3 3 2" xfId="24065" xr:uid="{00000000-0005-0000-0000-00008A430000}"/>
    <cellStyle name="Note 3 22 3 3 3 3" xfId="38518" xr:uid="{00000000-0005-0000-0000-00008B430000}"/>
    <cellStyle name="Note 3 22 3 3 4" xfId="9071" xr:uid="{00000000-0005-0000-0000-00008C430000}"/>
    <cellStyle name="Note 3 22 3 3 4 2" xfId="26506" xr:uid="{00000000-0005-0000-0000-00008D430000}"/>
    <cellStyle name="Note 3 22 3 3 4 3" xfId="40959" xr:uid="{00000000-0005-0000-0000-00008E430000}"/>
    <cellStyle name="Note 3 22 3 3 5" xfId="11491" xr:uid="{00000000-0005-0000-0000-00008F430000}"/>
    <cellStyle name="Note 3 22 3 3 5 2" xfId="28926" xr:uid="{00000000-0005-0000-0000-000090430000}"/>
    <cellStyle name="Note 3 22 3 3 5 3" xfId="43379" xr:uid="{00000000-0005-0000-0000-000091430000}"/>
    <cellStyle name="Note 3 22 3 3 6" xfId="18498" xr:uid="{00000000-0005-0000-0000-000092430000}"/>
    <cellStyle name="Note 3 22 3 4" xfId="1658" xr:uid="{00000000-0005-0000-0000-000093430000}"/>
    <cellStyle name="Note 3 22 3 4 2" xfId="4169" xr:uid="{00000000-0005-0000-0000-000094430000}"/>
    <cellStyle name="Note 3 22 3 4 2 2" xfId="21605" xr:uid="{00000000-0005-0000-0000-000095430000}"/>
    <cellStyle name="Note 3 22 3 4 2 3" xfId="36058" xr:uid="{00000000-0005-0000-0000-000096430000}"/>
    <cellStyle name="Note 3 22 3 4 3" xfId="6631" xr:uid="{00000000-0005-0000-0000-000097430000}"/>
    <cellStyle name="Note 3 22 3 4 3 2" xfId="24066" xr:uid="{00000000-0005-0000-0000-000098430000}"/>
    <cellStyle name="Note 3 22 3 4 3 3" xfId="38519" xr:uid="{00000000-0005-0000-0000-000099430000}"/>
    <cellStyle name="Note 3 22 3 4 4" xfId="9072" xr:uid="{00000000-0005-0000-0000-00009A430000}"/>
    <cellStyle name="Note 3 22 3 4 4 2" xfId="26507" xr:uid="{00000000-0005-0000-0000-00009B430000}"/>
    <cellStyle name="Note 3 22 3 4 4 3" xfId="40960" xr:uid="{00000000-0005-0000-0000-00009C430000}"/>
    <cellStyle name="Note 3 22 3 4 5" xfId="11492" xr:uid="{00000000-0005-0000-0000-00009D430000}"/>
    <cellStyle name="Note 3 22 3 4 5 2" xfId="28927" xr:uid="{00000000-0005-0000-0000-00009E430000}"/>
    <cellStyle name="Note 3 22 3 4 5 3" xfId="43380" xr:uid="{00000000-0005-0000-0000-00009F430000}"/>
    <cellStyle name="Note 3 22 3 4 6" xfId="15184" xr:uid="{00000000-0005-0000-0000-0000A0430000}"/>
    <cellStyle name="Note 3 22 3 4 6 2" xfId="32619" xr:uid="{00000000-0005-0000-0000-0000A1430000}"/>
    <cellStyle name="Note 3 22 3 4 6 3" xfId="47072" xr:uid="{00000000-0005-0000-0000-0000A2430000}"/>
    <cellStyle name="Note 3 22 3 4 7" xfId="18499" xr:uid="{00000000-0005-0000-0000-0000A3430000}"/>
    <cellStyle name="Note 3 22 3 4 8" xfId="20346" xr:uid="{00000000-0005-0000-0000-0000A4430000}"/>
    <cellStyle name="Note 3 22 3 5" xfId="4166" xr:uid="{00000000-0005-0000-0000-0000A5430000}"/>
    <cellStyle name="Note 3 22 3 5 2" xfId="13750" xr:uid="{00000000-0005-0000-0000-0000A6430000}"/>
    <cellStyle name="Note 3 22 3 5 2 2" xfId="31185" xr:uid="{00000000-0005-0000-0000-0000A7430000}"/>
    <cellStyle name="Note 3 22 3 5 2 3" xfId="45638" xr:uid="{00000000-0005-0000-0000-0000A8430000}"/>
    <cellStyle name="Note 3 22 3 5 3" xfId="16211" xr:uid="{00000000-0005-0000-0000-0000A9430000}"/>
    <cellStyle name="Note 3 22 3 5 3 2" xfId="33646" xr:uid="{00000000-0005-0000-0000-0000AA430000}"/>
    <cellStyle name="Note 3 22 3 5 3 3" xfId="48099" xr:uid="{00000000-0005-0000-0000-0000AB430000}"/>
    <cellStyle name="Note 3 22 3 5 4" xfId="21602" xr:uid="{00000000-0005-0000-0000-0000AC430000}"/>
    <cellStyle name="Note 3 22 3 5 5" xfId="36055" xr:uid="{00000000-0005-0000-0000-0000AD430000}"/>
    <cellStyle name="Note 3 22 3 6" xfId="6628" xr:uid="{00000000-0005-0000-0000-0000AE430000}"/>
    <cellStyle name="Note 3 22 3 6 2" xfId="24063" xr:uid="{00000000-0005-0000-0000-0000AF430000}"/>
    <cellStyle name="Note 3 22 3 6 3" xfId="38516" xr:uid="{00000000-0005-0000-0000-0000B0430000}"/>
    <cellStyle name="Note 3 22 3 7" xfId="9069" xr:uid="{00000000-0005-0000-0000-0000B1430000}"/>
    <cellStyle name="Note 3 22 3 7 2" xfId="26504" xr:uid="{00000000-0005-0000-0000-0000B2430000}"/>
    <cellStyle name="Note 3 22 3 7 3" xfId="40957" xr:uid="{00000000-0005-0000-0000-0000B3430000}"/>
    <cellStyle name="Note 3 22 3 8" xfId="11489" xr:uid="{00000000-0005-0000-0000-0000B4430000}"/>
    <cellStyle name="Note 3 22 3 8 2" xfId="28924" xr:uid="{00000000-0005-0000-0000-0000B5430000}"/>
    <cellStyle name="Note 3 22 3 8 3" xfId="43377" xr:uid="{00000000-0005-0000-0000-0000B6430000}"/>
    <cellStyle name="Note 3 22 3 9" xfId="18496" xr:uid="{00000000-0005-0000-0000-0000B7430000}"/>
    <cellStyle name="Note 3 22 4" xfId="1659" xr:uid="{00000000-0005-0000-0000-0000B8430000}"/>
    <cellStyle name="Note 3 22 4 2" xfId="1660" xr:uid="{00000000-0005-0000-0000-0000B9430000}"/>
    <cellStyle name="Note 3 22 4 2 2" xfId="4171" xr:uid="{00000000-0005-0000-0000-0000BA430000}"/>
    <cellStyle name="Note 3 22 4 2 2 2" xfId="13754" xr:uid="{00000000-0005-0000-0000-0000BB430000}"/>
    <cellStyle name="Note 3 22 4 2 2 2 2" xfId="31189" xr:uid="{00000000-0005-0000-0000-0000BC430000}"/>
    <cellStyle name="Note 3 22 4 2 2 2 3" xfId="45642" xr:uid="{00000000-0005-0000-0000-0000BD430000}"/>
    <cellStyle name="Note 3 22 4 2 2 3" xfId="16215" xr:uid="{00000000-0005-0000-0000-0000BE430000}"/>
    <cellStyle name="Note 3 22 4 2 2 3 2" xfId="33650" xr:uid="{00000000-0005-0000-0000-0000BF430000}"/>
    <cellStyle name="Note 3 22 4 2 2 3 3" xfId="48103" xr:uid="{00000000-0005-0000-0000-0000C0430000}"/>
    <cellStyle name="Note 3 22 4 2 2 4" xfId="21607" xr:uid="{00000000-0005-0000-0000-0000C1430000}"/>
    <cellStyle name="Note 3 22 4 2 2 5" xfId="36060" xr:uid="{00000000-0005-0000-0000-0000C2430000}"/>
    <cellStyle name="Note 3 22 4 2 3" xfId="6633" xr:uid="{00000000-0005-0000-0000-0000C3430000}"/>
    <cellStyle name="Note 3 22 4 2 3 2" xfId="24068" xr:uid="{00000000-0005-0000-0000-0000C4430000}"/>
    <cellStyle name="Note 3 22 4 2 3 3" xfId="38521" xr:uid="{00000000-0005-0000-0000-0000C5430000}"/>
    <cellStyle name="Note 3 22 4 2 4" xfId="9074" xr:uid="{00000000-0005-0000-0000-0000C6430000}"/>
    <cellStyle name="Note 3 22 4 2 4 2" xfId="26509" xr:uid="{00000000-0005-0000-0000-0000C7430000}"/>
    <cellStyle name="Note 3 22 4 2 4 3" xfId="40962" xr:uid="{00000000-0005-0000-0000-0000C8430000}"/>
    <cellStyle name="Note 3 22 4 2 5" xfId="11494" xr:uid="{00000000-0005-0000-0000-0000C9430000}"/>
    <cellStyle name="Note 3 22 4 2 5 2" xfId="28929" xr:uid="{00000000-0005-0000-0000-0000CA430000}"/>
    <cellStyle name="Note 3 22 4 2 5 3" xfId="43382" xr:uid="{00000000-0005-0000-0000-0000CB430000}"/>
    <cellStyle name="Note 3 22 4 2 6" xfId="18501" xr:uid="{00000000-0005-0000-0000-0000CC430000}"/>
    <cellStyle name="Note 3 22 4 3" xfId="1661" xr:uid="{00000000-0005-0000-0000-0000CD430000}"/>
    <cellStyle name="Note 3 22 4 3 2" xfId="4172" xr:uid="{00000000-0005-0000-0000-0000CE430000}"/>
    <cellStyle name="Note 3 22 4 3 2 2" xfId="13755" xr:uid="{00000000-0005-0000-0000-0000CF430000}"/>
    <cellStyle name="Note 3 22 4 3 2 2 2" xfId="31190" xr:uid="{00000000-0005-0000-0000-0000D0430000}"/>
    <cellStyle name="Note 3 22 4 3 2 2 3" xfId="45643" xr:uid="{00000000-0005-0000-0000-0000D1430000}"/>
    <cellStyle name="Note 3 22 4 3 2 3" xfId="16216" xr:uid="{00000000-0005-0000-0000-0000D2430000}"/>
    <cellStyle name="Note 3 22 4 3 2 3 2" xfId="33651" xr:uid="{00000000-0005-0000-0000-0000D3430000}"/>
    <cellStyle name="Note 3 22 4 3 2 3 3" xfId="48104" xr:uid="{00000000-0005-0000-0000-0000D4430000}"/>
    <cellStyle name="Note 3 22 4 3 2 4" xfId="21608" xr:uid="{00000000-0005-0000-0000-0000D5430000}"/>
    <cellStyle name="Note 3 22 4 3 2 5" xfId="36061" xr:uid="{00000000-0005-0000-0000-0000D6430000}"/>
    <cellStyle name="Note 3 22 4 3 3" xfId="6634" xr:uid="{00000000-0005-0000-0000-0000D7430000}"/>
    <cellStyle name="Note 3 22 4 3 3 2" xfId="24069" xr:uid="{00000000-0005-0000-0000-0000D8430000}"/>
    <cellStyle name="Note 3 22 4 3 3 3" xfId="38522" xr:uid="{00000000-0005-0000-0000-0000D9430000}"/>
    <cellStyle name="Note 3 22 4 3 4" xfId="9075" xr:uid="{00000000-0005-0000-0000-0000DA430000}"/>
    <cellStyle name="Note 3 22 4 3 4 2" xfId="26510" xr:uid="{00000000-0005-0000-0000-0000DB430000}"/>
    <cellStyle name="Note 3 22 4 3 4 3" xfId="40963" xr:uid="{00000000-0005-0000-0000-0000DC430000}"/>
    <cellStyle name="Note 3 22 4 3 5" xfId="11495" xr:uid="{00000000-0005-0000-0000-0000DD430000}"/>
    <cellStyle name="Note 3 22 4 3 5 2" xfId="28930" xr:uid="{00000000-0005-0000-0000-0000DE430000}"/>
    <cellStyle name="Note 3 22 4 3 5 3" xfId="43383" xr:uid="{00000000-0005-0000-0000-0000DF430000}"/>
    <cellStyle name="Note 3 22 4 3 6" xfId="18502" xr:uid="{00000000-0005-0000-0000-0000E0430000}"/>
    <cellStyle name="Note 3 22 4 4" xfId="1662" xr:uid="{00000000-0005-0000-0000-0000E1430000}"/>
    <cellStyle name="Note 3 22 4 4 2" xfId="4173" xr:uid="{00000000-0005-0000-0000-0000E2430000}"/>
    <cellStyle name="Note 3 22 4 4 2 2" xfId="21609" xr:uid="{00000000-0005-0000-0000-0000E3430000}"/>
    <cellStyle name="Note 3 22 4 4 2 3" xfId="36062" xr:uid="{00000000-0005-0000-0000-0000E4430000}"/>
    <cellStyle name="Note 3 22 4 4 3" xfId="6635" xr:uid="{00000000-0005-0000-0000-0000E5430000}"/>
    <cellStyle name="Note 3 22 4 4 3 2" xfId="24070" xr:uid="{00000000-0005-0000-0000-0000E6430000}"/>
    <cellStyle name="Note 3 22 4 4 3 3" xfId="38523" xr:uid="{00000000-0005-0000-0000-0000E7430000}"/>
    <cellStyle name="Note 3 22 4 4 4" xfId="9076" xr:uid="{00000000-0005-0000-0000-0000E8430000}"/>
    <cellStyle name="Note 3 22 4 4 4 2" xfId="26511" xr:uid="{00000000-0005-0000-0000-0000E9430000}"/>
    <cellStyle name="Note 3 22 4 4 4 3" xfId="40964" xr:uid="{00000000-0005-0000-0000-0000EA430000}"/>
    <cellStyle name="Note 3 22 4 4 5" xfId="11496" xr:uid="{00000000-0005-0000-0000-0000EB430000}"/>
    <cellStyle name="Note 3 22 4 4 5 2" xfId="28931" xr:uid="{00000000-0005-0000-0000-0000EC430000}"/>
    <cellStyle name="Note 3 22 4 4 5 3" xfId="43384" xr:uid="{00000000-0005-0000-0000-0000ED430000}"/>
    <cellStyle name="Note 3 22 4 4 6" xfId="15185" xr:uid="{00000000-0005-0000-0000-0000EE430000}"/>
    <cellStyle name="Note 3 22 4 4 6 2" xfId="32620" xr:uid="{00000000-0005-0000-0000-0000EF430000}"/>
    <cellStyle name="Note 3 22 4 4 6 3" xfId="47073" xr:uid="{00000000-0005-0000-0000-0000F0430000}"/>
    <cellStyle name="Note 3 22 4 4 7" xfId="18503" xr:uid="{00000000-0005-0000-0000-0000F1430000}"/>
    <cellStyle name="Note 3 22 4 4 8" xfId="20347" xr:uid="{00000000-0005-0000-0000-0000F2430000}"/>
    <cellStyle name="Note 3 22 4 5" xfId="4170" xr:uid="{00000000-0005-0000-0000-0000F3430000}"/>
    <cellStyle name="Note 3 22 4 5 2" xfId="13753" xr:uid="{00000000-0005-0000-0000-0000F4430000}"/>
    <cellStyle name="Note 3 22 4 5 2 2" xfId="31188" xr:uid="{00000000-0005-0000-0000-0000F5430000}"/>
    <cellStyle name="Note 3 22 4 5 2 3" xfId="45641" xr:uid="{00000000-0005-0000-0000-0000F6430000}"/>
    <cellStyle name="Note 3 22 4 5 3" xfId="16214" xr:uid="{00000000-0005-0000-0000-0000F7430000}"/>
    <cellStyle name="Note 3 22 4 5 3 2" xfId="33649" xr:uid="{00000000-0005-0000-0000-0000F8430000}"/>
    <cellStyle name="Note 3 22 4 5 3 3" xfId="48102" xr:uid="{00000000-0005-0000-0000-0000F9430000}"/>
    <cellStyle name="Note 3 22 4 5 4" xfId="21606" xr:uid="{00000000-0005-0000-0000-0000FA430000}"/>
    <cellStyle name="Note 3 22 4 5 5" xfId="36059" xr:uid="{00000000-0005-0000-0000-0000FB430000}"/>
    <cellStyle name="Note 3 22 4 6" xfId="6632" xr:uid="{00000000-0005-0000-0000-0000FC430000}"/>
    <cellStyle name="Note 3 22 4 6 2" xfId="24067" xr:uid="{00000000-0005-0000-0000-0000FD430000}"/>
    <cellStyle name="Note 3 22 4 6 3" xfId="38520" xr:uid="{00000000-0005-0000-0000-0000FE430000}"/>
    <cellStyle name="Note 3 22 4 7" xfId="9073" xr:uid="{00000000-0005-0000-0000-0000FF430000}"/>
    <cellStyle name="Note 3 22 4 7 2" xfId="26508" xr:uid="{00000000-0005-0000-0000-000000440000}"/>
    <cellStyle name="Note 3 22 4 7 3" xfId="40961" xr:uid="{00000000-0005-0000-0000-000001440000}"/>
    <cellStyle name="Note 3 22 4 8" xfId="11493" xr:uid="{00000000-0005-0000-0000-000002440000}"/>
    <cellStyle name="Note 3 22 4 8 2" xfId="28928" xr:uid="{00000000-0005-0000-0000-000003440000}"/>
    <cellStyle name="Note 3 22 4 8 3" xfId="43381" xr:uid="{00000000-0005-0000-0000-000004440000}"/>
    <cellStyle name="Note 3 22 4 9" xfId="18500" xr:uid="{00000000-0005-0000-0000-000005440000}"/>
    <cellStyle name="Note 3 22 5" xfId="1663" xr:uid="{00000000-0005-0000-0000-000006440000}"/>
    <cellStyle name="Note 3 22 5 2" xfId="4174" xr:uid="{00000000-0005-0000-0000-000007440000}"/>
    <cellStyle name="Note 3 22 5 2 2" xfId="13756" xr:uid="{00000000-0005-0000-0000-000008440000}"/>
    <cellStyle name="Note 3 22 5 2 2 2" xfId="31191" xr:uid="{00000000-0005-0000-0000-000009440000}"/>
    <cellStyle name="Note 3 22 5 2 2 3" xfId="45644" xr:uid="{00000000-0005-0000-0000-00000A440000}"/>
    <cellStyle name="Note 3 22 5 2 3" xfId="16217" xr:uid="{00000000-0005-0000-0000-00000B440000}"/>
    <cellStyle name="Note 3 22 5 2 3 2" xfId="33652" xr:uid="{00000000-0005-0000-0000-00000C440000}"/>
    <cellStyle name="Note 3 22 5 2 3 3" xfId="48105" xr:uid="{00000000-0005-0000-0000-00000D440000}"/>
    <cellStyle name="Note 3 22 5 2 4" xfId="21610" xr:uid="{00000000-0005-0000-0000-00000E440000}"/>
    <cellStyle name="Note 3 22 5 2 5" xfId="36063" xr:uid="{00000000-0005-0000-0000-00000F440000}"/>
    <cellStyle name="Note 3 22 5 3" xfId="6636" xr:uid="{00000000-0005-0000-0000-000010440000}"/>
    <cellStyle name="Note 3 22 5 3 2" xfId="24071" xr:uid="{00000000-0005-0000-0000-000011440000}"/>
    <cellStyle name="Note 3 22 5 3 3" xfId="38524" xr:uid="{00000000-0005-0000-0000-000012440000}"/>
    <cellStyle name="Note 3 22 5 4" xfId="9077" xr:uid="{00000000-0005-0000-0000-000013440000}"/>
    <cellStyle name="Note 3 22 5 4 2" xfId="26512" xr:uid="{00000000-0005-0000-0000-000014440000}"/>
    <cellStyle name="Note 3 22 5 4 3" xfId="40965" xr:uid="{00000000-0005-0000-0000-000015440000}"/>
    <cellStyle name="Note 3 22 5 5" xfId="11497" xr:uid="{00000000-0005-0000-0000-000016440000}"/>
    <cellStyle name="Note 3 22 5 5 2" xfId="28932" xr:uid="{00000000-0005-0000-0000-000017440000}"/>
    <cellStyle name="Note 3 22 5 5 3" xfId="43385" xr:uid="{00000000-0005-0000-0000-000018440000}"/>
    <cellStyle name="Note 3 22 5 6" xfId="18504" xr:uid="{00000000-0005-0000-0000-000019440000}"/>
    <cellStyle name="Note 3 22 6" xfId="1664" xr:uid="{00000000-0005-0000-0000-00001A440000}"/>
    <cellStyle name="Note 3 22 6 2" xfId="4175" xr:uid="{00000000-0005-0000-0000-00001B440000}"/>
    <cellStyle name="Note 3 22 6 2 2" xfId="13757" xr:uid="{00000000-0005-0000-0000-00001C440000}"/>
    <cellStyle name="Note 3 22 6 2 2 2" xfId="31192" xr:uid="{00000000-0005-0000-0000-00001D440000}"/>
    <cellStyle name="Note 3 22 6 2 2 3" xfId="45645" xr:uid="{00000000-0005-0000-0000-00001E440000}"/>
    <cellStyle name="Note 3 22 6 2 3" xfId="16218" xr:uid="{00000000-0005-0000-0000-00001F440000}"/>
    <cellStyle name="Note 3 22 6 2 3 2" xfId="33653" xr:uid="{00000000-0005-0000-0000-000020440000}"/>
    <cellStyle name="Note 3 22 6 2 3 3" xfId="48106" xr:uid="{00000000-0005-0000-0000-000021440000}"/>
    <cellStyle name="Note 3 22 6 2 4" xfId="21611" xr:uid="{00000000-0005-0000-0000-000022440000}"/>
    <cellStyle name="Note 3 22 6 2 5" xfId="36064" xr:uid="{00000000-0005-0000-0000-000023440000}"/>
    <cellStyle name="Note 3 22 6 3" xfId="6637" xr:uid="{00000000-0005-0000-0000-000024440000}"/>
    <cellStyle name="Note 3 22 6 3 2" xfId="24072" xr:uid="{00000000-0005-0000-0000-000025440000}"/>
    <cellStyle name="Note 3 22 6 3 3" xfId="38525" xr:uid="{00000000-0005-0000-0000-000026440000}"/>
    <cellStyle name="Note 3 22 6 4" xfId="9078" xr:uid="{00000000-0005-0000-0000-000027440000}"/>
    <cellStyle name="Note 3 22 6 4 2" xfId="26513" xr:uid="{00000000-0005-0000-0000-000028440000}"/>
    <cellStyle name="Note 3 22 6 4 3" xfId="40966" xr:uid="{00000000-0005-0000-0000-000029440000}"/>
    <cellStyle name="Note 3 22 6 5" xfId="11498" xr:uid="{00000000-0005-0000-0000-00002A440000}"/>
    <cellStyle name="Note 3 22 6 5 2" xfId="28933" xr:uid="{00000000-0005-0000-0000-00002B440000}"/>
    <cellStyle name="Note 3 22 6 5 3" xfId="43386" xr:uid="{00000000-0005-0000-0000-00002C440000}"/>
    <cellStyle name="Note 3 22 6 6" xfId="18505" xr:uid="{00000000-0005-0000-0000-00002D440000}"/>
    <cellStyle name="Note 3 22 7" xfId="1665" xr:uid="{00000000-0005-0000-0000-00002E440000}"/>
    <cellStyle name="Note 3 22 7 2" xfId="4176" xr:uid="{00000000-0005-0000-0000-00002F440000}"/>
    <cellStyle name="Note 3 22 7 2 2" xfId="21612" xr:uid="{00000000-0005-0000-0000-000030440000}"/>
    <cellStyle name="Note 3 22 7 2 3" xfId="36065" xr:uid="{00000000-0005-0000-0000-000031440000}"/>
    <cellStyle name="Note 3 22 7 3" xfId="6638" xr:uid="{00000000-0005-0000-0000-000032440000}"/>
    <cellStyle name="Note 3 22 7 3 2" xfId="24073" xr:uid="{00000000-0005-0000-0000-000033440000}"/>
    <cellStyle name="Note 3 22 7 3 3" xfId="38526" xr:uid="{00000000-0005-0000-0000-000034440000}"/>
    <cellStyle name="Note 3 22 7 4" xfId="9079" xr:uid="{00000000-0005-0000-0000-000035440000}"/>
    <cellStyle name="Note 3 22 7 4 2" xfId="26514" xr:uid="{00000000-0005-0000-0000-000036440000}"/>
    <cellStyle name="Note 3 22 7 4 3" xfId="40967" xr:uid="{00000000-0005-0000-0000-000037440000}"/>
    <cellStyle name="Note 3 22 7 5" xfId="11499" xr:uid="{00000000-0005-0000-0000-000038440000}"/>
    <cellStyle name="Note 3 22 7 5 2" xfId="28934" xr:uid="{00000000-0005-0000-0000-000039440000}"/>
    <cellStyle name="Note 3 22 7 5 3" xfId="43387" xr:uid="{00000000-0005-0000-0000-00003A440000}"/>
    <cellStyle name="Note 3 22 7 6" xfId="15186" xr:uid="{00000000-0005-0000-0000-00003B440000}"/>
    <cellStyle name="Note 3 22 7 6 2" xfId="32621" xr:uid="{00000000-0005-0000-0000-00003C440000}"/>
    <cellStyle name="Note 3 22 7 6 3" xfId="47074" xr:uid="{00000000-0005-0000-0000-00003D440000}"/>
    <cellStyle name="Note 3 22 7 7" xfId="18506" xr:uid="{00000000-0005-0000-0000-00003E440000}"/>
    <cellStyle name="Note 3 22 7 8" xfId="20348" xr:uid="{00000000-0005-0000-0000-00003F440000}"/>
    <cellStyle name="Note 3 22 8" xfId="4161" xr:uid="{00000000-0005-0000-0000-000040440000}"/>
    <cellStyle name="Note 3 22 8 2" xfId="13746" xr:uid="{00000000-0005-0000-0000-000041440000}"/>
    <cellStyle name="Note 3 22 8 2 2" xfId="31181" xr:uid="{00000000-0005-0000-0000-000042440000}"/>
    <cellStyle name="Note 3 22 8 2 3" xfId="45634" xr:uid="{00000000-0005-0000-0000-000043440000}"/>
    <cellStyle name="Note 3 22 8 3" xfId="16207" xr:uid="{00000000-0005-0000-0000-000044440000}"/>
    <cellStyle name="Note 3 22 8 3 2" xfId="33642" xr:uid="{00000000-0005-0000-0000-000045440000}"/>
    <cellStyle name="Note 3 22 8 3 3" xfId="48095" xr:uid="{00000000-0005-0000-0000-000046440000}"/>
    <cellStyle name="Note 3 22 8 4" xfId="21597" xr:uid="{00000000-0005-0000-0000-000047440000}"/>
    <cellStyle name="Note 3 22 8 5" xfId="36050" xr:uid="{00000000-0005-0000-0000-000048440000}"/>
    <cellStyle name="Note 3 22 9" xfId="6623" xr:uid="{00000000-0005-0000-0000-000049440000}"/>
    <cellStyle name="Note 3 22 9 2" xfId="24058" xr:uid="{00000000-0005-0000-0000-00004A440000}"/>
    <cellStyle name="Note 3 22 9 3" xfId="38511" xr:uid="{00000000-0005-0000-0000-00004B440000}"/>
    <cellStyle name="Note 3 23" xfId="1666" xr:uid="{00000000-0005-0000-0000-00004C440000}"/>
    <cellStyle name="Note 3 23 10" xfId="9080" xr:uid="{00000000-0005-0000-0000-00004D440000}"/>
    <cellStyle name="Note 3 23 10 2" xfId="26515" xr:uid="{00000000-0005-0000-0000-00004E440000}"/>
    <cellStyle name="Note 3 23 10 3" xfId="40968" xr:uid="{00000000-0005-0000-0000-00004F440000}"/>
    <cellStyle name="Note 3 23 11" xfId="11500" xr:uid="{00000000-0005-0000-0000-000050440000}"/>
    <cellStyle name="Note 3 23 11 2" xfId="28935" xr:uid="{00000000-0005-0000-0000-000051440000}"/>
    <cellStyle name="Note 3 23 11 3" xfId="43388" xr:uid="{00000000-0005-0000-0000-000052440000}"/>
    <cellStyle name="Note 3 23 12" xfId="18507" xr:uid="{00000000-0005-0000-0000-000053440000}"/>
    <cellStyle name="Note 3 23 2" xfId="1667" xr:uid="{00000000-0005-0000-0000-000054440000}"/>
    <cellStyle name="Note 3 23 2 2" xfId="1668" xr:uid="{00000000-0005-0000-0000-000055440000}"/>
    <cellStyle name="Note 3 23 2 2 2" xfId="4179" xr:uid="{00000000-0005-0000-0000-000056440000}"/>
    <cellStyle name="Note 3 23 2 2 2 2" xfId="13760" xr:uid="{00000000-0005-0000-0000-000057440000}"/>
    <cellStyle name="Note 3 23 2 2 2 2 2" xfId="31195" xr:uid="{00000000-0005-0000-0000-000058440000}"/>
    <cellStyle name="Note 3 23 2 2 2 2 3" xfId="45648" xr:uid="{00000000-0005-0000-0000-000059440000}"/>
    <cellStyle name="Note 3 23 2 2 2 3" xfId="16221" xr:uid="{00000000-0005-0000-0000-00005A440000}"/>
    <cellStyle name="Note 3 23 2 2 2 3 2" xfId="33656" xr:uid="{00000000-0005-0000-0000-00005B440000}"/>
    <cellStyle name="Note 3 23 2 2 2 3 3" xfId="48109" xr:uid="{00000000-0005-0000-0000-00005C440000}"/>
    <cellStyle name="Note 3 23 2 2 2 4" xfId="21615" xr:uid="{00000000-0005-0000-0000-00005D440000}"/>
    <cellStyle name="Note 3 23 2 2 2 5" xfId="36068" xr:uid="{00000000-0005-0000-0000-00005E440000}"/>
    <cellStyle name="Note 3 23 2 2 3" xfId="6641" xr:uid="{00000000-0005-0000-0000-00005F440000}"/>
    <cellStyle name="Note 3 23 2 2 3 2" xfId="24076" xr:uid="{00000000-0005-0000-0000-000060440000}"/>
    <cellStyle name="Note 3 23 2 2 3 3" xfId="38529" xr:uid="{00000000-0005-0000-0000-000061440000}"/>
    <cellStyle name="Note 3 23 2 2 4" xfId="9082" xr:uid="{00000000-0005-0000-0000-000062440000}"/>
    <cellStyle name="Note 3 23 2 2 4 2" xfId="26517" xr:uid="{00000000-0005-0000-0000-000063440000}"/>
    <cellStyle name="Note 3 23 2 2 4 3" xfId="40970" xr:uid="{00000000-0005-0000-0000-000064440000}"/>
    <cellStyle name="Note 3 23 2 2 5" xfId="11502" xr:uid="{00000000-0005-0000-0000-000065440000}"/>
    <cellStyle name="Note 3 23 2 2 5 2" xfId="28937" xr:uid="{00000000-0005-0000-0000-000066440000}"/>
    <cellStyle name="Note 3 23 2 2 5 3" xfId="43390" xr:uid="{00000000-0005-0000-0000-000067440000}"/>
    <cellStyle name="Note 3 23 2 2 6" xfId="18509" xr:uid="{00000000-0005-0000-0000-000068440000}"/>
    <cellStyle name="Note 3 23 2 3" xfId="1669" xr:uid="{00000000-0005-0000-0000-000069440000}"/>
    <cellStyle name="Note 3 23 2 3 2" xfId="4180" xr:uid="{00000000-0005-0000-0000-00006A440000}"/>
    <cellStyle name="Note 3 23 2 3 2 2" xfId="13761" xr:uid="{00000000-0005-0000-0000-00006B440000}"/>
    <cellStyle name="Note 3 23 2 3 2 2 2" xfId="31196" xr:uid="{00000000-0005-0000-0000-00006C440000}"/>
    <cellStyle name="Note 3 23 2 3 2 2 3" xfId="45649" xr:uid="{00000000-0005-0000-0000-00006D440000}"/>
    <cellStyle name="Note 3 23 2 3 2 3" xfId="16222" xr:uid="{00000000-0005-0000-0000-00006E440000}"/>
    <cellStyle name="Note 3 23 2 3 2 3 2" xfId="33657" xr:uid="{00000000-0005-0000-0000-00006F440000}"/>
    <cellStyle name="Note 3 23 2 3 2 3 3" xfId="48110" xr:uid="{00000000-0005-0000-0000-000070440000}"/>
    <cellStyle name="Note 3 23 2 3 2 4" xfId="21616" xr:uid="{00000000-0005-0000-0000-000071440000}"/>
    <cellStyle name="Note 3 23 2 3 2 5" xfId="36069" xr:uid="{00000000-0005-0000-0000-000072440000}"/>
    <cellStyle name="Note 3 23 2 3 3" xfId="6642" xr:uid="{00000000-0005-0000-0000-000073440000}"/>
    <cellStyle name="Note 3 23 2 3 3 2" xfId="24077" xr:uid="{00000000-0005-0000-0000-000074440000}"/>
    <cellStyle name="Note 3 23 2 3 3 3" xfId="38530" xr:uid="{00000000-0005-0000-0000-000075440000}"/>
    <cellStyle name="Note 3 23 2 3 4" xfId="9083" xr:uid="{00000000-0005-0000-0000-000076440000}"/>
    <cellStyle name="Note 3 23 2 3 4 2" xfId="26518" xr:uid="{00000000-0005-0000-0000-000077440000}"/>
    <cellStyle name="Note 3 23 2 3 4 3" xfId="40971" xr:uid="{00000000-0005-0000-0000-000078440000}"/>
    <cellStyle name="Note 3 23 2 3 5" xfId="11503" xr:uid="{00000000-0005-0000-0000-000079440000}"/>
    <cellStyle name="Note 3 23 2 3 5 2" xfId="28938" xr:uid="{00000000-0005-0000-0000-00007A440000}"/>
    <cellStyle name="Note 3 23 2 3 5 3" xfId="43391" xr:uid="{00000000-0005-0000-0000-00007B440000}"/>
    <cellStyle name="Note 3 23 2 3 6" xfId="18510" xr:uid="{00000000-0005-0000-0000-00007C440000}"/>
    <cellStyle name="Note 3 23 2 4" xfId="1670" xr:uid="{00000000-0005-0000-0000-00007D440000}"/>
    <cellStyle name="Note 3 23 2 4 2" xfId="4181" xr:uid="{00000000-0005-0000-0000-00007E440000}"/>
    <cellStyle name="Note 3 23 2 4 2 2" xfId="21617" xr:uid="{00000000-0005-0000-0000-00007F440000}"/>
    <cellStyle name="Note 3 23 2 4 2 3" xfId="36070" xr:uid="{00000000-0005-0000-0000-000080440000}"/>
    <cellStyle name="Note 3 23 2 4 3" xfId="6643" xr:uid="{00000000-0005-0000-0000-000081440000}"/>
    <cellStyle name="Note 3 23 2 4 3 2" xfId="24078" xr:uid="{00000000-0005-0000-0000-000082440000}"/>
    <cellStyle name="Note 3 23 2 4 3 3" xfId="38531" xr:uid="{00000000-0005-0000-0000-000083440000}"/>
    <cellStyle name="Note 3 23 2 4 4" xfId="9084" xr:uid="{00000000-0005-0000-0000-000084440000}"/>
    <cellStyle name="Note 3 23 2 4 4 2" xfId="26519" xr:uid="{00000000-0005-0000-0000-000085440000}"/>
    <cellStyle name="Note 3 23 2 4 4 3" xfId="40972" xr:uid="{00000000-0005-0000-0000-000086440000}"/>
    <cellStyle name="Note 3 23 2 4 5" xfId="11504" xr:uid="{00000000-0005-0000-0000-000087440000}"/>
    <cellStyle name="Note 3 23 2 4 5 2" xfId="28939" xr:uid="{00000000-0005-0000-0000-000088440000}"/>
    <cellStyle name="Note 3 23 2 4 5 3" xfId="43392" xr:uid="{00000000-0005-0000-0000-000089440000}"/>
    <cellStyle name="Note 3 23 2 4 6" xfId="15187" xr:uid="{00000000-0005-0000-0000-00008A440000}"/>
    <cellStyle name="Note 3 23 2 4 6 2" xfId="32622" xr:uid="{00000000-0005-0000-0000-00008B440000}"/>
    <cellStyle name="Note 3 23 2 4 6 3" xfId="47075" xr:uid="{00000000-0005-0000-0000-00008C440000}"/>
    <cellStyle name="Note 3 23 2 4 7" xfId="18511" xr:uid="{00000000-0005-0000-0000-00008D440000}"/>
    <cellStyle name="Note 3 23 2 4 8" xfId="20349" xr:uid="{00000000-0005-0000-0000-00008E440000}"/>
    <cellStyle name="Note 3 23 2 5" xfId="4178" xr:uid="{00000000-0005-0000-0000-00008F440000}"/>
    <cellStyle name="Note 3 23 2 5 2" xfId="13759" xr:uid="{00000000-0005-0000-0000-000090440000}"/>
    <cellStyle name="Note 3 23 2 5 2 2" xfId="31194" xr:uid="{00000000-0005-0000-0000-000091440000}"/>
    <cellStyle name="Note 3 23 2 5 2 3" xfId="45647" xr:uid="{00000000-0005-0000-0000-000092440000}"/>
    <cellStyle name="Note 3 23 2 5 3" xfId="16220" xr:uid="{00000000-0005-0000-0000-000093440000}"/>
    <cellStyle name="Note 3 23 2 5 3 2" xfId="33655" xr:uid="{00000000-0005-0000-0000-000094440000}"/>
    <cellStyle name="Note 3 23 2 5 3 3" xfId="48108" xr:uid="{00000000-0005-0000-0000-000095440000}"/>
    <cellStyle name="Note 3 23 2 5 4" xfId="21614" xr:uid="{00000000-0005-0000-0000-000096440000}"/>
    <cellStyle name="Note 3 23 2 5 5" xfId="36067" xr:uid="{00000000-0005-0000-0000-000097440000}"/>
    <cellStyle name="Note 3 23 2 6" xfId="6640" xr:uid="{00000000-0005-0000-0000-000098440000}"/>
    <cellStyle name="Note 3 23 2 6 2" xfId="24075" xr:uid="{00000000-0005-0000-0000-000099440000}"/>
    <cellStyle name="Note 3 23 2 6 3" xfId="38528" xr:uid="{00000000-0005-0000-0000-00009A440000}"/>
    <cellStyle name="Note 3 23 2 7" xfId="9081" xr:uid="{00000000-0005-0000-0000-00009B440000}"/>
    <cellStyle name="Note 3 23 2 7 2" xfId="26516" xr:uid="{00000000-0005-0000-0000-00009C440000}"/>
    <cellStyle name="Note 3 23 2 7 3" xfId="40969" xr:uid="{00000000-0005-0000-0000-00009D440000}"/>
    <cellStyle name="Note 3 23 2 8" xfId="11501" xr:uid="{00000000-0005-0000-0000-00009E440000}"/>
    <cellStyle name="Note 3 23 2 8 2" xfId="28936" xr:uid="{00000000-0005-0000-0000-00009F440000}"/>
    <cellStyle name="Note 3 23 2 8 3" xfId="43389" xr:uid="{00000000-0005-0000-0000-0000A0440000}"/>
    <cellStyle name="Note 3 23 2 9" xfId="18508" xr:uid="{00000000-0005-0000-0000-0000A1440000}"/>
    <cellStyle name="Note 3 23 3" xfId="1671" xr:uid="{00000000-0005-0000-0000-0000A2440000}"/>
    <cellStyle name="Note 3 23 3 2" xfId="1672" xr:uid="{00000000-0005-0000-0000-0000A3440000}"/>
    <cellStyle name="Note 3 23 3 2 2" xfId="4183" xr:uid="{00000000-0005-0000-0000-0000A4440000}"/>
    <cellStyle name="Note 3 23 3 2 2 2" xfId="13763" xr:uid="{00000000-0005-0000-0000-0000A5440000}"/>
    <cellStyle name="Note 3 23 3 2 2 2 2" xfId="31198" xr:uid="{00000000-0005-0000-0000-0000A6440000}"/>
    <cellStyle name="Note 3 23 3 2 2 2 3" xfId="45651" xr:uid="{00000000-0005-0000-0000-0000A7440000}"/>
    <cellStyle name="Note 3 23 3 2 2 3" xfId="16224" xr:uid="{00000000-0005-0000-0000-0000A8440000}"/>
    <cellStyle name="Note 3 23 3 2 2 3 2" xfId="33659" xr:uid="{00000000-0005-0000-0000-0000A9440000}"/>
    <cellStyle name="Note 3 23 3 2 2 3 3" xfId="48112" xr:uid="{00000000-0005-0000-0000-0000AA440000}"/>
    <cellStyle name="Note 3 23 3 2 2 4" xfId="21619" xr:uid="{00000000-0005-0000-0000-0000AB440000}"/>
    <cellStyle name="Note 3 23 3 2 2 5" xfId="36072" xr:uid="{00000000-0005-0000-0000-0000AC440000}"/>
    <cellStyle name="Note 3 23 3 2 3" xfId="6645" xr:uid="{00000000-0005-0000-0000-0000AD440000}"/>
    <cellStyle name="Note 3 23 3 2 3 2" xfId="24080" xr:uid="{00000000-0005-0000-0000-0000AE440000}"/>
    <cellStyle name="Note 3 23 3 2 3 3" xfId="38533" xr:uid="{00000000-0005-0000-0000-0000AF440000}"/>
    <cellStyle name="Note 3 23 3 2 4" xfId="9086" xr:uid="{00000000-0005-0000-0000-0000B0440000}"/>
    <cellStyle name="Note 3 23 3 2 4 2" xfId="26521" xr:uid="{00000000-0005-0000-0000-0000B1440000}"/>
    <cellStyle name="Note 3 23 3 2 4 3" xfId="40974" xr:uid="{00000000-0005-0000-0000-0000B2440000}"/>
    <cellStyle name="Note 3 23 3 2 5" xfId="11506" xr:uid="{00000000-0005-0000-0000-0000B3440000}"/>
    <cellStyle name="Note 3 23 3 2 5 2" xfId="28941" xr:uid="{00000000-0005-0000-0000-0000B4440000}"/>
    <cellStyle name="Note 3 23 3 2 5 3" xfId="43394" xr:uid="{00000000-0005-0000-0000-0000B5440000}"/>
    <cellStyle name="Note 3 23 3 2 6" xfId="18513" xr:uid="{00000000-0005-0000-0000-0000B6440000}"/>
    <cellStyle name="Note 3 23 3 3" xfId="1673" xr:uid="{00000000-0005-0000-0000-0000B7440000}"/>
    <cellStyle name="Note 3 23 3 3 2" xfId="4184" xr:uid="{00000000-0005-0000-0000-0000B8440000}"/>
    <cellStyle name="Note 3 23 3 3 2 2" xfId="13764" xr:uid="{00000000-0005-0000-0000-0000B9440000}"/>
    <cellStyle name="Note 3 23 3 3 2 2 2" xfId="31199" xr:uid="{00000000-0005-0000-0000-0000BA440000}"/>
    <cellStyle name="Note 3 23 3 3 2 2 3" xfId="45652" xr:uid="{00000000-0005-0000-0000-0000BB440000}"/>
    <cellStyle name="Note 3 23 3 3 2 3" xfId="16225" xr:uid="{00000000-0005-0000-0000-0000BC440000}"/>
    <cellStyle name="Note 3 23 3 3 2 3 2" xfId="33660" xr:uid="{00000000-0005-0000-0000-0000BD440000}"/>
    <cellStyle name="Note 3 23 3 3 2 3 3" xfId="48113" xr:uid="{00000000-0005-0000-0000-0000BE440000}"/>
    <cellStyle name="Note 3 23 3 3 2 4" xfId="21620" xr:uid="{00000000-0005-0000-0000-0000BF440000}"/>
    <cellStyle name="Note 3 23 3 3 2 5" xfId="36073" xr:uid="{00000000-0005-0000-0000-0000C0440000}"/>
    <cellStyle name="Note 3 23 3 3 3" xfId="6646" xr:uid="{00000000-0005-0000-0000-0000C1440000}"/>
    <cellStyle name="Note 3 23 3 3 3 2" xfId="24081" xr:uid="{00000000-0005-0000-0000-0000C2440000}"/>
    <cellStyle name="Note 3 23 3 3 3 3" xfId="38534" xr:uid="{00000000-0005-0000-0000-0000C3440000}"/>
    <cellStyle name="Note 3 23 3 3 4" xfId="9087" xr:uid="{00000000-0005-0000-0000-0000C4440000}"/>
    <cellStyle name="Note 3 23 3 3 4 2" xfId="26522" xr:uid="{00000000-0005-0000-0000-0000C5440000}"/>
    <cellStyle name="Note 3 23 3 3 4 3" xfId="40975" xr:uid="{00000000-0005-0000-0000-0000C6440000}"/>
    <cellStyle name="Note 3 23 3 3 5" xfId="11507" xr:uid="{00000000-0005-0000-0000-0000C7440000}"/>
    <cellStyle name="Note 3 23 3 3 5 2" xfId="28942" xr:uid="{00000000-0005-0000-0000-0000C8440000}"/>
    <cellStyle name="Note 3 23 3 3 5 3" xfId="43395" xr:uid="{00000000-0005-0000-0000-0000C9440000}"/>
    <cellStyle name="Note 3 23 3 3 6" xfId="18514" xr:uid="{00000000-0005-0000-0000-0000CA440000}"/>
    <cellStyle name="Note 3 23 3 4" xfId="1674" xr:uid="{00000000-0005-0000-0000-0000CB440000}"/>
    <cellStyle name="Note 3 23 3 4 2" xfId="4185" xr:uid="{00000000-0005-0000-0000-0000CC440000}"/>
    <cellStyle name="Note 3 23 3 4 2 2" xfId="21621" xr:uid="{00000000-0005-0000-0000-0000CD440000}"/>
    <cellStyle name="Note 3 23 3 4 2 3" xfId="36074" xr:uid="{00000000-0005-0000-0000-0000CE440000}"/>
    <cellStyle name="Note 3 23 3 4 3" xfId="6647" xr:uid="{00000000-0005-0000-0000-0000CF440000}"/>
    <cellStyle name="Note 3 23 3 4 3 2" xfId="24082" xr:uid="{00000000-0005-0000-0000-0000D0440000}"/>
    <cellStyle name="Note 3 23 3 4 3 3" xfId="38535" xr:uid="{00000000-0005-0000-0000-0000D1440000}"/>
    <cellStyle name="Note 3 23 3 4 4" xfId="9088" xr:uid="{00000000-0005-0000-0000-0000D2440000}"/>
    <cellStyle name="Note 3 23 3 4 4 2" xfId="26523" xr:uid="{00000000-0005-0000-0000-0000D3440000}"/>
    <cellStyle name="Note 3 23 3 4 4 3" xfId="40976" xr:uid="{00000000-0005-0000-0000-0000D4440000}"/>
    <cellStyle name="Note 3 23 3 4 5" xfId="11508" xr:uid="{00000000-0005-0000-0000-0000D5440000}"/>
    <cellStyle name="Note 3 23 3 4 5 2" xfId="28943" xr:uid="{00000000-0005-0000-0000-0000D6440000}"/>
    <cellStyle name="Note 3 23 3 4 5 3" xfId="43396" xr:uid="{00000000-0005-0000-0000-0000D7440000}"/>
    <cellStyle name="Note 3 23 3 4 6" xfId="15188" xr:uid="{00000000-0005-0000-0000-0000D8440000}"/>
    <cellStyle name="Note 3 23 3 4 6 2" xfId="32623" xr:uid="{00000000-0005-0000-0000-0000D9440000}"/>
    <cellStyle name="Note 3 23 3 4 6 3" xfId="47076" xr:uid="{00000000-0005-0000-0000-0000DA440000}"/>
    <cellStyle name="Note 3 23 3 4 7" xfId="18515" xr:uid="{00000000-0005-0000-0000-0000DB440000}"/>
    <cellStyle name="Note 3 23 3 4 8" xfId="20350" xr:uid="{00000000-0005-0000-0000-0000DC440000}"/>
    <cellStyle name="Note 3 23 3 5" xfId="4182" xr:uid="{00000000-0005-0000-0000-0000DD440000}"/>
    <cellStyle name="Note 3 23 3 5 2" xfId="13762" xr:uid="{00000000-0005-0000-0000-0000DE440000}"/>
    <cellStyle name="Note 3 23 3 5 2 2" xfId="31197" xr:uid="{00000000-0005-0000-0000-0000DF440000}"/>
    <cellStyle name="Note 3 23 3 5 2 3" xfId="45650" xr:uid="{00000000-0005-0000-0000-0000E0440000}"/>
    <cellStyle name="Note 3 23 3 5 3" xfId="16223" xr:uid="{00000000-0005-0000-0000-0000E1440000}"/>
    <cellStyle name="Note 3 23 3 5 3 2" xfId="33658" xr:uid="{00000000-0005-0000-0000-0000E2440000}"/>
    <cellStyle name="Note 3 23 3 5 3 3" xfId="48111" xr:uid="{00000000-0005-0000-0000-0000E3440000}"/>
    <cellStyle name="Note 3 23 3 5 4" xfId="21618" xr:uid="{00000000-0005-0000-0000-0000E4440000}"/>
    <cellStyle name="Note 3 23 3 5 5" xfId="36071" xr:uid="{00000000-0005-0000-0000-0000E5440000}"/>
    <cellStyle name="Note 3 23 3 6" xfId="6644" xr:uid="{00000000-0005-0000-0000-0000E6440000}"/>
    <cellStyle name="Note 3 23 3 6 2" xfId="24079" xr:uid="{00000000-0005-0000-0000-0000E7440000}"/>
    <cellStyle name="Note 3 23 3 6 3" xfId="38532" xr:uid="{00000000-0005-0000-0000-0000E8440000}"/>
    <cellStyle name="Note 3 23 3 7" xfId="9085" xr:uid="{00000000-0005-0000-0000-0000E9440000}"/>
    <cellStyle name="Note 3 23 3 7 2" xfId="26520" xr:uid="{00000000-0005-0000-0000-0000EA440000}"/>
    <cellStyle name="Note 3 23 3 7 3" xfId="40973" xr:uid="{00000000-0005-0000-0000-0000EB440000}"/>
    <cellStyle name="Note 3 23 3 8" xfId="11505" xr:uid="{00000000-0005-0000-0000-0000EC440000}"/>
    <cellStyle name="Note 3 23 3 8 2" xfId="28940" xr:uid="{00000000-0005-0000-0000-0000ED440000}"/>
    <cellStyle name="Note 3 23 3 8 3" xfId="43393" xr:uid="{00000000-0005-0000-0000-0000EE440000}"/>
    <cellStyle name="Note 3 23 3 9" xfId="18512" xr:uid="{00000000-0005-0000-0000-0000EF440000}"/>
    <cellStyle name="Note 3 23 4" xfId="1675" xr:uid="{00000000-0005-0000-0000-0000F0440000}"/>
    <cellStyle name="Note 3 23 4 2" xfId="1676" xr:uid="{00000000-0005-0000-0000-0000F1440000}"/>
    <cellStyle name="Note 3 23 4 2 2" xfId="4187" xr:uid="{00000000-0005-0000-0000-0000F2440000}"/>
    <cellStyle name="Note 3 23 4 2 2 2" xfId="13766" xr:uid="{00000000-0005-0000-0000-0000F3440000}"/>
    <cellStyle name="Note 3 23 4 2 2 2 2" xfId="31201" xr:uid="{00000000-0005-0000-0000-0000F4440000}"/>
    <cellStyle name="Note 3 23 4 2 2 2 3" xfId="45654" xr:uid="{00000000-0005-0000-0000-0000F5440000}"/>
    <cellStyle name="Note 3 23 4 2 2 3" xfId="16227" xr:uid="{00000000-0005-0000-0000-0000F6440000}"/>
    <cellStyle name="Note 3 23 4 2 2 3 2" xfId="33662" xr:uid="{00000000-0005-0000-0000-0000F7440000}"/>
    <cellStyle name="Note 3 23 4 2 2 3 3" xfId="48115" xr:uid="{00000000-0005-0000-0000-0000F8440000}"/>
    <cellStyle name="Note 3 23 4 2 2 4" xfId="21623" xr:uid="{00000000-0005-0000-0000-0000F9440000}"/>
    <cellStyle name="Note 3 23 4 2 2 5" xfId="36076" xr:uid="{00000000-0005-0000-0000-0000FA440000}"/>
    <cellStyle name="Note 3 23 4 2 3" xfId="6649" xr:uid="{00000000-0005-0000-0000-0000FB440000}"/>
    <cellStyle name="Note 3 23 4 2 3 2" xfId="24084" xr:uid="{00000000-0005-0000-0000-0000FC440000}"/>
    <cellStyle name="Note 3 23 4 2 3 3" xfId="38537" xr:uid="{00000000-0005-0000-0000-0000FD440000}"/>
    <cellStyle name="Note 3 23 4 2 4" xfId="9090" xr:uid="{00000000-0005-0000-0000-0000FE440000}"/>
    <cellStyle name="Note 3 23 4 2 4 2" xfId="26525" xr:uid="{00000000-0005-0000-0000-0000FF440000}"/>
    <cellStyle name="Note 3 23 4 2 4 3" xfId="40978" xr:uid="{00000000-0005-0000-0000-000000450000}"/>
    <cellStyle name="Note 3 23 4 2 5" xfId="11510" xr:uid="{00000000-0005-0000-0000-000001450000}"/>
    <cellStyle name="Note 3 23 4 2 5 2" xfId="28945" xr:uid="{00000000-0005-0000-0000-000002450000}"/>
    <cellStyle name="Note 3 23 4 2 5 3" xfId="43398" xr:uid="{00000000-0005-0000-0000-000003450000}"/>
    <cellStyle name="Note 3 23 4 2 6" xfId="18517" xr:uid="{00000000-0005-0000-0000-000004450000}"/>
    <cellStyle name="Note 3 23 4 3" xfId="1677" xr:uid="{00000000-0005-0000-0000-000005450000}"/>
    <cellStyle name="Note 3 23 4 3 2" xfId="4188" xr:uid="{00000000-0005-0000-0000-000006450000}"/>
    <cellStyle name="Note 3 23 4 3 2 2" xfId="13767" xr:uid="{00000000-0005-0000-0000-000007450000}"/>
    <cellStyle name="Note 3 23 4 3 2 2 2" xfId="31202" xr:uid="{00000000-0005-0000-0000-000008450000}"/>
    <cellStyle name="Note 3 23 4 3 2 2 3" xfId="45655" xr:uid="{00000000-0005-0000-0000-000009450000}"/>
    <cellStyle name="Note 3 23 4 3 2 3" xfId="16228" xr:uid="{00000000-0005-0000-0000-00000A450000}"/>
    <cellStyle name="Note 3 23 4 3 2 3 2" xfId="33663" xr:uid="{00000000-0005-0000-0000-00000B450000}"/>
    <cellStyle name="Note 3 23 4 3 2 3 3" xfId="48116" xr:uid="{00000000-0005-0000-0000-00000C450000}"/>
    <cellStyle name="Note 3 23 4 3 2 4" xfId="21624" xr:uid="{00000000-0005-0000-0000-00000D450000}"/>
    <cellStyle name="Note 3 23 4 3 2 5" xfId="36077" xr:uid="{00000000-0005-0000-0000-00000E450000}"/>
    <cellStyle name="Note 3 23 4 3 3" xfId="6650" xr:uid="{00000000-0005-0000-0000-00000F450000}"/>
    <cellStyle name="Note 3 23 4 3 3 2" xfId="24085" xr:uid="{00000000-0005-0000-0000-000010450000}"/>
    <cellStyle name="Note 3 23 4 3 3 3" xfId="38538" xr:uid="{00000000-0005-0000-0000-000011450000}"/>
    <cellStyle name="Note 3 23 4 3 4" xfId="9091" xr:uid="{00000000-0005-0000-0000-000012450000}"/>
    <cellStyle name="Note 3 23 4 3 4 2" xfId="26526" xr:uid="{00000000-0005-0000-0000-000013450000}"/>
    <cellStyle name="Note 3 23 4 3 4 3" xfId="40979" xr:uid="{00000000-0005-0000-0000-000014450000}"/>
    <cellStyle name="Note 3 23 4 3 5" xfId="11511" xr:uid="{00000000-0005-0000-0000-000015450000}"/>
    <cellStyle name="Note 3 23 4 3 5 2" xfId="28946" xr:uid="{00000000-0005-0000-0000-000016450000}"/>
    <cellStyle name="Note 3 23 4 3 5 3" xfId="43399" xr:uid="{00000000-0005-0000-0000-000017450000}"/>
    <cellStyle name="Note 3 23 4 3 6" xfId="18518" xr:uid="{00000000-0005-0000-0000-000018450000}"/>
    <cellStyle name="Note 3 23 4 4" xfId="1678" xr:uid="{00000000-0005-0000-0000-000019450000}"/>
    <cellStyle name="Note 3 23 4 4 2" xfId="4189" xr:uid="{00000000-0005-0000-0000-00001A450000}"/>
    <cellStyle name="Note 3 23 4 4 2 2" xfId="21625" xr:uid="{00000000-0005-0000-0000-00001B450000}"/>
    <cellStyle name="Note 3 23 4 4 2 3" xfId="36078" xr:uid="{00000000-0005-0000-0000-00001C450000}"/>
    <cellStyle name="Note 3 23 4 4 3" xfId="6651" xr:uid="{00000000-0005-0000-0000-00001D450000}"/>
    <cellStyle name="Note 3 23 4 4 3 2" xfId="24086" xr:uid="{00000000-0005-0000-0000-00001E450000}"/>
    <cellStyle name="Note 3 23 4 4 3 3" xfId="38539" xr:uid="{00000000-0005-0000-0000-00001F450000}"/>
    <cellStyle name="Note 3 23 4 4 4" xfId="9092" xr:uid="{00000000-0005-0000-0000-000020450000}"/>
    <cellStyle name="Note 3 23 4 4 4 2" xfId="26527" xr:uid="{00000000-0005-0000-0000-000021450000}"/>
    <cellStyle name="Note 3 23 4 4 4 3" xfId="40980" xr:uid="{00000000-0005-0000-0000-000022450000}"/>
    <cellStyle name="Note 3 23 4 4 5" xfId="11512" xr:uid="{00000000-0005-0000-0000-000023450000}"/>
    <cellStyle name="Note 3 23 4 4 5 2" xfId="28947" xr:uid="{00000000-0005-0000-0000-000024450000}"/>
    <cellStyle name="Note 3 23 4 4 5 3" xfId="43400" xr:uid="{00000000-0005-0000-0000-000025450000}"/>
    <cellStyle name="Note 3 23 4 4 6" xfId="15189" xr:uid="{00000000-0005-0000-0000-000026450000}"/>
    <cellStyle name="Note 3 23 4 4 6 2" xfId="32624" xr:uid="{00000000-0005-0000-0000-000027450000}"/>
    <cellStyle name="Note 3 23 4 4 6 3" xfId="47077" xr:uid="{00000000-0005-0000-0000-000028450000}"/>
    <cellStyle name="Note 3 23 4 4 7" xfId="18519" xr:uid="{00000000-0005-0000-0000-000029450000}"/>
    <cellStyle name="Note 3 23 4 4 8" xfId="20351" xr:uid="{00000000-0005-0000-0000-00002A450000}"/>
    <cellStyle name="Note 3 23 4 5" xfId="4186" xr:uid="{00000000-0005-0000-0000-00002B450000}"/>
    <cellStyle name="Note 3 23 4 5 2" xfId="13765" xr:uid="{00000000-0005-0000-0000-00002C450000}"/>
    <cellStyle name="Note 3 23 4 5 2 2" xfId="31200" xr:uid="{00000000-0005-0000-0000-00002D450000}"/>
    <cellStyle name="Note 3 23 4 5 2 3" xfId="45653" xr:uid="{00000000-0005-0000-0000-00002E450000}"/>
    <cellStyle name="Note 3 23 4 5 3" xfId="16226" xr:uid="{00000000-0005-0000-0000-00002F450000}"/>
    <cellStyle name="Note 3 23 4 5 3 2" xfId="33661" xr:uid="{00000000-0005-0000-0000-000030450000}"/>
    <cellStyle name="Note 3 23 4 5 3 3" xfId="48114" xr:uid="{00000000-0005-0000-0000-000031450000}"/>
    <cellStyle name="Note 3 23 4 5 4" xfId="21622" xr:uid="{00000000-0005-0000-0000-000032450000}"/>
    <cellStyle name="Note 3 23 4 5 5" xfId="36075" xr:uid="{00000000-0005-0000-0000-000033450000}"/>
    <cellStyle name="Note 3 23 4 6" xfId="6648" xr:uid="{00000000-0005-0000-0000-000034450000}"/>
    <cellStyle name="Note 3 23 4 6 2" xfId="24083" xr:uid="{00000000-0005-0000-0000-000035450000}"/>
    <cellStyle name="Note 3 23 4 6 3" xfId="38536" xr:uid="{00000000-0005-0000-0000-000036450000}"/>
    <cellStyle name="Note 3 23 4 7" xfId="9089" xr:uid="{00000000-0005-0000-0000-000037450000}"/>
    <cellStyle name="Note 3 23 4 7 2" xfId="26524" xr:uid="{00000000-0005-0000-0000-000038450000}"/>
    <cellStyle name="Note 3 23 4 7 3" xfId="40977" xr:uid="{00000000-0005-0000-0000-000039450000}"/>
    <cellStyle name="Note 3 23 4 8" xfId="11509" xr:uid="{00000000-0005-0000-0000-00003A450000}"/>
    <cellStyle name="Note 3 23 4 8 2" xfId="28944" xr:uid="{00000000-0005-0000-0000-00003B450000}"/>
    <cellStyle name="Note 3 23 4 8 3" xfId="43397" xr:uid="{00000000-0005-0000-0000-00003C450000}"/>
    <cellStyle name="Note 3 23 4 9" xfId="18516" xr:uid="{00000000-0005-0000-0000-00003D450000}"/>
    <cellStyle name="Note 3 23 5" xfId="1679" xr:uid="{00000000-0005-0000-0000-00003E450000}"/>
    <cellStyle name="Note 3 23 5 2" xfId="4190" xr:uid="{00000000-0005-0000-0000-00003F450000}"/>
    <cellStyle name="Note 3 23 5 2 2" xfId="13768" xr:uid="{00000000-0005-0000-0000-000040450000}"/>
    <cellStyle name="Note 3 23 5 2 2 2" xfId="31203" xr:uid="{00000000-0005-0000-0000-000041450000}"/>
    <cellStyle name="Note 3 23 5 2 2 3" xfId="45656" xr:uid="{00000000-0005-0000-0000-000042450000}"/>
    <cellStyle name="Note 3 23 5 2 3" xfId="16229" xr:uid="{00000000-0005-0000-0000-000043450000}"/>
    <cellStyle name="Note 3 23 5 2 3 2" xfId="33664" xr:uid="{00000000-0005-0000-0000-000044450000}"/>
    <cellStyle name="Note 3 23 5 2 3 3" xfId="48117" xr:uid="{00000000-0005-0000-0000-000045450000}"/>
    <cellStyle name="Note 3 23 5 2 4" xfId="21626" xr:uid="{00000000-0005-0000-0000-000046450000}"/>
    <cellStyle name="Note 3 23 5 2 5" xfId="36079" xr:uid="{00000000-0005-0000-0000-000047450000}"/>
    <cellStyle name="Note 3 23 5 3" xfId="6652" xr:uid="{00000000-0005-0000-0000-000048450000}"/>
    <cellStyle name="Note 3 23 5 3 2" xfId="24087" xr:uid="{00000000-0005-0000-0000-000049450000}"/>
    <cellStyle name="Note 3 23 5 3 3" xfId="38540" xr:uid="{00000000-0005-0000-0000-00004A450000}"/>
    <cellStyle name="Note 3 23 5 4" xfId="9093" xr:uid="{00000000-0005-0000-0000-00004B450000}"/>
    <cellStyle name="Note 3 23 5 4 2" xfId="26528" xr:uid="{00000000-0005-0000-0000-00004C450000}"/>
    <cellStyle name="Note 3 23 5 4 3" xfId="40981" xr:uid="{00000000-0005-0000-0000-00004D450000}"/>
    <cellStyle name="Note 3 23 5 5" xfId="11513" xr:uid="{00000000-0005-0000-0000-00004E450000}"/>
    <cellStyle name="Note 3 23 5 5 2" xfId="28948" xr:uid="{00000000-0005-0000-0000-00004F450000}"/>
    <cellStyle name="Note 3 23 5 5 3" xfId="43401" xr:uid="{00000000-0005-0000-0000-000050450000}"/>
    <cellStyle name="Note 3 23 5 6" xfId="18520" xr:uid="{00000000-0005-0000-0000-000051450000}"/>
    <cellStyle name="Note 3 23 6" xfId="1680" xr:uid="{00000000-0005-0000-0000-000052450000}"/>
    <cellStyle name="Note 3 23 6 2" xfId="4191" xr:uid="{00000000-0005-0000-0000-000053450000}"/>
    <cellStyle name="Note 3 23 6 2 2" xfId="13769" xr:uid="{00000000-0005-0000-0000-000054450000}"/>
    <cellStyle name="Note 3 23 6 2 2 2" xfId="31204" xr:uid="{00000000-0005-0000-0000-000055450000}"/>
    <cellStyle name="Note 3 23 6 2 2 3" xfId="45657" xr:uid="{00000000-0005-0000-0000-000056450000}"/>
    <cellStyle name="Note 3 23 6 2 3" xfId="16230" xr:uid="{00000000-0005-0000-0000-000057450000}"/>
    <cellStyle name="Note 3 23 6 2 3 2" xfId="33665" xr:uid="{00000000-0005-0000-0000-000058450000}"/>
    <cellStyle name="Note 3 23 6 2 3 3" xfId="48118" xr:uid="{00000000-0005-0000-0000-000059450000}"/>
    <cellStyle name="Note 3 23 6 2 4" xfId="21627" xr:uid="{00000000-0005-0000-0000-00005A450000}"/>
    <cellStyle name="Note 3 23 6 2 5" xfId="36080" xr:uid="{00000000-0005-0000-0000-00005B450000}"/>
    <cellStyle name="Note 3 23 6 3" xfId="6653" xr:uid="{00000000-0005-0000-0000-00005C450000}"/>
    <cellStyle name="Note 3 23 6 3 2" xfId="24088" xr:uid="{00000000-0005-0000-0000-00005D450000}"/>
    <cellStyle name="Note 3 23 6 3 3" xfId="38541" xr:uid="{00000000-0005-0000-0000-00005E450000}"/>
    <cellStyle name="Note 3 23 6 4" xfId="9094" xr:uid="{00000000-0005-0000-0000-00005F450000}"/>
    <cellStyle name="Note 3 23 6 4 2" xfId="26529" xr:uid="{00000000-0005-0000-0000-000060450000}"/>
    <cellStyle name="Note 3 23 6 4 3" xfId="40982" xr:uid="{00000000-0005-0000-0000-000061450000}"/>
    <cellStyle name="Note 3 23 6 5" xfId="11514" xr:uid="{00000000-0005-0000-0000-000062450000}"/>
    <cellStyle name="Note 3 23 6 5 2" xfId="28949" xr:uid="{00000000-0005-0000-0000-000063450000}"/>
    <cellStyle name="Note 3 23 6 5 3" xfId="43402" xr:uid="{00000000-0005-0000-0000-000064450000}"/>
    <cellStyle name="Note 3 23 6 6" xfId="18521" xr:uid="{00000000-0005-0000-0000-000065450000}"/>
    <cellStyle name="Note 3 23 7" xfId="1681" xr:uid="{00000000-0005-0000-0000-000066450000}"/>
    <cellStyle name="Note 3 23 7 2" xfId="4192" xr:uid="{00000000-0005-0000-0000-000067450000}"/>
    <cellStyle name="Note 3 23 7 2 2" xfId="21628" xr:uid="{00000000-0005-0000-0000-000068450000}"/>
    <cellStyle name="Note 3 23 7 2 3" xfId="36081" xr:uid="{00000000-0005-0000-0000-000069450000}"/>
    <cellStyle name="Note 3 23 7 3" xfId="6654" xr:uid="{00000000-0005-0000-0000-00006A450000}"/>
    <cellStyle name="Note 3 23 7 3 2" xfId="24089" xr:uid="{00000000-0005-0000-0000-00006B450000}"/>
    <cellStyle name="Note 3 23 7 3 3" xfId="38542" xr:uid="{00000000-0005-0000-0000-00006C450000}"/>
    <cellStyle name="Note 3 23 7 4" xfId="9095" xr:uid="{00000000-0005-0000-0000-00006D450000}"/>
    <cellStyle name="Note 3 23 7 4 2" xfId="26530" xr:uid="{00000000-0005-0000-0000-00006E450000}"/>
    <cellStyle name="Note 3 23 7 4 3" xfId="40983" xr:uid="{00000000-0005-0000-0000-00006F450000}"/>
    <cellStyle name="Note 3 23 7 5" xfId="11515" xr:uid="{00000000-0005-0000-0000-000070450000}"/>
    <cellStyle name="Note 3 23 7 5 2" xfId="28950" xr:uid="{00000000-0005-0000-0000-000071450000}"/>
    <cellStyle name="Note 3 23 7 5 3" xfId="43403" xr:uid="{00000000-0005-0000-0000-000072450000}"/>
    <cellStyle name="Note 3 23 7 6" xfId="15190" xr:uid="{00000000-0005-0000-0000-000073450000}"/>
    <cellStyle name="Note 3 23 7 6 2" xfId="32625" xr:uid="{00000000-0005-0000-0000-000074450000}"/>
    <cellStyle name="Note 3 23 7 6 3" xfId="47078" xr:uid="{00000000-0005-0000-0000-000075450000}"/>
    <cellStyle name="Note 3 23 7 7" xfId="18522" xr:uid="{00000000-0005-0000-0000-000076450000}"/>
    <cellStyle name="Note 3 23 7 8" xfId="20352" xr:uid="{00000000-0005-0000-0000-000077450000}"/>
    <cellStyle name="Note 3 23 8" xfId="4177" xr:uid="{00000000-0005-0000-0000-000078450000}"/>
    <cellStyle name="Note 3 23 8 2" xfId="13758" xr:uid="{00000000-0005-0000-0000-000079450000}"/>
    <cellStyle name="Note 3 23 8 2 2" xfId="31193" xr:uid="{00000000-0005-0000-0000-00007A450000}"/>
    <cellStyle name="Note 3 23 8 2 3" xfId="45646" xr:uid="{00000000-0005-0000-0000-00007B450000}"/>
    <cellStyle name="Note 3 23 8 3" xfId="16219" xr:uid="{00000000-0005-0000-0000-00007C450000}"/>
    <cellStyle name="Note 3 23 8 3 2" xfId="33654" xr:uid="{00000000-0005-0000-0000-00007D450000}"/>
    <cellStyle name="Note 3 23 8 3 3" xfId="48107" xr:uid="{00000000-0005-0000-0000-00007E450000}"/>
    <cellStyle name="Note 3 23 8 4" xfId="21613" xr:uid="{00000000-0005-0000-0000-00007F450000}"/>
    <cellStyle name="Note 3 23 8 5" xfId="36066" xr:uid="{00000000-0005-0000-0000-000080450000}"/>
    <cellStyle name="Note 3 23 9" xfId="6639" xr:uid="{00000000-0005-0000-0000-000081450000}"/>
    <cellStyle name="Note 3 23 9 2" xfId="24074" xr:uid="{00000000-0005-0000-0000-000082450000}"/>
    <cellStyle name="Note 3 23 9 3" xfId="38527" xr:uid="{00000000-0005-0000-0000-000083450000}"/>
    <cellStyle name="Note 3 24" xfId="1682" xr:uid="{00000000-0005-0000-0000-000084450000}"/>
    <cellStyle name="Note 3 24 10" xfId="9096" xr:uid="{00000000-0005-0000-0000-000085450000}"/>
    <cellStyle name="Note 3 24 10 2" xfId="26531" xr:uid="{00000000-0005-0000-0000-000086450000}"/>
    <cellStyle name="Note 3 24 10 3" xfId="40984" xr:uid="{00000000-0005-0000-0000-000087450000}"/>
    <cellStyle name="Note 3 24 11" xfId="11516" xr:uid="{00000000-0005-0000-0000-000088450000}"/>
    <cellStyle name="Note 3 24 11 2" xfId="28951" xr:uid="{00000000-0005-0000-0000-000089450000}"/>
    <cellStyle name="Note 3 24 11 3" xfId="43404" xr:uid="{00000000-0005-0000-0000-00008A450000}"/>
    <cellStyle name="Note 3 24 12" xfId="18523" xr:uid="{00000000-0005-0000-0000-00008B450000}"/>
    <cellStyle name="Note 3 24 2" xfId="1683" xr:uid="{00000000-0005-0000-0000-00008C450000}"/>
    <cellStyle name="Note 3 24 2 2" xfId="1684" xr:uid="{00000000-0005-0000-0000-00008D450000}"/>
    <cellStyle name="Note 3 24 2 2 2" xfId="4195" xr:uid="{00000000-0005-0000-0000-00008E450000}"/>
    <cellStyle name="Note 3 24 2 2 2 2" xfId="13772" xr:uid="{00000000-0005-0000-0000-00008F450000}"/>
    <cellStyle name="Note 3 24 2 2 2 2 2" xfId="31207" xr:uid="{00000000-0005-0000-0000-000090450000}"/>
    <cellStyle name="Note 3 24 2 2 2 2 3" xfId="45660" xr:uid="{00000000-0005-0000-0000-000091450000}"/>
    <cellStyle name="Note 3 24 2 2 2 3" xfId="16233" xr:uid="{00000000-0005-0000-0000-000092450000}"/>
    <cellStyle name="Note 3 24 2 2 2 3 2" xfId="33668" xr:uid="{00000000-0005-0000-0000-000093450000}"/>
    <cellStyle name="Note 3 24 2 2 2 3 3" xfId="48121" xr:uid="{00000000-0005-0000-0000-000094450000}"/>
    <cellStyle name="Note 3 24 2 2 2 4" xfId="21631" xr:uid="{00000000-0005-0000-0000-000095450000}"/>
    <cellStyle name="Note 3 24 2 2 2 5" xfId="36084" xr:uid="{00000000-0005-0000-0000-000096450000}"/>
    <cellStyle name="Note 3 24 2 2 3" xfId="6657" xr:uid="{00000000-0005-0000-0000-000097450000}"/>
    <cellStyle name="Note 3 24 2 2 3 2" xfId="24092" xr:uid="{00000000-0005-0000-0000-000098450000}"/>
    <cellStyle name="Note 3 24 2 2 3 3" xfId="38545" xr:uid="{00000000-0005-0000-0000-000099450000}"/>
    <cellStyle name="Note 3 24 2 2 4" xfId="9098" xr:uid="{00000000-0005-0000-0000-00009A450000}"/>
    <cellStyle name="Note 3 24 2 2 4 2" xfId="26533" xr:uid="{00000000-0005-0000-0000-00009B450000}"/>
    <cellStyle name="Note 3 24 2 2 4 3" xfId="40986" xr:uid="{00000000-0005-0000-0000-00009C450000}"/>
    <cellStyle name="Note 3 24 2 2 5" xfId="11518" xr:uid="{00000000-0005-0000-0000-00009D450000}"/>
    <cellStyle name="Note 3 24 2 2 5 2" xfId="28953" xr:uid="{00000000-0005-0000-0000-00009E450000}"/>
    <cellStyle name="Note 3 24 2 2 5 3" xfId="43406" xr:uid="{00000000-0005-0000-0000-00009F450000}"/>
    <cellStyle name="Note 3 24 2 2 6" xfId="18525" xr:uid="{00000000-0005-0000-0000-0000A0450000}"/>
    <cellStyle name="Note 3 24 2 3" xfId="1685" xr:uid="{00000000-0005-0000-0000-0000A1450000}"/>
    <cellStyle name="Note 3 24 2 3 2" xfId="4196" xr:uid="{00000000-0005-0000-0000-0000A2450000}"/>
    <cellStyle name="Note 3 24 2 3 2 2" xfId="13773" xr:uid="{00000000-0005-0000-0000-0000A3450000}"/>
    <cellStyle name="Note 3 24 2 3 2 2 2" xfId="31208" xr:uid="{00000000-0005-0000-0000-0000A4450000}"/>
    <cellStyle name="Note 3 24 2 3 2 2 3" xfId="45661" xr:uid="{00000000-0005-0000-0000-0000A5450000}"/>
    <cellStyle name="Note 3 24 2 3 2 3" xfId="16234" xr:uid="{00000000-0005-0000-0000-0000A6450000}"/>
    <cellStyle name="Note 3 24 2 3 2 3 2" xfId="33669" xr:uid="{00000000-0005-0000-0000-0000A7450000}"/>
    <cellStyle name="Note 3 24 2 3 2 3 3" xfId="48122" xr:uid="{00000000-0005-0000-0000-0000A8450000}"/>
    <cellStyle name="Note 3 24 2 3 2 4" xfId="21632" xr:uid="{00000000-0005-0000-0000-0000A9450000}"/>
    <cellStyle name="Note 3 24 2 3 2 5" xfId="36085" xr:uid="{00000000-0005-0000-0000-0000AA450000}"/>
    <cellStyle name="Note 3 24 2 3 3" xfId="6658" xr:uid="{00000000-0005-0000-0000-0000AB450000}"/>
    <cellStyle name="Note 3 24 2 3 3 2" xfId="24093" xr:uid="{00000000-0005-0000-0000-0000AC450000}"/>
    <cellStyle name="Note 3 24 2 3 3 3" xfId="38546" xr:uid="{00000000-0005-0000-0000-0000AD450000}"/>
    <cellStyle name="Note 3 24 2 3 4" xfId="9099" xr:uid="{00000000-0005-0000-0000-0000AE450000}"/>
    <cellStyle name="Note 3 24 2 3 4 2" xfId="26534" xr:uid="{00000000-0005-0000-0000-0000AF450000}"/>
    <cellStyle name="Note 3 24 2 3 4 3" xfId="40987" xr:uid="{00000000-0005-0000-0000-0000B0450000}"/>
    <cellStyle name="Note 3 24 2 3 5" xfId="11519" xr:uid="{00000000-0005-0000-0000-0000B1450000}"/>
    <cellStyle name="Note 3 24 2 3 5 2" xfId="28954" xr:uid="{00000000-0005-0000-0000-0000B2450000}"/>
    <cellStyle name="Note 3 24 2 3 5 3" xfId="43407" xr:uid="{00000000-0005-0000-0000-0000B3450000}"/>
    <cellStyle name="Note 3 24 2 3 6" xfId="18526" xr:uid="{00000000-0005-0000-0000-0000B4450000}"/>
    <cellStyle name="Note 3 24 2 4" xfId="1686" xr:uid="{00000000-0005-0000-0000-0000B5450000}"/>
    <cellStyle name="Note 3 24 2 4 2" xfId="4197" xr:uid="{00000000-0005-0000-0000-0000B6450000}"/>
    <cellStyle name="Note 3 24 2 4 2 2" xfId="21633" xr:uid="{00000000-0005-0000-0000-0000B7450000}"/>
    <cellStyle name="Note 3 24 2 4 2 3" xfId="36086" xr:uid="{00000000-0005-0000-0000-0000B8450000}"/>
    <cellStyle name="Note 3 24 2 4 3" xfId="6659" xr:uid="{00000000-0005-0000-0000-0000B9450000}"/>
    <cellStyle name="Note 3 24 2 4 3 2" xfId="24094" xr:uid="{00000000-0005-0000-0000-0000BA450000}"/>
    <cellStyle name="Note 3 24 2 4 3 3" xfId="38547" xr:uid="{00000000-0005-0000-0000-0000BB450000}"/>
    <cellStyle name="Note 3 24 2 4 4" xfId="9100" xr:uid="{00000000-0005-0000-0000-0000BC450000}"/>
    <cellStyle name="Note 3 24 2 4 4 2" xfId="26535" xr:uid="{00000000-0005-0000-0000-0000BD450000}"/>
    <cellStyle name="Note 3 24 2 4 4 3" xfId="40988" xr:uid="{00000000-0005-0000-0000-0000BE450000}"/>
    <cellStyle name="Note 3 24 2 4 5" xfId="11520" xr:uid="{00000000-0005-0000-0000-0000BF450000}"/>
    <cellStyle name="Note 3 24 2 4 5 2" xfId="28955" xr:uid="{00000000-0005-0000-0000-0000C0450000}"/>
    <cellStyle name="Note 3 24 2 4 5 3" xfId="43408" xr:uid="{00000000-0005-0000-0000-0000C1450000}"/>
    <cellStyle name="Note 3 24 2 4 6" xfId="15191" xr:uid="{00000000-0005-0000-0000-0000C2450000}"/>
    <cellStyle name="Note 3 24 2 4 6 2" xfId="32626" xr:uid="{00000000-0005-0000-0000-0000C3450000}"/>
    <cellStyle name="Note 3 24 2 4 6 3" xfId="47079" xr:uid="{00000000-0005-0000-0000-0000C4450000}"/>
    <cellStyle name="Note 3 24 2 4 7" xfId="18527" xr:uid="{00000000-0005-0000-0000-0000C5450000}"/>
    <cellStyle name="Note 3 24 2 4 8" xfId="20353" xr:uid="{00000000-0005-0000-0000-0000C6450000}"/>
    <cellStyle name="Note 3 24 2 5" xfId="4194" xr:uid="{00000000-0005-0000-0000-0000C7450000}"/>
    <cellStyle name="Note 3 24 2 5 2" xfId="13771" xr:uid="{00000000-0005-0000-0000-0000C8450000}"/>
    <cellStyle name="Note 3 24 2 5 2 2" xfId="31206" xr:uid="{00000000-0005-0000-0000-0000C9450000}"/>
    <cellStyle name="Note 3 24 2 5 2 3" xfId="45659" xr:uid="{00000000-0005-0000-0000-0000CA450000}"/>
    <cellStyle name="Note 3 24 2 5 3" xfId="16232" xr:uid="{00000000-0005-0000-0000-0000CB450000}"/>
    <cellStyle name="Note 3 24 2 5 3 2" xfId="33667" xr:uid="{00000000-0005-0000-0000-0000CC450000}"/>
    <cellStyle name="Note 3 24 2 5 3 3" xfId="48120" xr:uid="{00000000-0005-0000-0000-0000CD450000}"/>
    <cellStyle name="Note 3 24 2 5 4" xfId="21630" xr:uid="{00000000-0005-0000-0000-0000CE450000}"/>
    <cellStyle name="Note 3 24 2 5 5" xfId="36083" xr:uid="{00000000-0005-0000-0000-0000CF450000}"/>
    <cellStyle name="Note 3 24 2 6" xfId="6656" xr:uid="{00000000-0005-0000-0000-0000D0450000}"/>
    <cellStyle name="Note 3 24 2 6 2" xfId="24091" xr:uid="{00000000-0005-0000-0000-0000D1450000}"/>
    <cellStyle name="Note 3 24 2 6 3" xfId="38544" xr:uid="{00000000-0005-0000-0000-0000D2450000}"/>
    <cellStyle name="Note 3 24 2 7" xfId="9097" xr:uid="{00000000-0005-0000-0000-0000D3450000}"/>
    <cellStyle name="Note 3 24 2 7 2" xfId="26532" xr:uid="{00000000-0005-0000-0000-0000D4450000}"/>
    <cellStyle name="Note 3 24 2 7 3" xfId="40985" xr:uid="{00000000-0005-0000-0000-0000D5450000}"/>
    <cellStyle name="Note 3 24 2 8" xfId="11517" xr:uid="{00000000-0005-0000-0000-0000D6450000}"/>
    <cellStyle name="Note 3 24 2 8 2" xfId="28952" xr:uid="{00000000-0005-0000-0000-0000D7450000}"/>
    <cellStyle name="Note 3 24 2 8 3" xfId="43405" xr:uid="{00000000-0005-0000-0000-0000D8450000}"/>
    <cellStyle name="Note 3 24 2 9" xfId="18524" xr:uid="{00000000-0005-0000-0000-0000D9450000}"/>
    <cellStyle name="Note 3 24 3" xfId="1687" xr:uid="{00000000-0005-0000-0000-0000DA450000}"/>
    <cellStyle name="Note 3 24 3 2" xfId="1688" xr:uid="{00000000-0005-0000-0000-0000DB450000}"/>
    <cellStyle name="Note 3 24 3 2 2" xfId="4199" xr:uid="{00000000-0005-0000-0000-0000DC450000}"/>
    <cellStyle name="Note 3 24 3 2 2 2" xfId="13775" xr:uid="{00000000-0005-0000-0000-0000DD450000}"/>
    <cellStyle name="Note 3 24 3 2 2 2 2" xfId="31210" xr:uid="{00000000-0005-0000-0000-0000DE450000}"/>
    <cellStyle name="Note 3 24 3 2 2 2 3" xfId="45663" xr:uid="{00000000-0005-0000-0000-0000DF450000}"/>
    <cellStyle name="Note 3 24 3 2 2 3" xfId="16236" xr:uid="{00000000-0005-0000-0000-0000E0450000}"/>
    <cellStyle name="Note 3 24 3 2 2 3 2" xfId="33671" xr:uid="{00000000-0005-0000-0000-0000E1450000}"/>
    <cellStyle name="Note 3 24 3 2 2 3 3" xfId="48124" xr:uid="{00000000-0005-0000-0000-0000E2450000}"/>
    <cellStyle name="Note 3 24 3 2 2 4" xfId="21635" xr:uid="{00000000-0005-0000-0000-0000E3450000}"/>
    <cellStyle name="Note 3 24 3 2 2 5" xfId="36088" xr:uid="{00000000-0005-0000-0000-0000E4450000}"/>
    <cellStyle name="Note 3 24 3 2 3" xfId="6661" xr:uid="{00000000-0005-0000-0000-0000E5450000}"/>
    <cellStyle name="Note 3 24 3 2 3 2" xfId="24096" xr:uid="{00000000-0005-0000-0000-0000E6450000}"/>
    <cellStyle name="Note 3 24 3 2 3 3" xfId="38549" xr:uid="{00000000-0005-0000-0000-0000E7450000}"/>
    <cellStyle name="Note 3 24 3 2 4" xfId="9102" xr:uid="{00000000-0005-0000-0000-0000E8450000}"/>
    <cellStyle name="Note 3 24 3 2 4 2" xfId="26537" xr:uid="{00000000-0005-0000-0000-0000E9450000}"/>
    <cellStyle name="Note 3 24 3 2 4 3" xfId="40990" xr:uid="{00000000-0005-0000-0000-0000EA450000}"/>
    <cellStyle name="Note 3 24 3 2 5" xfId="11522" xr:uid="{00000000-0005-0000-0000-0000EB450000}"/>
    <cellStyle name="Note 3 24 3 2 5 2" xfId="28957" xr:uid="{00000000-0005-0000-0000-0000EC450000}"/>
    <cellStyle name="Note 3 24 3 2 5 3" xfId="43410" xr:uid="{00000000-0005-0000-0000-0000ED450000}"/>
    <cellStyle name="Note 3 24 3 2 6" xfId="18529" xr:uid="{00000000-0005-0000-0000-0000EE450000}"/>
    <cellStyle name="Note 3 24 3 3" xfId="1689" xr:uid="{00000000-0005-0000-0000-0000EF450000}"/>
    <cellStyle name="Note 3 24 3 3 2" xfId="4200" xr:uid="{00000000-0005-0000-0000-0000F0450000}"/>
    <cellStyle name="Note 3 24 3 3 2 2" xfId="13776" xr:uid="{00000000-0005-0000-0000-0000F1450000}"/>
    <cellStyle name="Note 3 24 3 3 2 2 2" xfId="31211" xr:uid="{00000000-0005-0000-0000-0000F2450000}"/>
    <cellStyle name="Note 3 24 3 3 2 2 3" xfId="45664" xr:uid="{00000000-0005-0000-0000-0000F3450000}"/>
    <cellStyle name="Note 3 24 3 3 2 3" xfId="16237" xr:uid="{00000000-0005-0000-0000-0000F4450000}"/>
    <cellStyle name="Note 3 24 3 3 2 3 2" xfId="33672" xr:uid="{00000000-0005-0000-0000-0000F5450000}"/>
    <cellStyle name="Note 3 24 3 3 2 3 3" xfId="48125" xr:uid="{00000000-0005-0000-0000-0000F6450000}"/>
    <cellStyle name="Note 3 24 3 3 2 4" xfId="21636" xr:uid="{00000000-0005-0000-0000-0000F7450000}"/>
    <cellStyle name="Note 3 24 3 3 2 5" xfId="36089" xr:uid="{00000000-0005-0000-0000-0000F8450000}"/>
    <cellStyle name="Note 3 24 3 3 3" xfId="6662" xr:uid="{00000000-0005-0000-0000-0000F9450000}"/>
    <cellStyle name="Note 3 24 3 3 3 2" xfId="24097" xr:uid="{00000000-0005-0000-0000-0000FA450000}"/>
    <cellStyle name="Note 3 24 3 3 3 3" xfId="38550" xr:uid="{00000000-0005-0000-0000-0000FB450000}"/>
    <cellStyle name="Note 3 24 3 3 4" xfId="9103" xr:uid="{00000000-0005-0000-0000-0000FC450000}"/>
    <cellStyle name="Note 3 24 3 3 4 2" xfId="26538" xr:uid="{00000000-0005-0000-0000-0000FD450000}"/>
    <cellStyle name="Note 3 24 3 3 4 3" xfId="40991" xr:uid="{00000000-0005-0000-0000-0000FE450000}"/>
    <cellStyle name="Note 3 24 3 3 5" xfId="11523" xr:uid="{00000000-0005-0000-0000-0000FF450000}"/>
    <cellStyle name="Note 3 24 3 3 5 2" xfId="28958" xr:uid="{00000000-0005-0000-0000-000000460000}"/>
    <cellStyle name="Note 3 24 3 3 5 3" xfId="43411" xr:uid="{00000000-0005-0000-0000-000001460000}"/>
    <cellStyle name="Note 3 24 3 3 6" xfId="18530" xr:uid="{00000000-0005-0000-0000-000002460000}"/>
    <cellStyle name="Note 3 24 3 4" xfId="1690" xr:uid="{00000000-0005-0000-0000-000003460000}"/>
    <cellStyle name="Note 3 24 3 4 2" xfId="4201" xr:uid="{00000000-0005-0000-0000-000004460000}"/>
    <cellStyle name="Note 3 24 3 4 2 2" xfId="21637" xr:uid="{00000000-0005-0000-0000-000005460000}"/>
    <cellStyle name="Note 3 24 3 4 2 3" xfId="36090" xr:uid="{00000000-0005-0000-0000-000006460000}"/>
    <cellStyle name="Note 3 24 3 4 3" xfId="6663" xr:uid="{00000000-0005-0000-0000-000007460000}"/>
    <cellStyle name="Note 3 24 3 4 3 2" xfId="24098" xr:uid="{00000000-0005-0000-0000-000008460000}"/>
    <cellStyle name="Note 3 24 3 4 3 3" xfId="38551" xr:uid="{00000000-0005-0000-0000-000009460000}"/>
    <cellStyle name="Note 3 24 3 4 4" xfId="9104" xr:uid="{00000000-0005-0000-0000-00000A460000}"/>
    <cellStyle name="Note 3 24 3 4 4 2" xfId="26539" xr:uid="{00000000-0005-0000-0000-00000B460000}"/>
    <cellStyle name="Note 3 24 3 4 4 3" xfId="40992" xr:uid="{00000000-0005-0000-0000-00000C460000}"/>
    <cellStyle name="Note 3 24 3 4 5" xfId="11524" xr:uid="{00000000-0005-0000-0000-00000D460000}"/>
    <cellStyle name="Note 3 24 3 4 5 2" xfId="28959" xr:uid="{00000000-0005-0000-0000-00000E460000}"/>
    <cellStyle name="Note 3 24 3 4 5 3" xfId="43412" xr:uid="{00000000-0005-0000-0000-00000F460000}"/>
    <cellStyle name="Note 3 24 3 4 6" xfId="15192" xr:uid="{00000000-0005-0000-0000-000010460000}"/>
    <cellStyle name="Note 3 24 3 4 6 2" xfId="32627" xr:uid="{00000000-0005-0000-0000-000011460000}"/>
    <cellStyle name="Note 3 24 3 4 6 3" xfId="47080" xr:uid="{00000000-0005-0000-0000-000012460000}"/>
    <cellStyle name="Note 3 24 3 4 7" xfId="18531" xr:uid="{00000000-0005-0000-0000-000013460000}"/>
    <cellStyle name="Note 3 24 3 4 8" xfId="20354" xr:uid="{00000000-0005-0000-0000-000014460000}"/>
    <cellStyle name="Note 3 24 3 5" xfId="4198" xr:uid="{00000000-0005-0000-0000-000015460000}"/>
    <cellStyle name="Note 3 24 3 5 2" xfId="13774" xr:uid="{00000000-0005-0000-0000-000016460000}"/>
    <cellStyle name="Note 3 24 3 5 2 2" xfId="31209" xr:uid="{00000000-0005-0000-0000-000017460000}"/>
    <cellStyle name="Note 3 24 3 5 2 3" xfId="45662" xr:uid="{00000000-0005-0000-0000-000018460000}"/>
    <cellStyle name="Note 3 24 3 5 3" xfId="16235" xr:uid="{00000000-0005-0000-0000-000019460000}"/>
    <cellStyle name="Note 3 24 3 5 3 2" xfId="33670" xr:uid="{00000000-0005-0000-0000-00001A460000}"/>
    <cellStyle name="Note 3 24 3 5 3 3" xfId="48123" xr:uid="{00000000-0005-0000-0000-00001B460000}"/>
    <cellStyle name="Note 3 24 3 5 4" xfId="21634" xr:uid="{00000000-0005-0000-0000-00001C460000}"/>
    <cellStyle name="Note 3 24 3 5 5" xfId="36087" xr:uid="{00000000-0005-0000-0000-00001D460000}"/>
    <cellStyle name="Note 3 24 3 6" xfId="6660" xr:uid="{00000000-0005-0000-0000-00001E460000}"/>
    <cellStyle name="Note 3 24 3 6 2" xfId="24095" xr:uid="{00000000-0005-0000-0000-00001F460000}"/>
    <cellStyle name="Note 3 24 3 6 3" xfId="38548" xr:uid="{00000000-0005-0000-0000-000020460000}"/>
    <cellStyle name="Note 3 24 3 7" xfId="9101" xr:uid="{00000000-0005-0000-0000-000021460000}"/>
    <cellStyle name="Note 3 24 3 7 2" xfId="26536" xr:uid="{00000000-0005-0000-0000-000022460000}"/>
    <cellStyle name="Note 3 24 3 7 3" xfId="40989" xr:uid="{00000000-0005-0000-0000-000023460000}"/>
    <cellStyle name="Note 3 24 3 8" xfId="11521" xr:uid="{00000000-0005-0000-0000-000024460000}"/>
    <cellStyle name="Note 3 24 3 8 2" xfId="28956" xr:uid="{00000000-0005-0000-0000-000025460000}"/>
    <cellStyle name="Note 3 24 3 8 3" xfId="43409" xr:uid="{00000000-0005-0000-0000-000026460000}"/>
    <cellStyle name="Note 3 24 3 9" xfId="18528" xr:uid="{00000000-0005-0000-0000-000027460000}"/>
    <cellStyle name="Note 3 24 4" xfId="1691" xr:uid="{00000000-0005-0000-0000-000028460000}"/>
    <cellStyle name="Note 3 24 4 2" xfId="1692" xr:uid="{00000000-0005-0000-0000-000029460000}"/>
    <cellStyle name="Note 3 24 4 2 2" xfId="4203" xr:uid="{00000000-0005-0000-0000-00002A460000}"/>
    <cellStyle name="Note 3 24 4 2 2 2" xfId="13778" xr:uid="{00000000-0005-0000-0000-00002B460000}"/>
    <cellStyle name="Note 3 24 4 2 2 2 2" xfId="31213" xr:uid="{00000000-0005-0000-0000-00002C460000}"/>
    <cellStyle name="Note 3 24 4 2 2 2 3" xfId="45666" xr:uid="{00000000-0005-0000-0000-00002D460000}"/>
    <cellStyle name="Note 3 24 4 2 2 3" xfId="16239" xr:uid="{00000000-0005-0000-0000-00002E460000}"/>
    <cellStyle name="Note 3 24 4 2 2 3 2" xfId="33674" xr:uid="{00000000-0005-0000-0000-00002F460000}"/>
    <cellStyle name="Note 3 24 4 2 2 3 3" xfId="48127" xr:uid="{00000000-0005-0000-0000-000030460000}"/>
    <cellStyle name="Note 3 24 4 2 2 4" xfId="21639" xr:uid="{00000000-0005-0000-0000-000031460000}"/>
    <cellStyle name="Note 3 24 4 2 2 5" xfId="36092" xr:uid="{00000000-0005-0000-0000-000032460000}"/>
    <cellStyle name="Note 3 24 4 2 3" xfId="6665" xr:uid="{00000000-0005-0000-0000-000033460000}"/>
    <cellStyle name="Note 3 24 4 2 3 2" xfId="24100" xr:uid="{00000000-0005-0000-0000-000034460000}"/>
    <cellStyle name="Note 3 24 4 2 3 3" xfId="38553" xr:uid="{00000000-0005-0000-0000-000035460000}"/>
    <cellStyle name="Note 3 24 4 2 4" xfId="9106" xr:uid="{00000000-0005-0000-0000-000036460000}"/>
    <cellStyle name="Note 3 24 4 2 4 2" xfId="26541" xr:uid="{00000000-0005-0000-0000-000037460000}"/>
    <cellStyle name="Note 3 24 4 2 4 3" xfId="40994" xr:uid="{00000000-0005-0000-0000-000038460000}"/>
    <cellStyle name="Note 3 24 4 2 5" xfId="11526" xr:uid="{00000000-0005-0000-0000-000039460000}"/>
    <cellStyle name="Note 3 24 4 2 5 2" xfId="28961" xr:uid="{00000000-0005-0000-0000-00003A460000}"/>
    <cellStyle name="Note 3 24 4 2 5 3" xfId="43414" xr:uid="{00000000-0005-0000-0000-00003B460000}"/>
    <cellStyle name="Note 3 24 4 2 6" xfId="18533" xr:uid="{00000000-0005-0000-0000-00003C460000}"/>
    <cellStyle name="Note 3 24 4 3" xfId="1693" xr:uid="{00000000-0005-0000-0000-00003D460000}"/>
    <cellStyle name="Note 3 24 4 3 2" xfId="4204" xr:uid="{00000000-0005-0000-0000-00003E460000}"/>
    <cellStyle name="Note 3 24 4 3 2 2" xfId="13779" xr:uid="{00000000-0005-0000-0000-00003F460000}"/>
    <cellStyle name="Note 3 24 4 3 2 2 2" xfId="31214" xr:uid="{00000000-0005-0000-0000-000040460000}"/>
    <cellStyle name="Note 3 24 4 3 2 2 3" xfId="45667" xr:uid="{00000000-0005-0000-0000-000041460000}"/>
    <cellStyle name="Note 3 24 4 3 2 3" xfId="16240" xr:uid="{00000000-0005-0000-0000-000042460000}"/>
    <cellStyle name="Note 3 24 4 3 2 3 2" xfId="33675" xr:uid="{00000000-0005-0000-0000-000043460000}"/>
    <cellStyle name="Note 3 24 4 3 2 3 3" xfId="48128" xr:uid="{00000000-0005-0000-0000-000044460000}"/>
    <cellStyle name="Note 3 24 4 3 2 4" xfId="21640" xr:uid="{00000000-0005-0000-0000-000045460000}"/>
    <cellStyle name="Note 3 24 4 3 2 5" xfId="36093" xr:uid="{00000000-0005-0000-0000-000046460000}"/>
    <cellStyle name="Note 3 24 4 3 3" xfId="6666" xr:uid="{00000000-0005-0000-0000-000047460000}"/>
    <cellStyle name="Note 3 24 4 3 3 2" xfId="24101" xr:uid="{00000000-0005-0000-0000-000048460000}"/>
    <cellStyle name="Note 3 24 4 3 3 3" xfId="38554" xr:uid="{00000000-0005-0000-0000-000049460000}"/>
    <cellStyle name="Note 3 24 4 3 4" xfId="9107" xr:uid="{00000000-0005-0000-0000-00004A460000}"/>
    <cellStyle name="Note 3 24 4 3 4 2" xfId="26542" xr:uid="{00000000-0005-0000-0000-00004B460000}"/>
    <cellStyle name="Note 3 24 4 3 4 3" xfId="40995" xr:uid="{00000000-0005-0000-0000-00004C460000}"/>
    <cellStyle name="Note 3 24 4 3 5" xfId="11527" xr:uid="{00000000-0005-0000-0000-00004D460000}"/>
    <cellStyle name="Note 3 24 4 3 5 2" xfId="28962" xr:uid="{00000000-0005-0000-0000-00004E460000}"/>
    <cellStyle name="Note 3 24 4 3 5 3" xfId="43415" xr:uid="{00000000-0005-0000-0000-00004F460000}"/>
    <cellStyle name="Note 3 24 4 3 6" xfId="18534" xr:uid="{00000000-0005-0000-0000-000050460000}"/>
    <cellStyle name="Note 3 24 4 4" xfId="1694" xr:uid="{00000000-0005-0000-0000-000051460000}"/>
    <cellStyle name="Note 3 24 4 4 2" xfId="4205" xr:uid="{00000000-0005-0000-0000-000052460000}"/>
    <cellStyle name="Note 3 24 4 4 2 2" xfId="21641" xr:uid="{00000000-0005-0000-0000-000053460000}"/>
    <cellStyle name="Note 3 24 4 4 2 3" xfId="36094" xr:uid="{00000000-0005-0000-0000-000054460000}"/>
    <cellStyle name="Note 3 24 4 4 3" xfId="6667" xr:uid="{00000000-0005-0000-0000-000055460000}"/>
    <cellStyle name="Note 3 24 4 4 3 2" xfId="24102" xr:uid="{00000000-0005-0000-0000-000056460000}"/>
    <cellStyle name="Note 3 24 4 4 3 3" xfId="38555" xr:uid="{00000000-0005-0000-0000-000057460000}"/>
    <cellStyle name="Note 3 24 4 4 4" xfId="9108" xr:uid="{00000000-0005-0000-0000-000058460000}"/>
    <cellStyle name="Note 3 24 4 4 4 2" xfId="26543" xr:uid="{00000000-0005-0000-0000-000059460000}"/>
    <cellStyle name="Note 3 24 4 4 4 3" xfId="40996" xr:uid="{00000000-0005-0000-0000-00005A460000}"/>
    <cellStyle name="Note 3 24 4 4 5" xfId="11528" xr:uid="{00000000-0005-0000-0000-00005B460000}"/>
    <cellStyle name="Note 3 24 4 4 5 2" xfId="28963" xr:uid="{00000000-0005-0000-0000-00005C460000}"/>
    <cellStyle name="Note 3 24 4 4 5 3" xfId="43416" xr:uid="{00000000-0005-0000-0000-00005D460000}"/>
    <cellStyle name="Note 3 24 4 4 6" xfId="15193" xr:uid="{00000000-0005-0000-0000-00005E460000}"/>
    <cellStyle name="Note 3 24 4 4 6 2" xfId="32628" xr:uid="{00000000-0005-0000-0000-00005F460000}"/>
    <cellStyle name="Note 3 24 4 4 6 3" xfId="47081" xr:uid="{00000000-0005-0000-0000-000060460000}"/>
    <cellStyle name="Note 3 24 4 4 7" xfId="18535" xr:uid="{00000000-0005-0000-0000-000061460000}"/>
    <cellStyle name="Note 3 24 4 4 8" xfId="20355" xr:uid="{00000000-0005-0000-0000-000062460000}"/>
    <cellStyle name="Note 3 24 4 5" xfId="4202" xr:uid="{00000000-0005-0000-0000-000063460000}"/>
    <cellStyle name="Note 3 24 4 5 2" xfId="13777" xr:uid="{00000000-0005-0000-0000-000064460000}"/>
    <cellStyle name="Note 3 24 4 5 2 2" xfId="31212" xr:uid="{00000000-0005-0000-0000-000065460000}"/>
    <cellStyle name="Note 3 24 4 5 2 3" xfId="45665" xr:uid="{00000000-0005-0000-0000-000066460000}"/>
    <cellStyle name="Note 3 24 4 5 3" xfId="16238" xr:uid="{00000000-0005-0000-0000-000067460000}"/>
    <cellStyle name="Note 3 24 4 5 3 2" xfId="33673" xr:uid="{00000000-0005-0000-0000-000068460000}"/>
    <cellStyle name="Note 3 24 4 5 3 3" xfId="48126" xr:uid="{00000000-0005-0000-0000-000069460000}"/>
    <cellStyle name="Note 3 24 4 5 4" xfId="21638" xr:uid="{00000000-0005-0000-0000-00006A460000}"/>
    <cellStyle name="Note 3 24 4 5 5" xfId="36091" xr:uid="{00000000-0005-0000-0000-00006B460000}"/>
    <cellStyle name="Note 3 24 4 6" xfId="6664" xr:uid="{00000000-0005-0000-0000-00006C460000}"/>
    <cellStyle name="Note 3 24 4 6 2" xfId="24099" xr:uid="{00000000-0005-0000-0000-00006D460000}"/>
    <cellStyle name="Note 3 24 4 6 3" xfId="38552" xr:uid="{00000000-0005-0000-0000-00006E460000}"/>
    <cellStyle name="Note 3 24 4 7" xfId="9105" xr:uid="{00000000-0005-0000-0000-00006F460000}"/>
    <cellStyle name="Note 3 24 4 7 2" xfId="26540" xr:uid="{00000000-0005-0000-0000-000070460000}"/>
    <cellStyle name="Note 3 24 4 7 3" xfId="40993" xr:uid="{00000000-0005-0000-0000-000071460000}"/>
    <cellStyle name="Note 3 24 4 8" xfId="11525" xr:uid="{00000000-0005-0000-0000-000072460000}"/>
    <cellStyle name="Note 3 24 4 8 2" xfId="28960" xr:uid="{00000000-0005-0000-0000-000073460000}"/>
    <cellStyle name="Note 3 24 4 8 3" xfId="43413" xr:uid="{00000000-0005-0000-0000-000074460000}"/>
    <cellStyle name="Note 3 24 4 9" xfId="18532" xr:uid="{00000000-0005-0000-0000-000075460000}"/>
    <cellStyle name="Note 3 24 5" xfId="1695" xr:uid="{00000000-0005-0000-0000-000076460000}"/>
    <cellStyle name="Note 3 24 5 2" xfId="4206" xr:uid="{00000000-0005-0000-0000-000077460000}"/>
    <cellStyle name="Note 3 24 5 2 2" xfId="13780" xr:uid="{00000000-0005-0000-0000-000078460000}"/>
    <cellStyle name="Note 3 24 5 2 2 2" xfId="31215" xr:uid="{00000000-0005-0000-0000-000079460000}"/>
    <cellStyle name="Note 3 24 5 2 2 3" xfId="45668" xr:uid="{00000000-0005-0000-0000-00007A460000}"/>
    <cellStyle name="Note 3 24 5 2 3" xfId="16241" xr:uid="{00000000-0005-0000-0000-00007B460000}"/>
    <cellStyle name="Note 3 24 5 2 3 2" xfId="33676" xr:uid="{00000000-0005-0000-0000-00007C460000}"/>
    <cellStyle name="Note 3 24 5 2 3 3" xfId="48129" xr:uid="{00000000-0005-0000-0000-00007D460000}"/>
    <cellStyle name="Note 3 24 5 2 4" xfId="21642" xr:uid="{00000000-0005-0000-0000-00007E460000}"/>
    <cellStyle name="Note 3 24 5 2 5" xfId="36095" xr:uid="{00000000-0005-0000-0000-00007F460000}"/>
    <cellStyle name="Note 3 24 5 3" xfId="6668" xr:uid="{00000000-0005-0000-0000-000080460000}"/>
    <cellStyle name="Note 3 24 5 3 2" xfId="24103" xr:uid="{00000000-0005-0000-0000-000081460000}"/>
    <cellStyle name="Note 3 24 5 3 3" xfId="38556" xr:uid="{00000000-0005-0000-0000-000082460000}"/>
    <cellStyle name="Note 3 24 5 4" xfId="9109" xr:uid="{00000000-0005-0000-0000-000083460000}"/>
    <cellStyle name="Note 3 24 5 4 2" xfId="26544" xr:uid="{00000000-0005-0000-0000-000084460000}"/>
    <cellStyle name="Note 3 24 5 4 3" xfId="40997" xr:uid="{00000000-0005-0000-0000-000085460000}"/>
    <cellStyle name="Note 3 24 5 5" xfId="11529" xr:uid="{00000000-0005-0000-0000-000086460000}"/>
    <cellStyle name="Note 3 24 5 5 2" xfId="28964" xr:uid="{00000000-0005-0000-0000-000087460000}"/>
    <cellStyle name="Note 3 24 5 5 3" xfId="43417" xr:uid="{00000000-0005-0000-0000-000088460000}"/>
    <cellStyle name="Note 3 24 5 6" xfId="18536" xr:uid="{00000000-0005-0000-0000-000089460000}"/>
    <cellStyle name="Note 3 24 6" xfId="1696" xr:uid="{00000000-0005-0000-0000-00008A460000}"/>
    <cellStyle name="Note 3 24 6 2" xfId="4207" xr:uid="{00000000-0005-0000-0000-00008B460000}"/>
    <cellStyle name="Note 3 24 6 2 2" xfId="13781" xr:uid="{00000000-0005-0000-0000-00008C460000}"/>
    <cellStyle name="Note 3 24 6 2 2 2" xfId="31216" xr:uid="{00000000-0005-0000-0000-00008D460000}"/>
    <cellStyle name="Note 3 24 6 2 2 3" xfId="45669" xr:uid="{00000000-0005-0000-0000-00008E460000}"/>
    <cellStyle name="Note 3 24 6 2 3" xfId="16242" xr:uid="{00000000-0005-0000-0000-00008F460000}"/>
    <cellStyle name="Note 3 24 6 2 3 2" xfId="33677" xr:uid="{00000000-0005-0000-0000-000090460000}"/>
    <cellStyle name="Note 3 24 6 2 3 3" xfId="48130" xr:uid="{00000000-0005-0000-0000-000091460000}"/>
    <cellStyle name="Note 3 24 6 2 4" xfId="21643" xr:uid="{00000000-0005-0000-0000-000092460000}"/>
    <cellStyle name="Note 3 24 6 2 5" xfId="36096" xr:uid="{00000000-0005-0000-0000-000093460000}"/>
    <cellStyle name="Note 3 24 6 3" xfId="6669" xr:uid="{00000000-0005-0000-0000-000094460000}"/>
    <cellStyle name="Note 3 24 6 3 2" xfId="24104" xr:uid="{00000000-0005-0000-0000-000095460000}"/>
    <cellStyle name="Note 3 24 6 3 3" xfId="38557" xr:uid="{00000000-0005-0000-0000-000096460000}"/>
    <cellStyle name="Note 3 24 6 4" xfId="9110" xr:uid="{00000000-0005-0000-0000-000097460000}"/>
    <cellStyle name="Note 3 24 6 4 2" xfId="26545" xr:uid="{00000000-0005-0000-0000-000098460000}"/>
    <cellStyle name="Note 3 24 6 4 3" xfId="40998" xr:uid="{00000000-0005-0000-0000-000099460000}"/>
    <cellStyle name="Note 3 24 6 5" xfId="11530" xr:uid="{00000000-0005-0000-0000-00009A460000}"/>
    <cellStyle name="Note 3 24 6 5 2" xfId="28965" xr:uid="{00000000-0005-0000-0000-00009B460000}"/>
    <cellStyle name="Note 3 24 6 5 3" xfId="43418" xr:uid="{00000000-0005-0000-0000-00009C460000}"/>
    <cellStyle name="Note 3 24 6 6" xfId="18537" xr:uid="{00000000-0005-0000-0000-00009D460000}"/>
    <cellStyle name="Note 3 24 7" xfId="1697" xr:uid="{00000000-0005-0000-0000-00009E460000}"/>
    <cellStyle name="Note 3 24 7 2" xfId="4208" xr:uid="{00000000-0005-0000-0000-00009F460000}"/>
    <cellStyle name="Note 3 24 7 2 2" xfId="21644" xr:uid="{00000000-0005-0000-0000-0000A0460000}"/>
    <cellStyle name="Note 3 24 7 2 3" xfId="36097" xr:uid="{00000000-0005-0000-0000-0000A1460000}"/>
    <cellStyle name="Note 3 24 7 3" xfId="6670" xr:uid="{00000000-0005-0000-0000-0000A2460000}"/>
    <cellStyle name="Note 3 24 7 3 2" xfId="24105" xr:uid="{00000000-0005-0000-0000-0000A3460000}"/>
    <cellStyle name="Note 3 24 7 3 3" xfId="38558" xr:uid="{00000000-0005-0000-0000-0000A4460000}"/>
    <cellStyle name="Note 3 24 7 4" xfId="9111" xr:uid="{00000000-0005-0000-0000-0000A5460000}"/>
    <cellStyle name="Note 3 24 7 4 2" xfId="26546" xr:uid="{00000000-0005-0000-0000-0000A6460000}"/>
    <cellStyle name="Note 3 24 7 4 3" xfId="40999" xr:uid="{00000000-0005-0000-0000-0000A7460000}"/>
    <cellStyle name="Note 3 24 7 5" xfId="11531" xr:uid="{00000000-0005-0000-0000-0000A8460000}"/>
    <cellStyle name="Note 3 24 7 5 2" xfId="28966" xr:uid="{00000000-0005-0000-0000-0000A9460000}"/>
    <cellStyle name="Note 3 24 7 5 3" xfId="43419" xr:uid="{00000000-0005-0000-0000-0000AA460000}"/>
    <cellStyle name="Note 3 24 7 6" xfId="15194" xr:uid="{00000000-0005-0000-0000-0000AB460000}"/>
    <cellStyle name="Note 3 24 7 6 2" xfId="32629" xr:uid="{00000000-0005-0000-0000-0000AC460000}"/>
    <cellStyle name="Note 3 24 7 6 3" xfId="47082" xr:uid="{00000000-0005-0000-0000-0000AD460000}"/>
    <cellStyle name="Note 3 24 7 7" xfId="18538" xr:uid="{00000000-0005-0000-0000-0000AE460000}"/>
    <cellStyle name="Note 3 24 7 8" xfId="20356" xr:uid="{00000000-0005-0000-0000-0000AF460000}"/>
    <cellStyle name="Note 3 24 8" xfId="4193" xr:uid="{00000000-0005-0000-0000-0000B0460000}"/>
    <cellStyle name="Note 3 24 8 2" xfId="13770" xr:uid="{00000000-0005-0000-0000-0000B1460000}"/>
    <cellStyle name="Note 3 24 8 2 2" xfId="31205" xr:uid="{00000000-0005-0000-0000-0000B2460000}"/>
    <cellStyle name="Note 3 24 8 2 3" xfId="45658" xr:uid="{00000000-0005-0000-0000-0000B3460000}"/>
    <cellStyle name="Note 3 24 8 3" xfId="16231" xr:uid="{00000000-0005-0000-0000-0000B4460000}"/>
    <cellStyle name="Note 3 24 8 3 2" xfId="33666" xr:uid="{00000000-0005-0000-0000-0000B5460000}"/>
    <cellStyle name="Note 3 24 8 3 3" xfId="48119" xr:uid="{00000000-0005-0000-0000-0000B6460000}"/>
    <cellStyle name="Note 3 24 8 4" xfId="21629" xr:uid="{00000000-0005-0000-0000-0000B7460000}"/>
    <cellStyle name="Note 3 24 8 5" xfId="36082" xr:uid="{00000000-0005-0000-0000-0000B8460000}"/>
    <cellStyle name="Note 3 24 9" xfId="6655" xr:uid="{00000000-0005-0000-0000-0000B9460000}"/>
    <cellStyle name="Note 3 24 9 2" xfId="24090" xr:uid="{00000000-0005-0000-0000-0000BA460000}"/>
    <cellStyle name="Note 3 24 9 3" xfId="38543" xr:uid="{00000000-0005-0000-0000-0000BB460000}"/>
    <cellStyle name="Note 3 25" xfId="1698" xr:uid="{00000000-0005-0000-0000-0000BC460000}"/>
    <cellStyle name="Note 3 25 2" xfId="1699" xr:uid="{00000000-0005-0000-0000-0000BD460000}"/>
    <cellStyle name="Note 3 25 2 2" xfId="4210" xr:uid="{00000000-0005-0000-0000-0000BE460000}"/>
    <cellStyle name="Note 3 25 2 2 2" xfId="13783" xr:uid="{00000000-0005-0000-0000-0000BF460000}"/>
    <cellStyle name="Note 3 25 2 2 2 2" xfId="31218" xr:uid="{00000000-0005-0000-0000-0000C0460000}"/>
    <cellStyle name="Note 3 25 2 2 2 3" xfId="45671" xr:uid="{00000000-0005-0000-0000-0000C1460000}"/>
    <cellStyle name="Note 3 25 2 2 3" xfId="16244" xr:uid="{00000000-0005-0000-0000-0000C2460000}"/>
    <cellStyle name="Note 3 25 2 2 3 2" xfId="33679" xr:uid="{00000000-0005-0000-0000-0000C3460000}"/>
    <cellStyle name="Note 3 25 2 2 3 3" xfId="48132" xr:uid="{00000000-0005-0000-0000-0000C4460000}"/>
    <cellStyle name="Note 3 25 2 2 4" xfId="21646" xr:uid="{00000000-0005-0000-0000-0000C5460000}"/>
    <cellStyle name="Note 3 25 2 2 5" xfId="36099" xr:uid="{00000000-0005-0000-0000-0000C6460000}"/>
    <cellStyle name="Note 3 25 2 3" xfId="6672" xr:uid="{00000000-0005-0000-0000-0000C7460000}"/>
    <cellStyle name="Note 3 25 2 3 2" xfId="24107" xr:uid="{00000000-0005-0000-0000-0000C8460000}"/>
    <cellStyle name="Note 3 25 2 3 3" xfId="38560" xr:uid="{00000000-0005-0000-0000-0000C9460000}"/>
    <cellStyle name="Note 3 25 2 4" xfId="9113" xr:uid="{00000000-0005-0000-0000-0000CA460000}"/>
    <cellStyle name="Note 3 25 2 4 2" xfId="26548" xr:uid="{00000000-0005-0000-0000-0000CB460000}"/>
    <cellStyle name="Note 3 25 2 4 3" xfId="41001" xr:uid="{00000000-0005-0000-0000-0000CC460000}"/>
    <cellStyle name="Note 3 25 2 5" xfId="11533" xr:uid="{00000000-0005-0000-0000-0000CD460000}"/>
    <cellStyle name="Note 3 25 2 5 2" xfId="28968" xr:uid="{00000000-0005-0000-0000-0000CE460000}"/>
    <cellStyle name="Note 3 25 2 5 3" xfId="43421" xr:uid="{00000000-0005-0000-0000-0000CF460000}"/>
    <cellStyle name="Note 3 25 2 6" xfId="18540" xr:uid="{00000000-0005-0000-0000-0000D0460000}"/>
    <cellStyle name="Note 3 25 3" xfId="1700" xr:uid="{00000000-0005-0000-0000-0000D1460000}"/>
    <cellStyle name="Note 3 25 3 2" xfId="4211" xr:uid="{00000000-0005-0000-0000-0000D2460000}"/>
    <cellStyle name="Note 3 25 3 2 2" xfId="13784" xr:uid="{00000000-0005-0000-0000-0000D3460000}"/>
    <cellStyle name="Note 3 25 3 2 2 2" xfId="31219" xr:uid="{00000000-0005-0000-0000-0000D4460000}"/>
    <cellStyle name="Note 3 25 3 2 2 3" xfId="45672" xr:uid="{00000000-0005-0000-0000-0000D5460000}"/>
    <cellStyle name="Note 3 25 3 2 3" xfId="16245" xr:uid="{00000000-0005-0000-0000-0000D6460000}"/>
    <cellStyle name="Note 3 25 3 2 3 2" xfId="33680" xr:uid="{00000000-0005-0000-0000-0000D7460000}"/>
    <cellStyle name="Note 3 25 3 2 3 3" xfId="48133" xr:uid="{00000000-0005-0000-0000-0000D8460000}"/>
    <cellStyle name="Note 3 25 3 2 4" xfId="21647" xr:uid="{00000000-0005-0000-0000-0000D9460000}"/>
    <cellStyle name="Note 3 25 3 2 5" xfId="36100" xr:uid="{00000000-0005-0000-0000-0000DA460000}"/>
    <cellStyle name="Note 3 25 3 3" xfId="6673" xr:uid="{00000000-0005-0000-0000-0000DB460000}"/>
    <cellStyle name="Note 3 25 3 3 2" xfId="24108" xr:uid="{00000000-0005-0000-0000-0000DC460000}"/>
    <cellStyle name="Note 3 25 3 3 3" xfId="38561" xr:uid="{00000000-0005-0000-0000-0000DD460000}"/>
    <cellStyle name="Note 3 25 3 4" xfId="9114" xr:uid="{00000000-0005-0000-0000-0000DE460000}"/>
    <cellStyle name="Note 3 25 3 4 2" xfId="26549" xr:uid="{00000000-0005-0000-0000-0000DF460000}"/>
    <cellStyle name="Note 3 25 3 4 3" xfId="41002" xr:uid="{00000000-0005-0000-0000-0000E0460000}"/>
    <cellStyle name="Note 3 25 3 5" xfId="11534" xr:uid="{00000000-0005-0000-0000-0000E1460000}"/>
    <cellStyle name="Note 3 25 3 5 2" xfId="28969" xr:uid="{00000000-0005-0000-0000-0000E2460000}"/>
    <cellStyle name="Note 3 25 3 5 3" xfId="43422" xr:uid="{00000000-0005-0000-0000-0000E3460000}"/>
    <cellStyle name="Note 3 25 3 6" xfId="18541" xr:uid="{00000000-0005-0000-0000-0000E4460000}"/>
    <cellStyle name="Note 3 25 4" xfId="1701" xr:uid="{00000000-0005-0000-0000-0000E5460000}"/>
    <cellStyle name="Note 3 25 4 2" xfId="4212" xr:uid="{00000000-0005-0000-0000-0000E6460000}"/>
    <cellStyle name="Note 3 25 4 2 2" xfId="21648" xr:uid="{00000000-0005-0000-0000-0000E7460000}"/>
    <cellStyle name="Note 3 25 4 2 3" xfId="36101" xr:uid="{00000000-0005-0000-0000-0000E8460000}"/>
    <cellStyle name="Note 3 25 4 3" xfId="6674" xr:uid="{00000000-0005-0000-0000-0000E9460000}"/>
    <cellStyle name="Note 3 25 4 3 2" xfId="24109" xr:uid="{00000000-0005-0000-0000-0000EA460000}"/>
    <cellStyle name="Note 3 25 4 3 3" xfId="38562" xr:uid="{00000000-0005-0000-0000-0000EB460000}"/>
    <cellStyle name="Note 3 25 4 4" xfId="9115" xr:uid="{00000000-0005-0000-0000-0000EC460000}"/>
    <cellStyle name="Note 3 25 4 4 2" xfId="26550" xr:uid="{00000000-0005-0000-0000-0000ED460000}"/>
    <cellStyle name="Note 3 25 4 4 3" xfId="41003" xr:uid="{00000000-0005-0000-0000-0000EE460000}"/>
    <cellStyle name="Note 3 25 4 5" xfId="11535" xr:uid="{00000000-0005-0000-0000-0000EF460000}"/>
    <cellStyle name="Note 3 25 4 5 2" xfId="28970" xr:uid="{00000000-0005-0000-0000-0000F0460000}"/>
    <cellStyle name="Note 3 25 4 5 3" xfId="43423" xr:uid="{00000000-0005-0000-0000-0000F1460000}"/>
    <cellStyle name="Note 3 25 4 6" xfId="15195" xr:uid="{00000000-0005-0000-0000-0000F2460000}"/>
    <cellStyle name="Note 3 25 4 6 2" xfId="32630" xr:uid="{00000000-0005-0000-0000-0000F3460000}"/>
    <cellStyle name="Note 3 25 4 6 3" xfId="47083" xr:uid="{00000000-0005-0000-0000-0000F4460000}"/>
    <cellStyle name="Note 3 25 4 7" xfId="18542" xr:uid="{00000000-0005-0000-0000-0000F5460000}"/>
    <cellStyle name="Note 3 25 4 8" xfId="20357" xr:uid="{00000000-0005-0000-0000-0000F6460000}"/>
    <cellStyle name="Note 3 25 5" xfId="4209" xr:uid="{00000000-0005-0000-0000-0000F7460000}"/>
    <cellStyle name="Note 3 25 5 2" xfId="13782" xr:uid="{00000000-0005-0000-0000-0000F8460000}"/>
    <cellStyle name="Note 3 25 5 2 2" xfId="31217" xr:uid="{00000000-0005-0000-0000-0000F9460000}"/>
    <cellStyle name="Note 3 25 5 2 3" xfId="45670" xr:uid="{00000000-0005-0000-0000-0000FA460000}"/>
    <cellStyle name="Note 3 25 5 3" xfId="16243" xr:uid="{00000000-0005-0000-0000-0000FB460000}"/>
    <cellStyle name="Note 3 25 5 3 2" xfId="33678" xr:uid="{00000000-0005-0000-0000-0000FC460000}"/>
    <cellStyle name="Note 3 25 5 3 3" xfId="48131" xr:uid="{00000000-0005-0000-0000-0000FD460000}"/>
    <cellStyle name="Note 3 25 5 4" xfId="21645" xr:uid="{00000000-0005-0000-0000-0000FE460000}"/>
    <cellStyle name="Note 3 25 5 5" xfId="36098" xr:uid="{00000000-0005-0000-0000-0000FF460000}"/>
    <cellStyle name="Note 3 25 6" xfId="6671" xr:uid="{00000000-0005-0000-0000-000000470000}"/>
    <cellStyle name="Note 3 25 6 2" xfId="24106" xr:uid="{00000000-0005-0000-0000-000001470000}"/>
    <cellStyle name="Note 3 25 6 3" xfId="38559" xr:uid="{00000000-0005-0000-0000-000002470000}"/>
    <cellStyle name="Note 3 25 7" xfId="9112" xr:uid="{00000000-0005-0000-0000-000003470000}"/>
    <cellStyle name="Note 3 25 7 2" xfId="26547" xr:uid="{00000000-0005-0000-0000-000004470000}"/>
    <cellStyle name="Note 3 25 7 3" xfId="41000" xr:uid="{00000000-0005-0000-0000-000005470000}"/>
    <cellStyle name="Note 3 25 8" xfId="11532" xr:uid="{00000000-0005-0000-0000-000006470000}"/>
    <cellStyle name="Note 3 25 8 2" xfId="28967" xr:uid="{00000000-0005-0000-0000-000007470000}"/>
    <cellStyle name="Note 3 25 8 3" xfId="43420" xr:uid="{00000000-0005-0000-0000-000008470000}"/>
    <cellStyle name="Note 3 25 9" xfId="18539" xr:uid="{00000000-0005-0000-0000-000009470000}"/>
    <cellStyle name="Note 3 26" xfId="1702" xr:uid="{00000000-0005-0000-0000-00000A470000}"/>
    <cellStyle name="Note 3 26 2" xfId="1703" xr:uid="{00000000-0005-0000-0000-00000B470000}"/>
    <cellStyle name="Note 3 26 2 2" xfId="4214" xr:uid="{00000000-0005-0000-0000-00000C470000}"/>
    <cellStyle name="Note 3 26 2 2 2" xfId="13786" xr:uid="{00000000-0005-0000-0000-00000D470000}"/>
    <cellStyle name="Note 3 26 2 2 2 2" xfId="31221" xr:uid="{00000000-0005-0000-0000-00000E470000}"/>
    <cellStyle name="Note 3 26 2 2 2 3" xfId="45674" xr:uid="{00000000-0005-0000-0000-00000F470000}"/>
    <cellStyle name="Note 3 26 2 2 3" xfId="16247" xr:uid="{00000000-0005-0000-0000-000010470000}"/>
    <cellStyle name="Note 3 26 2 2 3 2" xfId="33682" xr:uid="{00000000-0005-0000-0000-000011470000}"/>
    <cellStyle name="Note 3 26 2 2 3 3" xfId="48135" xr:uid="{00000000-0005-0000-0000-000012470000}"/>
    <cellStyle name="Note 3 26 2 2 4" xfId="21650" xr:uid="{00000000-0005-0000-0000-000013470000}"/>
    <cellStyle name="Note 3 26 2 2 5" xfId="36103" xr:uid="{00000000-0005-0000-0000-000014470000}"/>
    <cellStyle name="Note 3 26 2 3" xfId="6676" xr:uid="{00000000-0005-0000-0000-000015470000}"/>
    <cellStyle name="Note 3 26 2 3 2" xfId="24111" xr:uid="{00000000-0005-0000-0000-000016470000}"/>
    <cellStyle name="Note 3 26 2 3 3" xfId="38564" xr:uid="{00000000-0005-0000-0000-000017470000}"/>
    <cellStyle name="Note 3 26 2 4" xfId="9117" xr:uid="{00000000-0005-0000-0000-000018470000}"/>
    <cellStyle name="Note 3 26 2 4 2" xfId="26552" xr:uid="{00000000-0005-0000-0000-000019470000}"/>
    <cellStyle name="Note 3 26 2 4 3" xfId="41005" xr:uid="{00000000-0005-0000-0000-00001A470000}"/>
    <cellStyle name="Note 3 26 2 5" xfId="11537" xr:uid="{00000000-0005-0000-0000-00001B470000}"/>
    <cellStyle name="Note 3 26 2 5 2" xfId="28972" xr:uid="{00000000-0005-0000-0000-00001C470000}"/>
    <cellStyle name="Note 3 26 2 5 3" xfId="43425" xr:uid="{00000000-0005-0000-0000-00001D470000}"/>
    <cellStyle name="Note 3 26 2 6" xfId="18544" xr:uid="{00000000-0005-0000-0000-00001E470000}"/>
    <cellStyle name="Note 3 26 3" xfId="1704" xr:uid="{00000000-0005-0000-0000-00001F470000}"/>
    <cellStyle name="Note 3 26 3 2" xfId="4215" xr:uid="{00000000-0005-0000-0000-000020470000}"/>
    <cellStyle name="Note 3 26 3 2 2" xfId="13787" xr:uid="{00000000-0005-0000-0000-000021470000}"/>
    <cellStyle name="Note 3 26 3 2 2 2" xfId="31222" xr:uid="{00000000-0005-0000-0000-000022470000}"/>
    <cellStyle name="Note 3 26 3 2 2 3" xfId="45675" xr:uid="{00000000-0005-0000-0000-000023470000}"/>
    <cellStyle name="Note 3 26 3 2 3" xfId="16248" xr:uid="{00000000-0005-0000-0000-000024470000}"/>
    <cellStyle name="Note 3 26 3 2 3 2" xfId="33683" xr:uid="{00000000-0005-0000-0000-000025470000}"/>
    <cellStyle name="Note 3 26 3 2 3 3" xfId="48136" xr:uid="{00000000-0005-0000-0000-000026470000}"/>
    <cellStyle name="Note 3 26 3 2 4" xfId="21651" xr:uid="{00000000-0005-0000-0000-000027470000}"/>
    <cellStyle name="Note 3 26 3 2 5" xfId="36104" xr:uid="{00000000-0005-0000-0000-000028470000}"/>
    <cellStyle name="Note 3 26 3 3" xfId="6677" xr:uid="{00000000-0005-0000-0000-000029470000}"/>
    <cellStyle name="Note 3 26 3 3 2" xfId="24112" xr:uid="{00000000-0005-0000-0000-00002A470000}"/>
    <cellStyle name="Note 3 26 3 3 3" xfId="38565" xr:uid="{00000000-0005-0000-0000-00002B470000}"/>
    <cellStyle name="Note 3 26 3 4" xfId="9118" xr:uid="{00000000-0005-0000-0000-00002C470000}"/>
    <cellStyle name="Note 3 26 3 4 2" xfId="26553" xr:uid="{00000000-0005-0000-0000-00002D470000}"/>
    <cellStyle name="Note 3 26 3 4 3" xfId="41006" xr:uid="{00000000-0005-0000-0000-00002E470000}"/>
    <cellStyle name="Note 3 26 3 5" xfId="11538" xr:uid="{00000000-0005-0000-0000-00002F470000}"/>
    <cellStyle name="Note 3 26 3 5 2" xfId="28973" xr:uid="{00000000-0005-0000-0000-000030470000}"/>
    <cellStyle name="Note 3 26 3 5 3" xfId="43426" xr:uid="{00000000-0005-0000-0000-000031470000}"/>
    <cellStyle name="Note 3 26 3 6" xfId="18545" xr:uid="{00000000-0005-0000-0000-000032470000}"/>
    <cellStyle name="Note 3 26 4" xfId="1705" xr:uid="{00000000-0005-0000-0000-000033470000}"/>
    <cellStyle name="Note 3 26 4 2" xfId="4216" xr:uid="{00000000-0005-0000-0000-000034470000}"/>
    <cellStyle name="Note 3 26 4 2 2" xfId="21652" xr:uid="{00000000-0005-0000-0000-000035470000}"/>
    <cellStyle name="Note 3 26 4 2 3" xfId="36105" xr:uid="{00000000-0005-0000-0000-000036470000}"/>
    <cellStyle name="Note 3 26 4 3" xfId="6678" xr:uid="{00000000-0005-0000-0000-000037470000}"/>
    <cellStyle name="Note 3 26 4 3 2" xfId="24113" xr:uid="{00000000-0005-0000-0000-000038470000}"/>
    <cellStyle name="Note 3 26 4 3 3" xfId="38566" xr:uid="{00000000-0005-0000-0000-000039470000}"/>
    <cellStyle name="Note 3 26 4 4" xfId="9119" xr:uid="{00000000-0005-0000-0000-00003A470000}"/>
    <cellStyle name="Note 3 26 4 4 2" xfId="26554" xr:uid="{00000000-0005-0000-0000-00003B470000}"/>
    <cellStyle name="Note 3 26 4 4 3" xfId="41007" xr:uid="{00000000-0005-0000-0000-00003C470000}"/>
    <cellStyle name="Note 3 26 4 5" xfId="11539" xr:uid="{00000000-0005-0000-0000-00003D470000}"/>
    <cellStyle name="Note 3 26 4 5 2" xfId="28974" xr:uid="{00000000-0005-0000-0000-00003E470000}"/>
    <cellStyle name="Note 3 26 4 5 3" xfId="43427" xr:uid="{00000000-0005-0000-0000-00003F470000}"/>
    <cellStyle name="Note 3 26 4 6" xfId="15196" xr:uid="{00000000-0005-0000-0000-000040470000}"/>
    <cellStyle name="Note 3 26 4 6 2" xfId="32631" xr:uid="{00000000-0005-0000-0000-000041470000}"/>
    <cellStyle name="Note 3 26 4 6 3" xfId="47084" xr:uid="{00000000-0005-0000-0000-000042470000}"/>
    <cellStyle name="Note 3 26 4 7" xfId="18546" xr:uid="{00000000-0005-0000-0000-000043470000}"/>
    <cellStyle name="Note 3 26 4 8" xfId="20358" xr:uid="{00000000-0005-0000-0000-000044470000}"/>
    <cellStyle name="Note 3 26 5" xfId="4213" xr:uid="{00000000-0005-0000-0000-000045470000}"/>
    <cellStyle name="Note 3 26 5 2" xfId="13785" xr:uid="{00000000-0005-0000-0000-000046470000}"/>
    <cellStyle name="Note 3 26 5 2 2" xfId="31220" xr:uid="{00000000-0005-0000-0000-000047470000}"/>
    <cellStyle name="Note 3 26 5 2 3" xfId="45673" xr:uid="{00000000-0005-0000-0000-000048470000}"/>
    <cellStyle name="Note 3 26 5 3" xfId="16246" xr:uid="{00000000-0005-0000-0000-000049470000}"/>
    <cellStyle name="Note 3 26 5 3 2" xfId="33681" xr:uid="{00000000-0005-0000-0000-00004A470000}"/>
    <cellStyle name="Note 3 26 5 3 3" xfId="48134" xr:uid="{00000000-0005-0000-0000-00004B470000}"/>
    <cellStyle name="Note 3 26 5 4" xfId="21649" xr:uid="{00000000-0005-0000-0000-00004C470000}"/>
    <cellStyle name="Note 3 26 5 5" xfId="36102" xr:uid="{00000000-0005-0000-0000-00004D470000}"/>
    <cellStyle name="Note 3 26 6" xfId="6675" xr:uid="{00000000-0005-0000-0000-00004E470000}"/>
    <cellStyle name="Note 3 26 6 2" xfId="24110" xr:uid="{00000000-0005-0000-0000-00004F470000}"/>
    <cellStyle name="Note 3 26 6 3" xfId="38563" xr:uid="{00000000-0005-0000-0000-000050470000}"/>
    <cellStyle name="Note 3 26 7" xfId="9116" xr:uid="{00000000-0005-0000-0000-000051470000}"/>
    <cellStyle name="Note 3 26 7 2" xfId="26551" xr:uid="{00000000-0005-0000-0000-000052470000}"/>
    <cellStyle name="Note 3 26 7 3" xfId="41004" xr:uid="{00000000-0005-0000-0000-000053470000}"/>
    <cellStyle name="Note 3 26 8" xfId="11536" xr:uid="{00000000-0005-0000-0000-000054470000}"/>
    <cellStyle name="Note 3 26 8 2" xfId="28971" xr:uid="{00000000-0005-0000-0000-000055470000}"/>
    <cellStyle name="Note 3 26 8 3" xfId="43424" xr:uid="{00000000-0005-0000-0000-000056470000}"/>
    <cellStyle name="Note 3 26 9" xfId="18543" xr:uid="{00000000-0005-0000-0000-000057470000}"/>
    <cellStyle name="Note 3 27" xfId="1706" xr:uid="{00000000-0005-0000-0000-000058470000}"/>
    <cellStyle name="Note 3 27 2" xfId="1707" xr:uid="{00000000-0005-0000-0000-000059470000}"/>
    <cellStyle name="Note 3 27 2 2" xfId="4218" xr:uid="{00000000-0005-0000-0000-00005A470000}"/>
    <cellStyle name="Note 3 27 2 2 2" xfId="13789" xr:uid="{00000000-0005-0000-0000-00005B470000}"/>
    <cellStyle name="Note 3 27 2 2 2 2" xfId="31224" xr:uid="{00000000-0005-0000-0000-00005C470000}"/>
    <cellStyle name="Note 3 27 2 2 2 3" xfId="45677" xr:uid="{00000000-0005-0000-0000-00005D470000}"/>
    <cellStyle name="Note 3 27 2 2 3" xfId="16250" xr:uid="{00000000-0005-0000-0000-00005E470000}"/>
    <cellStyle name="Note 3 27 2 2 3 2" xfId="33685" xr:uid="{00000000-0005-0000-0000-00005F470000}"/>
    <cellStyle name="Note 3 27 2 2 3 3" xfId="48138" xr:uid="{00000000-0005-0000-0000-000060470000}"/>
    <cellStyle name="Note 3 27 2 2 4" xfId="21654" xr:uid="{00000000-0005-0000-0000-000061470000}"/>
    <cellStyle name="Note 3 27 2 2 5" xfId="36107" xr:uid="{00000000-0005-0000-0000-000062470000}"/>
    <cellStyle name="Note 3 27 2 3" xfId="6680" xr:uid="{00000000-0005-0000-0000-000063470000}"/>
    <cellStyle name="Note 3 27 2 3 2" xfId="24115" xr:uid="{00000000-0005-0000-0000-000064470000}"/>
    <cellStyle name="Note 3 27 2 3 3" xfId="38568" xr:uid="{00000000-0005-0000-0000-000065470000}"/>
    <cellStyle name="Note 3 27 2 4" xfId="9121" xr:uid="{00000000-0005-0000-0000-000066470000}"/>
    <cellStyle name="Note 3 27 2 4 2" xfId="26556" xr:uid="{00000000-0005-0000-0000-000067470000}"/>
    <cellStyle name="Note 3 27 2 4 3" xfId="41009" xr:uid="{00000000-0005-0000-0000-000068470000}"/>
    <cellStyle name="Note 3 27 2 5" xfId="11541" xr:uid="{00000000-0005-0000-0000-000069470000}"/>
    <cellStyle name="Note 3 27 2 5 2" xfId="28976" xr:uid="{00000000-0005-0000-0000-00006A470000}"/>
    <cellStyle name="Note 3 27 2 5 3" xfId="43429" xr:uid="{00000000-0005-0000-0000-00006B470000}"/>
    <cellStyle name="Note 3 27 2 6" xfId="18548" xr:uid="{00000000-0005-0000-0000-00006C470000}"/>
    <cellStyle name="Note 3 27 3" xfId="1708" xr:uid="{00000000-0005-0000-0000-00006D470000}"/>
    <cellStyle name="Note 3 27 3 2" xfId="4219" xr:uid="{00000000-0005-0000-0000-00006E470000}"/>
    <cellStyle name="Note 3 27 3 2 2" xfId="13790" xr:uid="{00000000-0005-0000-0000-00006F470000}"/>
    <cellStyle name="Note 3 27 3 2 2 2" xfId="31225" xr:uid="{00000000-0005-0000-0000-000070470000}"/>
    <cellStyle name="Note 3 27 3 2 2 3" xfId="45678" xr:uid="{00000000-0005-0000-0000-000071470000}"/>
    <cellStyle name="Note 3 27 3 2 3" xfId="16251" xr:uid="{00000000-0005-0000-0000-000072470000}"/>
    <cellStyle name="Note 3 27 3 2 3 2" xfId="33686" xr:uid="{00000000-0005-0000-0000-000073470000}"/>
    <cellStyle name="Note 3 27 3 2 3 3" xfId="48139" xr:uid="{00000000-0005-0000-0000-000074470000}"/>
    <cellStyle name="Note 3 27 3 2 4" xfId="21655" xr:uid="{00000000-0005-0000-0000-000075470000}"/>
    <cellStyle name="Note 3 27 3 2 5" xfId="36108" xr:uid="{00000000-0005-0000-0000-000076470000}"/>
    <cellStyle name="Note 3 27 3 3" xfId="6681" xr:uid="{00000000-0005-0000-0000-000077470000}"/>
    <cellStyle name="Note 3 27 3 3 2" xfId="24116" xr:uid="{00000000-0005-0000-0000-000078470000}"/>
    <cellStyle name="Note 3 27 3 3 3" xfId="38569" xr:uid="{00000000-0005-0000-0000-000079470000}"/>
    <cellStyle name="Note 3 27 3 4" xfId="9122" xr:uid="{00000000-0005-0000-0000-00007A470000}"/>
    <cellStyle name="Note 3 27 3 4 2" xfId="26557" xr:uid="{00000000-0005-0000-0000-00007B470000}"/>
    <cellStyle name="Note 3 27 3 4 3" xfId="41010" xr:uid="{00000000-0005-0000-0000-00007C470000}"/>
    <cellStyle name="Note 3 27 3 5" xfId="11542" xr:uid="{00000000-0005-0000-0000-00007D470000}"/>
    <cellStyle name="Note 3 27 3 5 2" xfId="28977" xr:uid="{00000000-0005-0000-0000-00007E470000}"/>
    <cellStyle name="Note 3 27 3 5 3" xfId="43430" xr:uid="{00000000-0005-0000-0000-00007F470000}"/>
    <cellStyle name="Note 3 27 3 6" xfId="18549" xr:uid="{00000000-0005-0000-0000-000080470000}"/>
    <cellStyle name="Note 3 27 4" xfId="1709" xr:uid="{00000000-0005-0000-0000-000081470000}"/>
    <cellStyle name="Note 3 27 4 2" xfId="4220" xr:uid="{00000000-0005-0000-0000-000082470000}"/>
    <cellStyle name="Note 3 27 4 2 2" xfId="21656" xr:uid="{00000000-0005-0000-0000-000083470000}"/>
    <cellStyle name="Note 3 27 4 2 3" xfId="36109" xr:uid="{00000000-0005-0000-0000-000084470000}"/>
    <cellStyle name="Note 3 27 4 3" xfId="6682" xr:uid="{00000000-0005-0000-0000-000085470000}"/>
    <cellStyle name="Note 3 27 4 3 2" xfId="24117" xr:uid="{00000000-0005-0000-0000-000086470000}"/>
    <cellStyle name="Note 3 27 4 3 3" xfId="38570" xr:uid="{00000000-0005-0000-0000-000087470000}"/>
    <cellStyle name="Note 3 27 4 4" xfId="9123" xr:uid="{00000000-0005-0000-0000-000088470000}"/>
    <cellStyle name="Note 3 27 4 4 2" xfId="26558" xr:uid="{00000000-0005-0000-0000-000089470000}"/>
    <cellStyle name="Note 3 27 4 4 3" xfId="41011" xr:uid="{00000000-0005-0000-0000-00008A470000}"/>
    <cellStyle name="Note 3 27 4 5" xfId="11543" xr:uid="{00000000-0005-0000-0000-00008B470000}"/>
    <cellStyle name="Note 3 27 4 5 2" xfId="28978" xr:uid="{00000000-0005-0000-0000-00008C470000}"/>
    <cellStyle name="Note 3 27 4 5 3" xfId="43431" xr:uid="{00000000-0005-0000-0000-00008D470000}"/>
    <cellStyle name="Note 3 27 4 6" xfId="15197" xr:uid="{00000000-0005-0000-0000-00008E470000}"/>
    <cellStyle name="Note 3 27 4 6 2" xfId="32632" xr:uid="{00000000-0005-0000-0000-00008F470000}"/>
    <cellStyle name="Note 3 27 4 6 3" xfId="47085" xr:uid="{00000000-0005-0000-0000-000090470000}"/>
    <cellStyle name="Note 3 27 4 7" xfId="18550" xr:uid="{00000000-0005-0000-0000-000091470000}"/>
    <cellStyle name="Note 3 27 4 8" xfId="20359" xr:uid="{00000000-0005-0000-0000-000092470000}"/>
    <cellStyle name="Note 3 27 5" xfId="4217" xr:uid="{00000000-0005-0000-0000-000093470000}"/>
    <cellStyle name="Note 3 27 5 2" xfId="13788" xr:uid="{00000000-0005-0000-0000-000094470000}"/>
    <cellStyle name="Note 3 27 5 2 2" xfId="31223" xr:uid="{00000000-0005-0000-0000-000095470000}"/>
    <cellStyle name="Note 3 27 5 2 3" xfId="45676" xr:uid="{00000000-0005-0000-0000-000096470000}"/>
    <cellStyle name="Note 3 27 5 3" xfId="16249" xr:uid="{00000000-0005-0000-0000-000097470000}"/>
    <cellStyle name="Note 3 27 5 3 2" xfId="33684" xr:uid="{00000000-0005-0000-0000-000098470000}"/>
    <cellStyle name="Note 3 27 5 3 3" xfId="48137" xr:uid="{00000000-0005-0000-0000-000099470000}"/>
    <cellStyle name="Note 3 27 5 4" xfId="21653" xr:uid="{00000000-0005-0000-0000-00009A470000}"/>
    <cellStyle name="Note 3 27 5 5" xfId="36106" xr:uid="{00000000-0005-0000-0000-00009B470000}"/>
    <cellStyle name="Note 3 27 6" xfId="6679" xr:uid="{00000000-0005-0000-0000-00009C470000}"/>
    <cellStyle name="Note 3 27 6 2" xfId="24114" xr:uid="{00000000-0005-0000-0000-00009D470000}"/>
    <cellStyle name="Note 3 27 6 3" xfId="38567" xr:uid="{00000000-0005-0000-0000-00009E470000}"/>
    <cellStyle name="Note 3 27 7" xfId="9120" xr:uid="{00000000-0005-0000-0000-00009F470000}"/>
    <cellStyle name="Note 3 27 7 2" xfId="26555" xr:uid="{00000000-0005-0000-0000-0000A0470000}"/>
    <cellStyle name="Note 3 27 7 3" xfId="41008" xr:uid="{00000000-0005-0000-0000-0000A1470000}"/>
    <cellStyle name="Note 3 27 8" xfId="11540" xr:uid="{00000000-0005-0000-0000-0000A2470000}"/>
    <cellStyle name="Note 3 27 8 2" xfId="28975" xr:uid="{00000000-0005-0000-0000-0000A3470000}"/>
    <cellStyle name="Note 3 27 8 3" xfId="43428" xr:uid="{00000000-0005-0000-0000-0000A4470000}"/>
    <cellStyle name="Note 3 27 9" xfId="18547" xr:uid="{00000000-0005-0000-0000-0000A5470000}"/>
    <cellStyle name="Note 3 28" xfId="1710" xr:uid="{00000000-0005-0000-0000-0000A6470000}"/>
    <cellStyle name="Note 3 28 2" xfId="4221" xr:uid="{00000000-0005-0000-0000-0000A7470000}"/>
    <cellStyle name="Note 3 28 2 2" xfId="13791" xr:uid="{00000000-0005-0000-0000-0000A8470000}"/>
    <cellStyle name="Note 3 28 2 2 2" xfId="31226" xr:uid="{00000000-0005-0000-0000-0000A9470000}"/>
    <cellStyle name="Note 3 28 2 2 3" xfId="45679" xr:uid="{00000000-0005-0000-0000-0000AA470000}"/>
    <cellStyle name="Note 3 28 2 3" xfId="16252" xr:uid="{00000000-0005-0000-0000-0000AB470000}"/>
    <cellStyle name="Note 3 28 2 3 2" xfId="33687" xr:uid="{00000000-0005-0000-0000-0000AC470000}"/>
    <cellStyle name="Note 3 28 2 3 3" xfId="48140" xr:uid="{00000000-0005-0000-0000-0000AD470000}"/>
    <cellStyle name="Note 3 28 2 4" xfId="21657" xr:uid="{00000000-0005-0000-0000-0000AE470000}"/>
    <cellStyle name="Note 3 28 2 5" xfId="36110" xr:uid="{00000000-0005-0000-0000-0000AF470000}"/>
    <cellStyle name="Note 3 28 3" xfId="6683" xr:uid="{00000000-0005-0000-0000-0000B0470000}"/>
    <cellStyle name="Note 3 28 3 2" xfId="24118" xr:uid="{00000000-0005-0000-0000-0000B1470000}"/>
    <cellStyle name="Note 3 28 3 3" xfId="38571" xr:uid="{00000000-0005-0000-0000-0000B2470000}"/>
    <cellStyle name="Note 3 28 4" xfId="9124" xr:uid="{00000000-0005-0000-0000-0000B3470000}"/>
    <cellStyle name="Note 3 28 4 2" xfId="26559" xr:uid="{00000000-0005-0000-0000-0000B4470000}"/>
    <cellStyle name="Note 3 28 4 3" xfId="41012" xr:uid="{00000000-0005-0000-0000-0000B5470000}"/>
    <cellStyle name="Note 3 28 5" xfId="11544" xr:uid="{00000000-0005-0000-0000-0000B6470000}"/>
    <cellStyle name="Note 3 28 5 2" xfId="28979" xr:uid="{00000000-0005-0000-0000-0000B7470000}"/>
    <cellStyle name="Note 3 28 5 3" xfId="43432" xr:uid="{00000000-0005-0000-0000-0000B8470000}"/>
    <cellStyle name="Note 3 28 6" xfId="18551" xr:uid="{00000000-0005-0000-0000-0000B9470000}"/>
    <cellStyle name="Note 3 29" xfId="1711" xr:uid="{00000000-0005-0000-0000-0000BA470000}"/>
    <cellStyle name="Note 3 29 2" xfId="4222" xr:uid="{00000000-0005-0000-0000-0000BB470000}"/>
    <cellStyle name="Note 3 29 2 2" xfId="13792" xr:uid="{00000000-0005-0000-0000-0000BC470000}"/>
    <cellStyle name="Note 3 29 2 2 2" xfId="31227" xr:uid="{00000000-0005-0000-0000-0000BD470000}"/>
    <cellStyle name="Note 3 29 2 2 3" xfId="45680" xr:uid="{00000000-0005-0000-0000-0000BE470000}"/>
    <cellStyle name="Note 3 29 2 3" xfId="16253" xr:uid="{00000000-0005-0000-0000-0000BF470000}"/>
    <cellStyle name="Note 3 29 2 3 2" xfId="33688" xr:uid="{00000000-0005-0000-0000-0000C0470000}"/>
    <cellStyle name="Note 3 29 2 3 3" xfId="48141" xr:uid="{00000000-0005-0000-0000-0000C1470000}"/>
    <cellStyle name="Note 3 29 2 4" xfId="21658" xr:uid="{00000000-0005-0000-0000-0000C2470000}"/>
    <cellStyle name="Note 3 29 2 5" xfId="36111" xr:uid="{00000000-0005-0000-0000-0000C3470000}"/>
    <cellStyle name="Note 3 29 3" xfId="6684" xr:uid="{00000000-0005-0000-0000-0000C4470000}"/>
    <cellStyle name="Note 3 29 3 2" xfId="24119" xr:uid="{00000000-0005-0000-0000-0000C5470000}"/>
    <cellStyle name="Note 3 29 3 3" xfId="38572" xr:uid="{00000000-0005-0000-0000-0000C6470000}"/>
    <cellStyle name="Note 3 29 4" xfId="9125" xr:uid="{00000000-0005-0000-0000-0000C7470000}"/>
    <cellStyle name="Note 3 29 4 2" xfId="26560" xr:uid="{00000000-0005-0000-0000-0000C8470000}"/>
    <cellStyle name="Note 3 29 4 3" xfId="41013" xr:uid="{00000000-0005-0000-0000-0000C9470000}"/>
    <cellStyle name="Note 3 29 5" xfId="11545" xr:uid="{00000000-0005-0000-0000-0000CA470000}"/>
    <cellStyle name="Note 3 29 5 2" xfId="28980" xr:uid="{00000000-0005-0000-0000-0000CB470000}"/>
    <cellStyle name="Note 3 29 5 3" xfId="43433" xr:uid="{00000000-0005-0000-0000-0000CC470000}"/>
    <cellStyle name="Note 3 29 6" xfId="18552" xr:uid="{00000000-0005-0000-0000-0000CD470000}"/>
    <cellStyle name="Note 3 3" xfId="1712" xr:uid="{00000000-0005-0000-0000-0000CE470000}"/>
    <cellStyle name="Note 3 3 10" xfId="6685" xr:uid="{00000000-0005-0000-0000-0000CF470000}"/>
    <cellStyle name="Note 3 3 10 2" xfId="24120" xr:uid="{00000000-0005-0000-0000-0000D0470000}"/>
    <cellStyle name="Note 3 3 10 3" xfId="38573" xr:uid="{00000000-0005-0000-0000-0000D1470000}"/>
    <cellStyle name="Note 3 3 11" xfId="9126" xr:uid="{00000000-0005-0000-0000-0000D2470000}"/>
    <cellStyle name="Note 3 3 11 2" xfId="26561" xr:uid="{00000000-0005-0000-0000-0000D3470000}"/>
    <cellStyle name="Note 3 3 11 3" xfId="41014" xr:uid="{00000000-0005-0000-0000-0000D4470000}"/>
    <cellStyle name="Note 3 3 12" xfId="11546" xr:uid="{00000000-0005-0000-0000-0000D5470000}"/>
    <cellStyle name="Note 3 3 12 2" xfId="28981" xr:uid="{00000000-0005-0000-0000-0000D6470000}"/>
    <cellStyle name="Note 3 3 12 3" xfId="43434" xr:uid="{00000000-0005-0000-0000-0000D7470000}"/>
    <cellStyle name="Note 3 3 13" xfId="18553" xr:uid="{00000000-0005-0000-0000-0000D8470000}"/>
    <cellStyle name="Note 3 3 2" xfId="1713" xr:uid="{00000000-0005-0000-0000-0000D9470000}"/>
    <cellStyle name="Note 3 3 2 2" xfId="1714" xr:uid="{00000000-0005-0000-0000-0000DA470000}"/>
    <cellStyle name="Note 3 3 2 2 2" xfId="4225" xr:uid="{00000000-0005-0000-0000-0000DB470000}"/>
    <cellStyle name="Note 3 3 2 2 2 2" xfId="13795" xr:uid="{00000000-0005-0000-0000-0000DC470000}"/>
    <cellStyle name="Note 3 3 2 2 2 2 2" xfId="31230" xr:uid="{00000000-0005-0000-0000-0000DD470000}"/>
    <cellStyle name="Note 3 3 2 2 2 2 3" xfId="45683" xr:uid="{00000000-0005-0000-0000-0000DE470000}"/>
    <cellStyle name="Note 3 3 2 2 2 3" xfId="16256" xr:uid="{00000000-0005-0000-0000-0000DF470000}"/>
    <cellStyle name="Note 3 3 2 2 2 3 2" xfId="33691" xr:uid="{00000000-0005-0000-0000-0000E0470000}"/>
    <cellStyle name="Note 3 3 2 2 2 3 3" xfId="48144" xr:uid="{00000000-0005-0000-0000-0000E1470000}"/>
    <cellStyle name="Note 3 3 2 2 2 4" xfId="21661" xr:uid="{00000000-0005-0000-0000-0000E2470000}"/>
    <cellStyle name="Note 3 3 2 2 2 5" xfId="36114" xr:uid="{00000000-0005-0000-0000-0000E3470000}"/>
    <cellStyle name="Note 3 3 2 2 3" xfId="6687" xr:uid="{00000000-0005-0000-0000-0000E4470000}"/>
    <cellStyle name="Note 3 3 2 2 3 2" xfId="24122" xr:uid="{00000000-0005-0000-0000-0000E5470000}"/>
    <cellStyle name="Note 3 3 2 2 3 3" xfId="38575" xr:uid="{00000000-0005-0000-0000-0000E6470000}"/>
    <cellStyle name="Note 3 3 2 2 4" xfId="9128" xr:uid="{00000000-0005-0000-0000-0000E7470000}"/>
    <cellStyle name="Note 3 3 2 2 4 2" xfId="26563" xr:uid="{00000000-0005-0000-0000-0000E8470000}"/>
    <cellStyle name="Note 3 3 2 2 4 3" xfId="41016" xr:uid="{00000000-0005-0000-0000-0000E9470000}"/>
    <cellStyle name="Note 3 3 2 2 5" xfId="11548" xr:uid="{00000000-0005-0000-0000-0000EA470000}"/>
    <cellStyle name="Note 3 3 2 2 5 2" xfId="28983" xr:uid="{00000000-0005-0000-0000-0000EB470000}"/>
    <cellStyle name="Note 3 3 2 2 5 3" xfId="43436" xr:uid="{00000000-0005-0000-0000-0000EC470000}"/>
    <cellStyle name="Note 3 3 2 2 6" xfId="18555" xr:uid="{00000000-0005-0000-0000-0000ED470000}"/>
    <cellStyle name="Note 3 3 2 3" xfId="1715" xr:uid="{00000000-0005-0000-0000-0000EE470000}"/>
    <cellStyle name="Note 3 3 2 3 2" xfId="4226" xr:uid="{00000000-0005-0000-0000-0000EF470000}"/>
    <cellStyle name="Note 3 3 2 3 2 2" xfId="13796" xr:uid="{00000000-0005-0000-0000-0000F0470000}"/>
    <cellStyle name="Note 3 3 2 3 2 2 2" xfId="31231" xr:uid="{00000000-0005-0000-0000-0000F1470000}"/>
    <cellStyle name="Note 3 3 2 3 2 2 3" xfId="45684" xr:uid="{00000000-0005-0000-0000-0000F2470000}"/>
    <cellStyle name="Note 3 3 2 3 2 3" xfId="16257" xr:uid="{00000000-0005-0000-0000-0000F3470000}"/>
    <cellStyle name="Note 3 3 2 3 2 3 2" xfId="33692" xr:uid="{00000000-0005-0000-0000-0000F4470000}"/>
    <cellStyle name="Note 3 3 2 3 2 3 3" xfId="48145" xr:uid="{00000000-0005-0000-0000-0000F5470000}"/>
    <cellStyle name="Note 3 3 2 3 2 4" xfId="21662" xr:uid="{00000000-0005-0000-0000-0000F6470000}"/>
    <cellStyle name="Note 3 3 2 3 2 5" xfId="36115" xr:uid="{00000000-0005-0000-0000-0000F7470000}"/>
    <cellStyle name="Note 3 3 2 3 3" xfId="6688" xr:uid="{00000000-0005-0000-0000-0000F8470000}"/>
    <cellStyle name="Note 3 3 2 3 3 2" xfId="24123" xr:uid="{00000000-0005-0000-0000-0000F9470000}"/>
    <cellStyle name="Note 3 3 2 3 3 3" xfId="38576" xr:uid="{00000000-0005-0000-0000-0000FA470000}"/>
    <cellStyle name="Note 3 3 2 3 4" xfId="9129" xr:uid="{00000000-0005-0000-0000-0000FB470000}"/>
    <cellStyle name="Note 3 3 2 3 4 2" xfId="26564" xr:uid="{00000000-0005-0000-0000-0000FC470000}"/>
    <cellStyle name="Note 3 3 2 3 4 3" xfId="41017" xr:uid="{00000000-0005-0000-0000-0000FD470000}"/>
    <cellStyle name="Note 3 3 2 3 5" xfId="11549" xr:uid="{00000000-0005-0000-0000-0000FE470000}"/>
    <cellStyle name="Note 3 3 2 3 5 2" xfId="28984" xr:uid="{00000000-0005-0000-0000-0000FF470000}"/>
    <cellStyle name="Note 3 3 2 3 5 3" xfId="43437" xr:uid="{00000000-0005-0000-0000-000000480000}"/>
    <cellStyle name="Note 3 3 2 3 6" xfId="18556" xr:uid="{00000000-0005-0000-0000-000001480000}"/>
    <cellStyle name="Note 3 3 2 4" xfId="1716" xr:uid="{00000000-0005-0000-0000-000002480000}"/>
    <cellStyle name="Note 3 3 2 4 2" xfId="4227" xr:uid="{00000000-0005-0000-0000-000003480000}"/>
    <cellStyle name="Note 3 3 2 4 2 2" xfId="21663" xr:uid="{00000000-0005-0000-0000-000004480000}"/>
    <cellStyle name="Note 3 3 2 4 2 3" xfId="36116" xr:uid="{00000000-0005-0000-0000-000005480000}"/>
    <cellStyle name="Note 3 3 2 4 3" xfId="6689" xr:uid="{00000000-0005-0000-0000-000006480000}"/>
    <cellStyle name="Note 3 3 2 4 3 2" xfId="24124" xr:uid="{00000000-0005-0000-0000-000007480000}"/>
    <cellStyle name="Note 3 3 2 4 3 3" xfId="38577" xr:uid="{00000000-0005-0000-0000-000008480000}"/>
    <cellStyle name="Note 3 3 2 4 4" xfId="9130" xr:uid="{00000000-0005-0000-0000-000009480000}"/>
    <cellStyle name="Note 3 3 2 4 4 2" xfId="26565" xr:uid="{00000000-0005-0000-0000-00000A480000}"/>
    <cellStyle name="Note 3 3 2 4 4 3" xfId="41018" xr:uid="{00000000-0005-0000-0000-00000B480000}"/>
    <cellStyle name="Note 3 3 2 4 5" xfId="11550" xr:uid="{00000000-0005-0000-0000-00000C480000}"/>
    <cellStyle name="Note 3 3 2 4 5 2" xfId="28985" xr:uid="{00000000-0005-0000-0000-00000D480000}"/>
    <cellStyle name="Note 3 3 2 4 5 3" xfId="43438" xr:uid="{00000000-0005-0000-0000-00000E480000}"/>
    <cellStyle name="Note 3 3 2 4 6" xfId="15198" xr:uid="{00000000-0005-0000-0000-00000F480000}"/>
    <cellStyle name="Note 3 3 2 4 6 2" xfId="32633" xr:uid="{00000000-0005-0000-0000-000010480000}"/>
    <cellStyle name="Note 3 3 2 4 6 3" xfId="47086" xr:uid="{00000000-0005-0000-0000-000011480000}"/>
    <cellStyle name="Note 3 3 2 4 7" xfId="18557" xr:uid="{00000000-0005-0000-0000-000012480000}"/>
    <cellStyle name="Note 3 3 2 4 8" xfId="20360" xr:uid="{00000000-0005-0000-0000-000013480000}"/>
    <cellStyle name="Note 3 3 2 5" xfId="4224" xr:uid="{00000000-0005-0000-0000-000014480000}"/>
    <cellStyle name="Note 3 3 2 5 2" xfId="13794" xr:uid="{00000000-0005-0000-0000-000015480000}"/>
    <cellStyle name="Note 3 3 2 5 2 2" xfId="31229" xr:uid="{00000000-0005-0000-0000-000016480000}"/>
    <cellStyle name="Note 3 3 2 5 2 3" xfId="45682" xr:uid="{00000000-0005-0000-0000-000017480000}"/>
    <cellStyle name="Note 3 3 2 5 3" xfId="16255" xr:uid="{00000000-0005-0000-0000-000018480000}"/>
    <cellStyle name="Note 3 3 2 5 3 2" xfId="33690" xr:uid="{00000000-0005-0000-0000-000019480000}"/>
    <cellStyle name="Note 3 3 2 5 3 3" xfId="48143" xr:uid="{00000000-0005-0000-0000-00001A480000}"/>
    <cellStyle name="Note 3 3 2 5 4" xfId="21660" xr:uid="{00000000-0005-0000-0000-00001B480000}"/>
    <cellStyle name="Note 3 3 2 5 5" xfId="36113" xr:uid="{00000000-0005-0000-0000-00001C480000}"/>
    <cellStyle name="Note 3 3 2 6" xfId="6686" xr:uid="{00000000-0005-0000-0000-00001D480000}"/>
    <cellStyle name="Note 3 3 2 6 2" xfId="24121" xr:uid="{00000000-0005-0000-0000-00001E480000}"/>
    <cellStyle name="Note 3 3 2 6 3" xfId="38574" xr:uid="{00000000-0005-0000-0000-00001F480000}"/>
    <cellStyle name="Note 3 3 2 7" xfId="9127" xr:uid="{00000000-0005-0000-0000-000020480000}"/>
    <cellStyle name="Note 3 3 2 7 2" xfId="26562" xr:uid="{00000000-0005-0000-0000-000021480000}"/>
    <cellStyle name="Note 3 3 2 7 3" xfId="41015" xr:uid="{00000000-0005-0000-0000-000022480000}"/>
    <cellStyle name="Note 3 3 2 8" xfId="11547" xr:uid="{00000000-0005-0000-0000-000023480000}"/>
    <cellStyle name="Note 3 3 2 8 2" xfId="28982" xr:uid="{00000000-0005-0000-0000-000024480000}"/>
    <cellStyle name="Note 3 3 2 8 3" xfId="43435" xr:uid="{00000000-0005-0000-0000-000025480000}"/>
    <cellStyle name="Note 3 3 2 9" xfId="18554" xr:uid="{00000000-0005-0000-0000-000026480000}"/>
    <cellStyle name="Note 3 3 3" xfId="1717" xr:uid="{00000000-0005-0000-0000-000027480000}"/>
    <cellStyle name="Note 3 3 3 2" xfId="1718" xr:uid="{00000000-0005-0000-0000-000028480000}"/>
    <cellStyle name="Note 3 3 3 2 2" xfId="4229" xr:uid="{00000000-0005-0000-0000-000029480000}"/>
    <cellStyle name="Note 3 3 3 2 2 2" xfId="13798" xr:uid="{00000000-0005-0000-0000-00002A480000}"/>
    <cellStyle name="Note 3 3 3 2 2 2 2" xfId="31233" xr:uid="{00000000-0005-0000-0000-00002B480000}"/>
    <cellStyle name="Note 3 3 3 2 2 2 3" xfId="45686" xr:uid="{00000000-0005-0000-0000-00002C480000}"/>
    <cellStyle name="Note 3 3 3 2 2 3" xfId="16259" xr:uid="{00000000-0005-0000-0000-00002D480000}"/>
    <cellStyle name="Note 3 3 3 2 2 3 2" xfId="33694" xr:uid="{00000000-0005-0000-0000-00002E480000}"/>
    <cellStyle name="Note 3 3 3 2 2 3 3" xfId="48147" xr:uid="{00000000-0005-0000-0000-00002F480000}"/>
    <cellStyle name="Note 3 3 3 2 2 4" xfId="21665" xr:uid="{00000000-0005-0000-0000-000030480000}"/>
    <cellStyle name="Note 3 3 3 2 2 5" xfId="36118" xr:uid="{00000000-0005-0000-0000-000031480000}"/>
    <cellStyle name="Note 3 3 3 2 3" xfId="6691" xr:uid="{00000000-0005-0000-0000-000032480000}"/>
    <cellStyle name="Note 3 3 3 2 3 2" xfId="24126" xr:uid="{00000000-0005-0000-0000-000033480000}"/>
    <cellStyle name="Note 3 3 3 2 3 3" xfId="38579" xr:uid="{00000000-0005-0000-0000-000034480000}"/>
    <cellStyle name="Note 3 3 3 2 4" xfId="9132" xr:uid="{00000000-0005-0000-0000-000035480000}"/>
    <cellStyle name="Note 3 3 3 2 4 2" xfId="26567" xr:uid="{00000000-0005-0000-0000-000036480000}"/>
    <cellStyle name="Note 3 3 3 2 4 3" xfId="41020" xr:uid="{00000000-0005-0000-0000-000037480000}"/>
    <cellStyle name="Note 3 3 3 2 5" xfId="11552" xr:uid="{00000000-0005-0000-0000-000038480000}"/>
    <cellStyle name="Note 3 3 3 2 5 2" xfId="28987" xr:uid="{00000000-0005-0000-0000-000039480000}"/>
    <cellStyle name="Note 3 3 3 2 5 3" xfId="43440" xr:uid="{00000000-0005-0000-0000-00003A480000}"/>
    <cellStyle name="Note 3 3 3 2 6" xfId="18559" xr:uid="{00000000-0005-0000-0000-00003B480000}"/>
    <cellStyle name="Note 3 3 3 3" xfId="1719" xr:uid="{00000000-0005-0000-0000-00003C480000}"/>
    <cellStyle name="Note 3 3 3 3 2" xfId="4230" xr:uid="{00000000-0005-0000-0000-00003D480000}"/>
    <cellStyle name="Note 3 3 3 3 2 2" xfId="13799" xr:uid="{00000000-0005-0000-0000-00003E480000}"/>
    <cellStyle name="Note 3 3 3 3 2 2 2" xfId="31234" xr:uid="{00000000-0005-0000-0000-00003F480000}"/>
    <cellStyle name="Note 3 3 3 3 2 2 3" xfId="45687" xr:uid="{00000000-0005-0000-0000-000040480000}"/>
    <cellStyle name="Note 3 3 3 3 2 3" xfId="16260" xr:uid="{00000000-0005-0000-0000-000041480000}"/>
    <cellStyle name="Note 3 3 3 3 2 3 2" xfId="33695" xr:uid="{00000000-0005-0000-0000-000042480000}"/>
    <cellStyle name="Note 3 3 3 3 2 3 3" xfId="48148" xr:uid="{00000000-0005-0000-0000-000043480000}"/>
    <cellStyle name="Note 3 3 3 3 2 4" xfId="21666" xr:uid="{00000000-0005-0000-0000-000044480000}"/>
    <cellStyle name="Note 3 3 3 3 2 5" xfId="36119" xr:uid="{00000000-0005-0000-0000-000045480000}"/>
    <cellStyle name="Note 3 3 3 3 3" xfId="6692" xr:uid="{00000000-0005-0000-0000-000046480000}"/>
    <cellStyle name="Note 3 3 3 3 3 2" xfId="24127" xr:uid="{00000000-0005-0000-0000-000047480000}"/>
    <cellStyle name="Note 3 3 3 3 3 3" xfId="38580" xr:uid="{00000000-0005-0000-0000-000048480000}"/>
    <cellStyle name="Note 3 3 3 3 4" xfId="9133" xr:uid="{00000000-0005-0000-0000-000049480000}"/>
    <cellStyle name="Note 3 3 3 3 4 2" xfId="26568" xr:uid="{00000000-0005-0000-0000-00004A480000}"/>
    <cellStyle name="Note 3 3 3 3 4 3" xfId="41021" xr:uid="{00000000-0005-0000-0000-00004B480000}"/>
    <cellStyle name="Note 3 3 3 3 5" xfId="11553" xr:uid="{00000000-0005-0000-0000-00004C480000}"/>
    <cellStyle name="Note 3 3 3 3 5 2" xfId="28988" xr:uid="{00000000-0005-0000-0000-00004D480000}"/>
    <cellStyle name="Note 3 3 3 3 5 3" xfId="43441" xr:uid="{00000000-0005-0000-0000-00004E480000}"/>
    <cellStyle name="Note 3 3 3 3 6" xfId="18560" xr:uid="{00000000-0005-0000-0000-00004F480000}"/>
    <cellStyle name="Note 3 3 3 4" xfId="1720" xr:uid="{00000000-0005-0000-0000-000050480000}"/>
    <cellStyle name="Note 3 3 3 4 2" xfId="4231" xr:uid="{00000000-0005-0000-0000-000051480000}"/>
    <cellStyle name="Note 3 3 3 4 2 2" xfId="21667" xr:uid="{00000000-0005-0000-0000-000052480000}"/>
    <cellStyle name="Note 3 3 3 4 2 3" xfId="36120" xr:uid="{00000000-0005-0000-0000-000053480000}"/>
    <cellStyle name="Note 3 3 3 4 3" xfId="6693" xr:uid="{00000000-0005-0000-0000-000054480000}"/>
    <cellStyle name="Note 3 3 3 4 3 2" xfId="24128" xr:uid="{00000000-0005-0000-0000-000055480000}"/>
    <cellStyle name="Note 3 3 3 4 3 3" xfId="38581" xr:uid="{00000000-0005-0000-0000-000056480000}"/>
    <cellStyle name="Note 3 3 3 4 4" xfId="9134" xr:uid="{00000000-0005-0000-0000-000057480000}"/>
    <cellStyle name="Note 3 3 3 4 4 2" xfId="26569" xr:uid="{00000000-0005-0000-0000-000058480000}"/>
    <cellStyle name="Note 3 3 3 4 4 3" xfId="41022" xr:uid="{00000000-0005-0000-0000-000059480000}"/>
    <cellStyle name="Note 3 3 3 4 5" xfId="11554" xr:uid="{00000000-0005-0000-0000-00005A480000}"/>
    <cellStyle name="Note 3 3 3 4 5 2" xfId="28989" xr:uid="{00000000-0005-0000-0000-00005B480000}"/>
    <cellStyle name="Note 3 3 3 4 5 3" xfId="43442" xr:uid="{00000000-0005-0000-0000-00005C480000}"/>
    <cellStyle name="Note 3 3 3 4 6" xfId="15199" xr:uid="{00000000-0005-0000-0000-00005D480000}"/>
    <cellStyle name="Note 3 3 3 4 6 2" xfId="32634" xr:uid="{00000000-0005-0000-0000-00005E480000}"/>
    <cellStyle name="Note 3 3 3 4 6 3" xfId="47087" xr:uid="{00000000-0005-0000-0000-00005F480000}"/>
    <cellStyle name="Note 3 3 3 4 7" xfId="18561" xr:uid="{00000000-0005-0000-0000-000060480000}"/>
    <cellStyle name="Note 3 3 3 4 8" xfId="20361" xr:uid="{00000000-0005-0000-0000-000061480000}"/>
    <cellStyle name="Note 3 3 3 5" xfId="4228" xr:uid="{00000000-0005-0000-0000-000062480000}"/>
    <cellStyle name="Note 3 3 3 5 2" xfId="13797" xr:uid="{00000000-0005-0000-0000-000063480000}"/>
    <cellStyle name="Note 3 3 3 5 2 2" xfId="31232" xr:uid="{00000000-0005-0000-0000-000064480000}"/>
    <cellStyle name="Note 3 3 3 5 2 3" xfId="45685" xr:uid="{00000000-0005-0000-0000-000065480000}"/>
    <cellStyle name="Note 3 3 3 5 3" xfId="16258" xr:uid="{00000000-0005-0000-0000-000066480000}"/>
    <cellStyle name="Note 3 3 3 5 3 2" xfId="33693" xr:uid="{00000000-0005-0000-0000-000067480000}"/>
    <cellStyle name="Note 3 3 3 5 3 3" xfId="48146" xr:uid="{00000000-0005-0000-0000-000068480000}"/>
    <cellStyle name="Note 3 3 3 5 4" xfId="21664" xr:uid="{00000000-0005-0000-0000-000069480000}"/>
    <cellStyle name="Note 3 3 3 5 5" xfId="36117" xr:uid="{00000000-0005-0000-0000-00006A480000}"/>
    <cellStyle name="Note 3 3 3 6" xfId="6690" xr:uid="{00000000-0005-0000-0000-00006B480000}"/>
    <cellStyle name="Note 3 3 3 6 2" xfId="24125" xr:uid="{00000000-0005-0000-0000-00006C480000}"/>
    <cellStyle name="Note 3 3 3 6 3" xfId="38578" xr:uid="{00000000-0005-0000-0000-00006D480000}"/>
    <cellStyle name="Note 3 3 3 7" xfId="9131" xr:uid="{00000000-0005-0000-0000-00006E480000}"/>
    <cellStyle name="Note 3 3 3 7 2" xfId="26566" xr:uid="{00000000-0005-0000-0000-00006F480000}"/>
    <cellStyle name="Note 3 3 3 7 3" xfId="41019" xr:uid="{00000000-0005-0000-0000-000070480000}"/>
    <cellStyle name="Note 3 3 3 8" xfId="11551" xr:uid="{00000000-0005-0000-0000-000071480000}"/>
    <cellStyle name="Note 3 3 3 8 2" xfId="28986" xr:uid="{00000000-0005-0000-0000-000072480000}"/>
    <cellStyle name="Note 3 3 3 8 3" xfId="43439" xr:uid="{00000000-0005-0000-0000-000073480000}"/>
    <cellStyle name="Note 3 3 3 9" xfId="18558" xr:uid="{00000000-0005-0000-0000-000074480000}"/>
    <cellStyle name="Note 3 3 4" xfId="1721" xr:uid="{00000000-0005-0000-0000-000075480000}"/>
    <cellStyle name="Note 3 3 4 2" xfId="1722" xr:uid="{00000000-0005-0000-0000-000076480000}"/>
    <cellStyle name="Note 3 3 4 2 2" xfId="4233" xr:uid="{00000000-0005-0000-0000-000077480000}"/>
    <cellStyle name="Note 3 3 4 2 2 2" xfId="13801" xr:uid="{00000000-0005-0000-0000-000078480000}"/>
    <cellStyle name="Note 3 3 4 2 2 2 2" xfId="31236" xr:uid="{00000000-0005-0000-0000-000079480000}"/>
    <cellStyle name="Note 3 3 4 2 2 2 3" xfId="45689" xr:uid="{00000000-0005-0000-0000-00007A480000}"/>
    <cellStyle name="Note 3 3 4 2 2 3" xfId="16262" xr:uid="{00000000-0005-0000-0000-00007B480000}"/>
    <cellStyle name="Note 3 3 4 2 2 3 2" xfId="33697" xr:uid="{00000000-0005-0000-0000-00007C480000}"/>
    <cellStyle name="Note 3 3 4 2 2 3 3" xfId="48150" xr:uid="{00000000-0005-0000-0000-00007D480000}"/>
    <cellStyle name="Note 3 3 4 2 2 4" xfId="21669" xr:uid="{00000000-0005-0000-0000-00007E480000}"/>
    <cellStyle name="Note 3 3 4 2 2 5" xfId="36122" xr:uid="{00000000-0005-0000-0000-00007F480000}"/>
    <cellStyle name="Note 3 3 4 2 3" xfId="6695" xr:uid="{00000000-0005-0000-0000-000080480000}"/>
    <cellStyle name="Note 3 3 4 2 3 2" xfId="24130" xr:uid="{00000000-0005-0000-0000-000081480000}"/>
    <cellStyle name="Note 3 3 4 2 3 3" xfId="38583" xr:uid="{00000000-0005-0000-0000-000082480000}"/>
    <cellStyle name="Note 3 3 4 2 4" xfId="9136" xr:uid="{00000000-0005-0000-0000-000083480000}"/>
    <cellStyle name="Note 3 3 4 2 4 2" xfId="26571" xr:uid="{00000000-0005-0000-0000-000084480000}"/>
    <cellStyle name="Note 3 3 4 2 4 3" xfId="41024" xr:uid="{00000000-0005-0000-0000-000085480000}"/>
    <cellStyle name="Note 3 3 4 2 5" xfId="11556" xr:uid="{00000000-0005-0000-0000-000086480000}"/>
    <cellStyle name="Note 3 3 4 2 5 2" xfId="28991" xr:uid="{00000000-0005-0000-0000-000087480000}"/>
    <cellStyle name="Note 3 3 4 2 5 3" xfId="43444" xr:uid="{00000000-0005-0000-0000-000088480000}"/>
    <cellStyle name="Note 3 3 4 2 6" xfId="18563" xr:uid="{00000000-0005-0000-0000-000089480000}"/>
    <cellStyle name="Note 3 3 4 3" xfId="1723" xr:uid="{00000000-0005-0000-0000-00008A480000}"/>
    <cellStyle name="Note 3 3 4 3 2" xfId="4234" xr:uid="{00000000-0005-0000-0000-00008B480000}"/>
    <cellStyle name="Note 3 3 4 3 2 2" xfId="13802" xr:uid="{00000000-0005-0000-0000-00008C480000}"/>
    <cellStyle name="Note 3 3 4 3 2 2 2" xfId="31237" xr:uid="{00000000-0005-0000-0000-00008D480000}"/>
    <cellStyle name="Note 3 3 4 3 2 2 3" xfId="45690" xr:uid="{00000000-0005-0000-0000-00008E480000}"/>
    <cellStyle name="Note 3 3 4 3 2 3" xfId="16263" xr:uid="{00000000-0005-0000-0000-00008F480000}"/>
    <cellStyle name="Note 3 3 4 3 2 3 2" xfId="33698" xr:uid="{00000000-0005-0000-0000-000090480000}"/>
    <cellStyle name="Note 3 3 4 3 2 3 3" xfId="48151" xr:uid="{00000000-0005-0000-0000-000091480000}"/>
    <cellStyle name="Note 3 3 4 3 2 4" xfId="21670" xr:uid="{00000000-0005-0000-0000-000092480000}"/>
    <cellStyle name="Note 3 3 4 3 2 5" xfId="36123" xr:uid="{00000000-0005-0000-0000-000093480000}"/>
    <cellStyle name="Note 3 3 4 3 3" xfId="6696" xr:uid="{00000000-0005-0000-0000-000094480000}"/>
    <cellStyle name="Note 3 3 4 3 3 2" xfId="24131" xr:uid="{00000000-0005-0000-0000-000095480000}"/>
    <cellStyle name="Note 3 3 4 3 3 3" xfId="38584" xr:uid="{00000000-0005-0000-0000-000096480000}"/>
    <cellStyle name="Note 3 3 4 3 4" xfId="9137" xr:uid="{00000000-0005-0000-0000-000097480000}"/>
    <cellStyle name="Note 3 3 4 3 4 2" xfId="26572" xr:uid="{00000000-0005-0000-0000-000098480000}"/>
    <cellStyle name="Note 3 3 4 3 4 3" xfId="41025" xr:uid="{00000000-0005-0000-0000-000099480000}"/>
    <cellStyle name="Note 3 3 4 3 5" xfId="11557" xr:uid="{00000000-0005-0000-0000-00009A480000}"/>
    <cellStyle name="Note 3 3 4 3 5 2" xfId="28992" xr:uid="{00000000-0005-0000-0000-00009B480000}"/>
    <cellStyle name="Note 3 3 4 3 5 3" xfId="43445" xr:uid="{00000000-0005-0000-0000-00009C480000}"/>
    <cellStyle name="Note 3 3 4 3 6" xfId="18564" xr:uid="{00000000-0005-0000-0000-00009D480000}"/>
    <cellStyle name="Note 3 3 4 4" xfId="1724" xr:uid="{00000000-0005-0000-0000-00009E480000}"/>
    <cellStyle name="Note 3 3 4 4 2" xfId="4235" xr:uid="{00000000-0005-0000-0000-00009F480000}"/>
    <cellStyle name="Note 3 3 4 4 2 2" xfId="21671" xr:uid="{00000000-0005-0000-0000-0000A0480000}"/>
    <cellStyle name="Note 3 3 4 4 2 3" xfId="36124" xr:uid="{00000000-0005-0000-0000-0000A1480000}"/>
    <cellStyle name="Note 3 3 4 4 3" xfId="6697" xr:uid="{00000000-0005-0000-0000-0000A2480000}"/>
    <cellStyle name="Note 3 3 4 4 3 2" xfId="24132" xr:uid="{00000000-0005-0000-0000-0000A3480000}"/>
    <cellStyle name="Note 3 3 4 4 3 3" xfId="38585" xr:uid="{00000000-0005-0000-0000-0000A4480000}"/>
    <cellStyle name="Note 3 3 4 4 4" xfId="9138" xr:uid="{00000000-0005-0000-0000-0000A5480000}"/>
    <cellStyle name="Note 3 3 4 4 4 2" xfId="26573" xr:uid="{00000000-0005-0000-0000-0000A6480000}"/>
    <cellStyle name="Note 3 3 4 4 4 3" xfId="41026" xr:uid="{00000000-0005-0000-0000-0000A7480000}"/>
    <cellStyle name="Note 3 3 4 4 5" xfId="11558" xr:uid="{00000000-0005-0000-0000-0000A8480000}"/>
    <cellStyle name="Note 3 3 4 4 5 2" xfId="28993" xr:uid="{00000000-0005-0000-0000-0000A9480000}"/>
    <cellStyle name="Note 3 3 4 4 5 3" xfId="43446" xr:uid="{00000000-0005-0000-0000-0000AA480000}"/>
    <cellStyle name="Note 3 3 4 4 6" xfId="15200" xr:uid="{00000000-0005-0000-0000-0000AB480000}"/>
    <cellStyle name="Note 3 3 4 4 6 2" xfId="32635" xr:uid="{00000000-0005-0000-0000-0000AC480000}"/>
    <cellStyle name="Note 3 3 4 4 6 3" xfId="47088" xr:uid="{00000000-0005-0000-0000-0000AD480000}"/>
    <cellStyle name="Note 3 3 4 4 7" xfId="18565" xr:uid="{00000000-0005-0000-0000-0000AE480000}"/>
    <cellStyle name="Note 3 3 4 4 8" xfId="20362" xr:uid="{00000000-0005-0000-0000-0000AF480000}"/>
    <cellStyle name="Note 3 3 4 5" xfId="4232" xr:uid="{00000000-0005-0000-0000-0000B0480000}"/>
    <cellStyle name="Note 3 3 4 5 2" xfId="13800" xr:uid="{00000000-0005-0000-0000-0000B1480000}"/>
    <cellStyle name="Note 3 3 4 5 2 2" xfId="31235" xr:uid="{00000000-0005-0000-0000-0000B2480000}"/>
    <cellStyle name="Note 3 3 4 5 2 3" xfId="45688" xr:uid="{00000000-0005-0000-0000-0000B3480000}"/>
    <cellStyle name="Note 3 3 4 5 3" xfId="16261" xr:uid="{00000000-0005-0000-0000-0000B4480000}"/>
    <cellStyle name="Note 3 3 4 5 3 2" xfId="33696" xr:uid="{00000000-0005-0000-0000-0000B5480000}"/>
    <cellStyle name="Note 3 3 4 5 3 3" xfId="48149" xr:uid="{00000000-0005-0000-0000-0000B6480000}"/>
    <cellStyle name="Note 3 3 4 5 4" xfId="21668" xr:uid="{00000000-0005-0000-0000-0000B7480000}"/>
    <cellStyle name="Note 3 3 4 5 5" xfId="36121" xr:uid="{00000000-0005-0000-0000-0000B8480000}"/>
    <cellStyle name="Note 3 3 4 6" xfId="6694" xr:uid="{00000000-0005-0000-0000-0000B9480000}"/>
    <cellStyle name="Note 3 3 4 6 2" xfId="24129" xr:uid="{00000000-0005-0000-0000-0000BA480000}"/>
    <cellStyle name="Note 3 3 4 6 3" xfId="38582" xr:uid="{00000000-0005-0000-0000-0000BB480000}"/>
    <cellStyle name="Note 3 3 4 7" xfId="9135" xr:uid="{00000000-0005-0000-0000-0000BC480000}"/>
    <cellStyle name="Note 3 3 4 7 2" xfId="26570" xr:uid="{00000000-0005-0000-0000-0000BD480000}"/>
    <cellStyle name="Note 3 3 4 7 3" xfId="41023" xr:uid="{00000000-0005-0000-0000-0000BE480000}"/>
    <cellStyle name="Note 3 3 4 8" xfId="11555" xr:uid="{00000000-0005-0000-0000-0000BF480000}"/>
    <cellStyle name="Note 3 3 4 8 2" xfId="28990" xr:uid="{00000000-0005-0000-0000-0000C0480000}"/>
    <cellStyle name="Note 3 3 4 8 3" xfId="43443" xr:uid="{00000000-0005-0000-0000-0000C1480000}"/>
    <cellStyle name="Note 3 3 4 9" xfId="18562" xr:uid="{00000000-0005-0000-0000-0000C2480000}"/>
    <cellStyle name="Note 3 3 5" xfId="1725" xr:uid="{00000000-0005-0000-0000-0000C3480000}"/>
    <cellStyle name="Note 3 3 5 2" xfId="1726" xr:uid="{00000000-0005-0000-0000-0000C4480000}"/>
    <cellStyle name="Note 3 3 5 2 2" xfId="4237" xr:uid="{00000000-0005-0000-0000-0000C5480000}"/>
    <cellStyle name="Note 3 3 5 2 2 2" xfId="13804" xr:uid="{00000000-0005-0000-0000-0000C6480000}"/>
    <cellStyle name="Note 3 3 5 2 2 2 2" xfId="31239" xr:uid="{00000000-0005-0000-0000-0000C7480000}"/>
    <cellStyle name="Note 3 3 5 2 2 2 3" xfId="45692" xr:uid="{00000000-0005-0000-0000-0000C8480000}"/>
    <cellStyle name="Note 3 3 5 2 2 3" xfId="16265" xr:uid="{00000000-0005-0000-0000-0000C9480000}"/>
    <cellStyle name="Note 3 3 5 2 2 3 2" xfId="33700" xr:uid="{00000000-0005-0000-0000-0000CA480000}"/>
    <cellStyle name="Note 3 3 5 2 2 3 3" xfId="48153" xr:uid="{00000000-0005-0000-0000-0000CB480000}"/>
    <cellStyle name="Note 3 3 5 2 2 4" xfId="21673" xr:uid="{00000000-0005-0000-0000-0000CC480000}"/>
    <cellStyle name="Note 3 3 5 2 2 5" xfId="36126" xr:uid="{00000000-0005-0000-0000-0000CD480000}"/>
    <cellStyle name="Note 3 3 5 2 3" xfId="6699" xr:uid="{00000000-0005-0000-0000-0000CE480000}"/>
    <cellStyle name="Note 3 3 5 2 3 2" xfId="24134" xr:uid="{00000000-0005-0000-0000-0000CF480000}"/>
    <cellStyle name="Note 3 3 5 2 3 3" xfId="38587" xr:uid="{00000000-0005-0000-0000-0000D0480000}"/>
    <cellStyle name="Note 3 3 5 2 4" xfId="9140" xr:uid="{00000000-0005-0000-0000-0000D1480000}"/>
    <cellStyle name="Note 3 3 5 2 4 2" xfId="26575" xr:uid="{00000000-0005-0000-0000-0000D2480000}"/>
    <cellStyle name="Note 3 3 5 2 4 3" xfId="41028" xr:uid="{00000000-0005-0000-0000-0000D3480000}"/>
    <cellStyle name="Note 3 3 5 2 5" xfId="11560" xr:uid="{00000000-0005-0000-0000-0000D4480000}"/>
    <cellStyle name="Note 3 3 5 2 5 2" xfId="28995" xr:uid="{00000000-0005-0000-0000-0000D5480000}"/>
    <cellStyle name="Note 3 3 5 2 5 3" xfId="43448" xr:uid="{00000000-0005-0000-0000-0000D6480000}"/>
    <cellStyle name="Note 3 3 5 2 6" xfId="18567" xr:uid="{00000000-0005-0000-0000-0000D7480000}"/>
    <cellStyle name="Note 3 3 5 3" xfId="1727" xr:uid="{00000000-0005-0000-0000-0000D8480000}"/>
    <cellStyle name="Note 3 3 5 3 2" xfId="4238" xr:uid="{00000000-0005-0000-0000-0000D9480000}"/>
    <cellStyle name="Note 3 3 5 3 2 2" xfId="13805" xr:uid="{00000000-0005-0000-0000-0000DA480000}"/>
    <cellStyle name="Note 3 3 5 3 2 2 2" xfId="31240" xr:uid="{00000000-0005-0000-0000-0000DB480000}"/>
    <cellStyle name="Note 3 3 5 3 2 2 3" xfId="45693" xr:uid="{00000000-0005-0000-0000-0000DC480000}"/>
    <cellStyle name="Note 3 3 5 3 2 3" xfId="16266" xr:uid="{00000000-0005-0000-0000-0000DD480000}"/>
    <cellStyle name="Note 3 3 5 3 2 3 2" xfId="33701" xr:uid="{00000000-0005-0000-0000-0000DE480000}"/>
    <cellStyle name="Note 3 3 5 3 2 3 3" xfId="48154" xr:uid="{00000000-0005-0000-0000-0000DF480000}"/>
    <cellStyle name="Note 3 3 5 3 2 4" xfId="21674" xr:uid="{00000000-0005-0000-0000-0000E0480000}"/>
    <cellStyle name="Note 3 3 5 3 2 5" xfId="36127" xr:uid="{00000000-0005-0000-0000-0000E1480000}"/>
    <cellStyle name="Note 3 3 5 3 3" xfId="6700" xr:uid="{00000000-0005-0000-0000-0000E2480000}"/>
    <cellStyle name="Note 3 3 5 3 3 2" xfId="24135" xr:uid="{00000000-0005-0000-0000-0000E3480000}"/>
    <cellStyle name="Note 3 3 5 3 3 3" xfId="38588" xr:uid="{00000000-0005-0000-0000-0000E4480000}"/>
    <cellStyle name="Note 3 3 5 3 4" xfId="9141" xr:uid="{00000000-0005-0000-0000-0000E5480000}"/>
    <cellStyle name="Note 3 3 5 3 4 2" xfId="26576" xr:uid="{00000000-0005-0000-0000-0000E6480000}"/>
    <cellStyle name="Note 3 3 5 3 4 3" xfId="41029" xr:uid="{00000000-0005-0000-0000-0000E7480000}"/>
    <cellStyle name="Note 3 3 5 3 5" xfId="11561" xr:uid="{00000000-0005-0000-0000-0000E8480000}"/>
    <cellStyle name="Note 3 3 5 3 5 2" xfId="28996" xr:uid="{00000000-0005-0000-0000-0000E9480000}"/>
    <cellStyle name="Note 3 3 5 3 5 3" xfId="43449" xr:uid="{00000000-0005-0000-0000-0000EA480000}"/>
    <cellStyle name="Note 3 3 5 3 6" xfId="18568" xr:uid="{00000000-0005-0000-0000-0000EB480000}"/>
    <cellStyle name="Note 3 3 5 4" xfId="1728" xr:uid="{00000000-0005-0000-0000-0000EC480000}"/>
    <cellStyle name="Note 3 3 5 4 2" xfId="4239" xr:uid="{00000000-0005-0000-0000-0000ED480000}"/>
    <cellStyle name="Note 3 3 5 4 2 2" xfId="21675" xr:uid="{00000000-0005-0000-0000-0000EE480000}"/>
    <cellStyle name="Note 3 3 5 4 2 3" xfId="36128" xr:uid="{00000000-0005-0000-0000-0000EF480000}"/>
    <cellStyle name="Note 3 3 5 4 3" xfId="6701" xr:uid="{00000000-0005-0000-0000-0000F0480000}"/>
    <cellStyle name="Note 3 3 5 4 3 2" xfId="24136" xr:uid="{00000000-0005-0000-0000-0000F1480000}"/>
    <cellStyle name="Note 3 3 5 4 3 3" xfId="38589" xr:uid="{00000000-0005-0000-0000-0000F2480000}"/>
    <cellStyle name="Note 3 3 5 4 4" xfId="9142" xr:uid="{00000000-0005-0000-0000-0000F3480000}"/>
    <cellStyle name="Note 3 3 5 4 4 2" xfId="26577" xr:uid="{00000000-0005-0000-0000-0000F4480000}"/>
    <cellStyle name="Note 3 3 5 4 4 3" xfId="41030" xr:uid="{00000000-0005-0000-0000-0000F5480000}"/>
    <cellStyle name="Note 3 3 5 4 5" xfId="11562" xr:uid="{00000000-0005-0000-0000-0000F6480000}"/>
    <cellStyle name="Note 3 3 5 4 5 2" xfId="28997" xr:uid="{00000000-0005-0000-0000-0000F7480000}"/>
    <cellStyle name="Note 3 3 5 4 5 3" xfId="43450" xr:uid="{00000000-0005-0000-0000-0000F8480000}"/>
    <cellStyle name="Note 3 3 5 4 6" xfId="15201" xr:uid="{00000000-0005-0000-0000-0000F9480000}"/>
    <cellStyle name="Note 3 3 5 4 6 2" xfId="32636" xr:uid="{00000000-0005-0000-0000-0000FA480000}"/>
    <cellStyle name="Note 3 3 5 4 6 3" xfId="47089" xr:uid="{00000000-0005-0000-0000-0000FB480000}"/>
    <cellStyle name="Note 3 3 5 4 7" xfId="18569" xr:uid="{00000000-0005-0000-0000-0000FC480000}"/>
    <cellStyle name="Note 3 3 5 4 8" xfId="20363" xr:uid="{00000000-0005-0000-0000-0000FD480000}"/>
    <cellStyle name="Note 3 3 5 5" xfId="4236" xr:uid="{00000000-0005-0000-0000-0000FE480000}"/>
    <cellStyle name="Note 3 3 5 5 2" xfId="13803" xr:uid="{00000000-0005-0000-0000-0000FF480000}"/>
    <cellStyle name="Note 3 3 5 5 2 2" xfId="31238" xr:uid="{00000000-0005-0000-0000-000000490000}"/>
    <cellStyle name="Note 3 3 5 5 2 3" xfId="45691" xr:uid="{00000000-0005-0000-0000-000001490000}"/>
    <cellStyle name="Note 3 3 5 5 3" xfId="16264" xr:uid="{00000000-0005-0000-0000-000002490000}"/>
    <cellStyle name="Note 3 3 5 5 3 2" xfId="33699" xr:uid="{00000000-0005-0000-0000-000003490000}"/>
    <cellStyle name="Note 3 3 5 5 3 3" xfId="48152" xr:uid="{00000000-0005-0000-0000-000004490000}"/>
    <cellStyle name="Note 3 3 5 5 4" xfId="21672" xr:uid="{00000000-0005-0000-0000-000005490000}"/>
    <cellStyle name="Note 3 3 5 5 5" xfId="36125" xr:uid="{00000000-0005-0000-0000-000006490000}"/>
    <cellStyle name="Note 3 3 5 6" xfId="6698" xr:uid="{00000000-0005-0000-0000-000007490000}"/>
    <cellStyle name="Note 3 3 5 6 2" xfId="24133" xr:uid="{00000000-0005-0000-0000-000008490000}"/>
    <cellStyle name="Note 3 3 5 6 3" xfId="38586" xr:uid="{00000000-0005-0000-0000-000009490000}"/>
    <cellStyle name="Note 3 3 5 7" xfId="9139" xr:uid="{00000000-0005-0000-0000-00000A490000}"/>
    <cellStyle name="Note 3 3 5 7 2" xfId="26574" xr:uid="{00000000-0005-0000-0000-00000B490000}"/>
    <cellStyle name="Note 3 3 5 7 3" xfId="41027" xr:uid="{00000000-0005-0000-0000-00000C490000}"/>
    <cellStyle name="Note 3 3 5 8" xfId="11559" xr:uid="{00000000-0005-0000-0000-00000D490000}"/>
    <cellStyle name="Note 3 3 5 8 2" xfId="28994" xr:uid="{00000000-0005-0000-0000-00000E490000}"/>
    <cellStyle name="Note 3 3 5 8 3" xfId="43447" xr:uid="{00000000-0005-0000-0000-00000F490000}"/>
    <cellStyle name="Note 3 3 5 9" xfId="18566" xr:uid="{00000000-0005-0000-0000-000010490000}"/>
    <cellStyle name="Note 3 3 6" xfId="1729" xr:uid="{00000000-0005-0000-0000-000011490000}"/>
    <cellStyle name="Note 3 3 6 2" xfId="4240" xr:uid="{00000000-0005-0000-0000-000012490000}"/>
    <cellStyle name="Note 3 3 6 2 2" xfId="13806" xr:uid="{00000000-0005-0000-0000-000013490000}"/>
    <cellStyle name="Note 3 3 6 2 2 2" xfId="31241" xr:uid="{00000000-0005-0000-0000-000014490000}"/>
    <cellStyle name="Note 3 3 6 2 2 3" xfId="45694" xr:uid="{00000000-0005-0000-0000-000015490000}"/>
    <cellStyle name="Note 3 3 6 2 3" xfId="16267" xr:uid="{00000000-0005-0000-0000-000016490000}"/>
    <cellStyle name="Note 3 3 6 2 3 2" xfId="33702" xr:uid="{00000000-0005-0000-0000-000017490000}"/>
    <cellStyle name="Note 3 3 6 2 3 3" xfId="48155" xr:uid="{00000000-0005-0000-0000-000018490000}"/>
    <cellStyle name="Note 3 3 6 2 4" xfId="21676" xr:uid="{00000000-0005-0000-0000-000019490000}"/>
    <cellStyle name="Note 3 3 6 2 5" xfId="36129" xr:uid="{00000000-0005-0000-0000-00001A490000}"/>
    <cellStyle name="Note 3 3 6 3" xfId="6702" xr:uid="{00000000-0005-0000-0000-00001B490000}"/>
    <cellStyle name="Note 3 3 6 3 2" xfId="24137" xr:uid="{00000000-0005-0000-0000-00001C490000}"/>
    <cellStyle name="Note 3 3 6 3 3" xfId="38590" xr:uid="{00000000-0005-0000-0000-00001D490000}"/>
    <cellStyle name="Note 3 3 6 4" xfId="9143" xr:uid="{00000000-0005-0000-0000-00001E490000}"/>
    <cellStyle name="Note 3 3 6 4 2" xfId="26578" xr:uid="{00000000-0005-0000-0000-00001F490000}"/>
    <cellStyle name="Note 3 3 6 4 3" xfId="41031" xr:uid="{00000000-0005-0000-0000-000020490000}"/>
    <cellStyle name="Note 3 3 6 5" xfId="11563" xr:uid="{00000000-0005-0000-0000-000021490000}"/>
    <cellStyle name="Note 3 3 6 5 2" xfId="28998" xr:uid="{00000000-0005-0000-0000-000022490000}"/>
    <cellStyle name="Note 3 3 6 5 3" xfId="43451" xr:uid="{00000000-0005-0000-0000-000023490000}"/>
    <cellStyle name="Note 3 3 6 6" xfId="18570" xr:uid="{00000000-0005-0000-0000-000024490000}"/>
    <cellStyle name="Note 3 3 7" xfId="1730" xr:uid="{00000000-0005-0000-0000-000025490000}"/>
    <cellStyle name="Note 3 3 7 2" xfId="4241" xr:uid="{00000000-0005-0000-0000-000026490000}"/>
    <cellStyle name="Note 3 3 7 2 2" xfId="13807" xr:uid="{00000000-0005-0000-0000-000027490000}"/>
    <cellStyle name="Note 3 3 7 2 2 2" xfId="31242" xr:uid="{00000000-0005-0000-0000-000028490000}"/>
    <cellStyle name="Note 3 3 7 2 2 3" xfId="45695" xr:uid="{00000000-0005-0000-0000-000029490000}"/>
    <cellStyle name="Note 3 3 7 2 3" xfId="16268" xr:uid="{00000000-0005-0000-0000-00002A490000}"/>
    <cellStyle name="Note 3 3 7 2 3 2" xfId="33703" xr:uid="{00000000-0005-0000-0000-00002B490000}"/>
    <cellStyle name="Note 3 3 7 2 3 3" xfId="48156" xr:uid="{00000000-0005-0000-0000-00002C490000}"/>
    <cellStyle name="Note 3 3 7 2 4" xfId="21677" xr:uid="{00000000-0005-0000-0000-00002D490000}"/>
    <cellStyle name="Note 3 3 7 2 5" xfId="36130" xr:uid="{00000000-0005-0000-0000-00002E490000}"/>
    <cellStyle name="Note 3 3 7 3" xfId="6703" xr:uid="{00000000-0005-0000-0000-00002F490000}"/>
    <cellStyle name="Note 3 3 7 3 2" xfId="24138" xr:uid="{00000000-0005-0000-0000-000030490000}"/>
    <cellStyle name="Note 3 3 7 3 3" xfId="38591" xr:uid="{00000000-0005-0000-0000-000031490000}"/>
    <cellStyle name="Note 3 3 7 4" xfId="9144" xr:uid="{00000000-0005-0000-0000-000032490000}"/>
    <cellStyle name="Note 3 3 7 4 2" xfId="26579" xr:uid="{00000000-0005-0000-0000-000033490000}"/>
    <cellStyle name="Note 3 3 7 4 3" xfId="41032" xr:uid="{00000000-0005-0000-0000-000034490000}"/>
    <cellStyle name="Note 3 3 7 5" xfId="11564" xr:uid="{00000000-0005-0000-0000-000035490000}"/>
    <cellStyle name="Note 3 3 7 5 2" xfId="28999" xr:uid="{00000000-0005-0000-0000-000036490000}"/>
    <cellStyle name="Note 3 3 7 5 3" xfId="43452" xr:uid="{00000000-0005-0000-0000-000037490000}"/>
    <cellStyle name="Note 3 3 7 6" xfId="18571" xr:uid="{00000000-0005-0000-0000-000038490000}"/>
    <cellStyle name="Note 3 3 8" xfId="1731" xr:uid="{00000000-0005-0000-0000-000039490000}"/>
    <cellStyle name="Note 3 3 8 2" xfId="4242" xr:uid="{00000000-0005-0000-0000-00003A490000}"/>
    <cellStyle name="Note 3 3 8 2 2" xfId="21678" xr:uid="{00000000-0005-0000-0000-00003B490000}"/>
    <cellStyle name="Note 3 3 8 2 3" xfId="36131" xr:uid="{00000000-0005-0000-0000-00003C490000}"/>
    <cellStyle name="Note 3 3 8 3" xfId="6704" xr:uid="{00000000-0005-0000-0000-00003D490000}"/>
    <cellStyle name="Note 3 3 8 3 2" xfId="24139" xr:uid="{00000000-0005-0000-0000-00003E490000}"/>
    <cellStyle name="Note 3 3 8 3 3" xfId="38592" xr:uid="{00000000-0005-0000-0000-00003F490000}"/>
    <cellStyle name="Note 3 3 8 4" xfId="9145" xr:uid="{00000000-0005-0000-0000-000040490000}"/>
    <cellStyle name="Note 3 3 8 4 2" xfId="26580" xr:uid="{00000000-0005-0000-0000-000041490000}"/>
    <cellStyle name="Note 3 3 8 4 3" xfId="41033" xr:uid="{00000000-0005-0000-0000-000042490000}"/>
    <cellStyle name="Note 3 3 8 5" xfId="11565" xr:uid="{00000000-0005-0000-0000-000043490000}"/>
    <cellStyle name="Note 3 3 8 5 2" xfId="29000" xr:uid="{00000000-0005-0000-0000-000044490000}"/>
    <cellStyle name="Note 3 3 8 5 3" xfId="43453" xr:uid="{00000000-0005-0000-0000-000045490000}"/>
    <cellStyle name="Note 3 3 8 6" xfId="15202" xr:uid="{00000000-0005-0000-0000-000046490000}"/>
    <cellStyle name="Note 3 3 8 6 2" xfId="32637" xr:uid="{00000000-0005-0000-0000-000047490000}"/>
    <cellStyle name="Note 3 3 8 6 3" xfId="47090" xr:uid="{00000000-0005-0000-0000-000048490000}"/>
    <cellStyle name="Note 3 3 8 7" xfId="18572" xr:uid="{00000000-0005-0000-0000-000049490000}"/>
    <cellStyle name="Note 3 3 8 8" xfId="20364" xr:uid="{00000000-0005-0000-0000-00004A490000}"/>
    <cellStyle name="Note 3 3 9" xfId="4223" xr:uid="{00000000-0005-0000-0000-00004B490000}"/>
    <cellStyle name="Note 3 3 9 2" xfId="13793" xr:uid="{00000000-0005-0000-0000-00004C490000}"/>
    <cellStyle name="Note 3 3 9 2 2" xfId="31228" xr:uid="{00000000-0005-0000-0000-00004D490000}"/>
    <cellStyle name="Note 3 3 9 2 3" xfId="45681" xr:uid="{00000000-0005-0000-0000-00004E490000}"/>
    <cellStyle name="Note 3 3 9 3" xfId="16254" xr:uid="{00000000-0005-0000-0000-00004F490000}"/>
    <cellStyle name="Note 3 3 9 3 2" xfId="33689" xr:uid="{00000000-0005-0000-0000-000050490000}"/>
    <cellStyle name="Note 3 3 9 3 3" xfId="48142" xr:uid="{00000000-0005-0000-0000-000051490000}"/>
    <cellStyle name="Note 3 3 9 4" xfId="21659" xr:uid="{00000000-0005-0000-0000-000052490000}"/>
    <cellStyle name="Note 3 3 9 5" xfId="36112" xr:uid="{00000000-0005-0000-0000-000053490000}"/>
    <cellStyle name="Note 3 30" xfId="1732" xr:uid="{00000000-0005-0000-0000-000054490000}"/>
    <cellStyle name="Note 3 30 2" xfId="4243" xr:uid="{00000000-0005-0000-0000-000055490000}"/>
    <cellStyle name="Note 3 30 2 2" xfId="21679" xr:uid="{00000000-0005-0000-0000-000056490000}"/>
    <cellStyle name="Note 3 30 2 3" xfId="36132" xr:uid="{00000000-0005-0000-0000-000057490000}"/>
    <cellStyle name="Note 3 30 3" xfId="6705" xr:uid="{00000000-0005-0000-0000-000058490000}"/>
    <cellStyle name="Note 3 30 3 2" xfId="24140" xr:uid="{00000000-0005-0000-0000-000059490000}"/>
    <cellStyle name="Note 3 30 3 3" xfId="38593" xr:uid="{00000000-0005-0000-0000-00005A490000}"/>
    <cellStyle name="Note 3 30 4" xfId="9146" xr:uid="{00000000-0005-0000-0000-00005B490000}"/>
    <cellStyle name="Note 3 30 4 2" xfId="26581" xr:uid="{00000000-0005-0000-0000-00005C490000}"/>
    <cellStyle name="Note 3 30 4 3" xfId="41034" xr:uid="{00000000-0005-0000-0000-00005D490000}"/>
    <cellStyle name="Note 3 30 5" xfId="11566" xr:uid="{00000000-0005-0000-0000-00005E490000}"/>
    <cellStyle name="Note 3 30 5 2" xfId="29001" xr:uid="{00000000-0005-0000-0000-00005F490000}"/>
    <cellStyle name="Note 3 30 5 3" xfId="43454" xr:uid="{00000000-0005-0000-0000-000060490000}"/>
    <cellStyle name="Note 3 30 6" xfId="15203" xr:uid="{00000000-0005-0000-0000-000061490000}"/>
    <cellStyle name="Note 3 30 6 2" xfId="32638" xr:uid="{00000000-0005-0000-0000-000062490000}"/>
    <cellStyle name="Note 3 30 6 3" xfId="47091" xr:uid="{00000000-0005-0000-0000-000063490000}"/>
    <cellStyle name="Note 3 30 7" xfId="18573" xr:uid="{00000000-0005-0000-0000-000064490000}"/>
    <cellStyle name="Note 3 30 8" xfId="20365" xr:uid="{00000000-0005-0000-0000-000065490000}"/>
    <cellStyle name="Note 3 31" xfId="3904" xr:uid="{00000000-0005-0000-0000-000066490000}"/>
    <cellStyle name="Note 3 31 2" xfId="13553" xr:uid="{00000000-0005-0000-0000-000067490000}"/>
    <cellStyle name="Note 3 31 2 2" xfId="30988" xr:uid="{00000000-0005-0000-0000-000068490000}"/>
    <cellStyle name="Note 3 31 2 3" xfId="45441" xr:uid="{00000000-0005-0000-0000-000069490000}"/>
    <cellStyle name="Note 3 31 3" xfId="16014" xr:uid="{00000000-0005-0000-0000-00006A490000}"/>
    <cellStyle name="Note 3 31 3 2" xfId="33449" xr:uid="{00000000-0005-0000-0000-00006B490000}"/>
    <cellStyle name="Note 3 31 3 3" xfId="47902" xr:uid="{00000000-0005-0000-0000-00006C490000}"/>
    <cellStyle name="Note 3 31 4" xfId="21340" xr:uid="{00000000-0005-0000-0000-00006D490000}"/>
    <cellStyle name="Note 3 31 5" xfId="35793" xr:uid="{00000000-0005-0000-0000-00006E490000}"/>
    <cellStyle name="Note 3 32" xfId="6366" xr:uid="{00000000-0005-0000-0000-00006F490000}"/>
    <cellStyle name="Note 3 32 2" xfId="23801" xr:uid="{00000000-0005-0000-0000-000070490000}"/>
    <cellStyle name="Note 3 32 3" xfId="38254" xr:uid="{00000000-0005-0000-0000-000071490000}"/>
    <cellStyle name="Note 3 33" xfId="8807" xr:uid="{00000000-0005-0000-0000-000072490000}"/>
    <cellStyle name="Note 3 33 2" xfId="26242" xr:uid="{00000000-0005-0000-0000-000073490000}"/>
    <cellStyle name="Note 3 33 3" xfId="40695" xr:uid="{00000000-0005-0000-0000-000074490000}"/>
    <cellStyle name="Note 3 34" xfId="11227" xr:uid="{00000000-0005-0000-0000-000075490000}"/>
    <cellStyle name="Note 3 34 2" xfId="28662" xr:uid="{00000000-0005-0000-0000-000076490000}"/>
    <cellStyle name="Note 3 34 3" xfId="43115" xr:uid="{00000000-0005-0000-0000-000077490000}"/>
    <cellStyle name="Note 3 35" xfId="18234" xr:uid="{00000000-0005-0000-0000-000078490000}"/>
    <cellStyle name="Note 3 4" xfId="1733" xr:uid="{00000000-0005-0000-0000-000079490000}"/>
    <cellStyle name="Note 3 4 10" xfId="6706" xr:uid="{00000000-0005-0000-0000-00007A490000}"/>
    <cellStyle name="Note 3 4 10 2" xfId="24141" xr:uid="{00000000-0005-0000-0000-00007B490000}"/>
    <cellStyle name="Note 3 4 10 3" xfId="38594" xr:uid="{00000000-0005-0000-0000-00007C490000}"/>
    <cellStyle name="Note 3 4 11" xfId="9147" xr:uid="{00000000-0005-0000-0000-00007D490000}"/>
    <cellStyle name="Note 3 4 11 2" xfId="26582" xr:uid="{00000000-0005-0000-0000-00007E490000}"/>
    <cellStyle name="Note 3 4 11 3" xfId="41035" xr:uid="{00000000-0005-0000-0000-00007F490000}"/>
    <cellStyle name="Note 3 4 12" xfId="11567" xr:uid="{00000000-0005-0000-0000-000080490000}"/>
    <cellStyle name="Note 3 4 12 2" xfId="29002" xr:uid="{00000000-0005-0000-0000-000081490000}"/>
    <cellStyle name="Note 3 4 12 3" xfId="43455" xr:uid="{00000000-0005-0000-0000-000082490000}"/>
    <cellStyle name="Note 3 4 13" xfId="18574" xr:uid="{00000000-0005-0000-0000-000083490000}"/>
    <cellStyle name="Note 3 4 2" xfId="1734" xr:uid="{00000000-0005-0000-0000-000084490000}"/>
    <cellStyle name="Note 3 4 2 2" xfId="1735" xr:uid="{00000000-0005-0000-0000-000085490000}"/>
    <cellStyle name="Note 3 4 2 2 2" xfId="4246" xr:uid="{00000000-0005-0000-0000-000086490000}"/>
    <cellStyle name="Note 3 4 2 2 2 2" xfId="13810" xr:uid="{00000000-0005-0000-0000-000087490000}"/>
    <cellStyle name="Note 3 4 2 2 2 2 2" xfId="31245" xr:uid="{00000000-0005-0000-0000-000088490000}"/>
    <cellStyle name="Note 3 4 2 2 2 2 3" xfId="45698" xr:uid="{00000000-0005-0000-0000-000089490000}"/>
    <cellStyle name="Note 3 4 2 2 2 3" xfId="16271" xr:uid="{00000000-0005-0000-0000-00008A490000}"/>
    <cellStyle name="Note 3 4 2 2 2 3 2" xfId="33706" xr:uid="{00000000-0005-0000-0000-00008B490000}"/>
    <cellStyle name="Note 3 4 2 2 2 3 3" xfId="48159" xr:uid="{00000000-0005-0000-0000-00008C490000}"/>
    <cellStyle name="Note 3 4 2 2 2 4" xfId="21682" xr:uid="{00000000-0005-0000-0000-00008D490000}"/>
    <cellStyle name="Note 3 4 2 2 2 5" xfId="36135" xr:uid="{00000000-0005-0000-0000-00008E490000}"/>
    <cellStyle name="Note 3 4 2 2 3" xfId="6708" xr:uid="{00000000-0005-0000-0000-00008F490000}"/>
    <cellStyle name="Note 3 4 2 2 3 2" xfId="24143" xr:uid="{00000000-0005-0000-0000-000090490000}"/>
    <cellStyle name="Note 3 4 2 2 3 3" xfId="38596" xr:uid="{00000000-0005-0000-0000-000091490000}"/>
    <cellStyle name="Note 3 4 2 2 4" xfId="9149" xr:uid="{00000000-0005-0000-0000-000092490000}"/>
    <cellStyle name="Note 3 4 2 2 4 2" xfId="26584" xr:uid="{00000000-0005-0000-0000-000093490000}"/>
    <cellStyle name="Note 3 4 2 2 4 3" xfId="41037" xr:uid="{00000000-0005-0000-0000-000094490000}"/>
    <cellStyle name="Note 3 4 2 2 5" xfId="11569" xr:uid="{00000000-0005-0000-0000-000095490000}"/>
    <cellStyle name="Note 3 4 2 2 5 2" xfId="29004" xr:uid="{00000000-0005-0000-0000-000096490000}"/>
    <cellStyle name="Note 3 4 2 2 5 3" xfId="43457" xr:uid="{00000000-0005-0000-0000-000097490000}"/>
    <cellStyle name="Note 3 4 2 2 6" xfId="18576" xr:uid="{00000000-0005-0000-0000-000098490000}"/>
    <cellStyle name="Note 3 4 2 3" xfId="1736" xr:uid="{00000000-0005-0000-0000-000099490000}"/>
    <cellStyle name="Note 3 4 2 3 2" xfId="4247" xr:uid="{00000000-0005-0000-0000-00009A490000}"/>
    <cellStyle name="Note 3 4 2 3 2 2" xfId="13811" xr:uid="{00000000-0005-0000-0000-00009B490000}"/>
    <cellStyle name="Note 3 4 2 3 2 2 2" xfId="31246" xr:uid="{00000000-0005-0000-0000-00009C490000}"/>
    <cellStyle name="Note 3 4 2 3 2 2 3" xfId="45699" xr:uid="{00000000-0005-0000-0000-00009D490000}"/>
    <cellStyle name="Note 3 4 2 3 2 3" xfId="16272" xr:uid="{00000000-0005-0000-0000-00009E490000}"/>
    <cellStyle name="Note 3 4 2 3 2 3 2" xfId="33707" xr:uid="{00000000-0005-0000-0000-00009F490000}"/>
    <cellStyle name="Note 3 4 2 3 2 3 3" xfId="48160" xr:uid="{00000000-0005-0000-0000-0000A0490000}"/>
    <cellStyle name="Note 3 4 2 3 2 4" xfId="21683" xr:uid="{00000000-0005-0000-0000-0000A1490000}"/>
    <cellStyle name="Note 3 4 2 3 2 5" xfId="36136" xr:uid="{00000000-0005-0000-0000-0000A2490000}"/>
    <cellStyle name="Note 3 4 2 3 3" xfId="6709" xr:uid="{00000000-0005-0000-0000-0000A3490000}"/>
    <cellStyle name="Note 3 4 2 3 3 2" xfId="24144" xr:uid="{00000000-0005-0000-0000-0000A4490000}"/>
    <cellStyle name="Note 3 4 2 3 3 3" xfId="38597" xr:uid="{00000000-0005-0000-0000-0000A5490000}"/>
    <cellStyle name="Note 3 4 2 3 4" xfId="9150" xr:uid="{00000000-0005-0000-0000-0000A6490000}"/>
    <cellStyle name="Note 3 4 2 3 4 2" xfId="26585" xr:uid="{00000000-0005-0000-0000-0000A7490000}"/>
    <cellStyle name="Note 3 4 2 3 4 3" xfId="41038" xr:uid="{00000000-0005-0000-0000-0000A8490000}"/>
    <cellStyle name="Note 3 4 2 3 5" xfId="11570" xr:uid="{00000000-0005-0000-0000-0000A9490000}"/>
    <cellStyle name="Note 3 4 2 3 5 2" xfId="29005" xr:uid="{00000000-0005-0000-0000-0000AA490000}"/>
    <cellStyle name="Note 3 4 2 3 5 3" xfId="43458" xr:uid="{00000000-0005-0000-0000-0000AB490000}"/>
    <cellStyle name="Note 3 4 2 3 6" xfId="18577" xr:uid="{00000000-0005-0000-0000-0000AC490000}"/>
    <cellStyle name="Note 3 4 2 4" xfId="1737" xr:uid="{00000000-0005-0000-0000-0000AD490000}"/>
    <cellStyle name="Note 3 4 2 4 2" xfId="4248" xr:uid="{00000000-0005-0000-0000-0000AE490000}"/>
    <cellStyle name="Note 3 4 2 4 2 2" xfId="21684" xr:uid="{00000000-0005-0000-0000-0000AF490000}"/>
    <cellStyle name="Note 3 4 2 4 2 3" xfId="36137" xr:uid="{00000000-0005-0000-0000-0000B0490000}"/>
    <cellStyle name="Note 3 4 2 4 3" xfId="6710" xr:uid="{00000000-0005-0000-0000-0000B1490000}"/>
    <cellStyle name="Note 3 4 2 4 3 2" xfId="24145" xr:uid="{00000000-0005-0000-0000-0000B2490000}"/>
    <cellStyle name="Note 3 4 2 4 3 3" xfId="38598" xr:uid="{00000000-0005-0000-0000-0000B3490000}"/>
    <cellStyle name="Note 3 4 2 4 4" xfId="9151" xr:uid="{00000000-0005-0000-0000-0000B4490000}"/>
    <cellStyle name="Note 3 4 2 4 4 2" xfId="26586" xr:uid="{00000000-0005-0000-0000-0000B5490000}"/>
    <cellStyle name="Note 3 4 2 4 4 3" xfId="41039" xr:uid="{00000000-0005-0000-0000-0000B6490000}"/>
    <cellStyle name="Note 3 4 2 4 5" xfId="11571" xr:uid="{00000000-0005-0000-0000-0000B7490000}"/>
    <cellStyle name="Note 3 4 2 4 5 2" xfId="29006" xr:uid="{00000000-0005-0000-0000-0000B8490000}"/>
    <cellStyle name="Note 3 4 2 4 5 3" xfId="43459" xr:uid="{00000000-0005-0000-0000-0000B9490000}"/>
    <cellStyle name="Note 3 4 2 4 6" xfId="15204" xr:uid="{00000000-0005-0000-0000-0000BA490000}"/>
    <cellStyle name="Note 3 4 2 4 6 2" xfId="32639" xr:uid="{00000000-0005-0000-0000-0000BB490000}"/>
    <cellStyle name="Note 3 4 2 4 6 3" xfId="47092" xr:uid="{00000000-0005-0000-0000-0000BC490000}"/>
    <cellStyle name="Note 3 4 2 4 7" xfId="18578" xr:uid="{00000000-0005-0000-0000-0000BD490000}"/>
    <cellStyle name="Note 3 4 2 4 8" xfId="20366" xr:uid="{00000000-0005-0000-0000-0000BE490000}"/>
    <cellStyle name="Note 3 4 2 5" xfId="4245" xr:uid="{00000000-0005-0000-0000-0000BF490000}"/>
    <cellStyle name="Note 3 4 2 5 2" xfId="13809" xr:uid="{00000000-0005-0000-0000-0000C0490000}"/>
    <cellStyle name="Note 3 4 2 5 2 2" xfId="31244" xr:uid="{00000000-0005-0000-0000-0000C1490000}"/>
    <cellStyle name="Note 3 4 2 5 2 3" xfId="45697" xr:uid="{00000000-0005-0000-0000-0000C2490000}"/>
    <cellStyle name="Note 3 4 2 5 3" xfId="16270" xr:uid="{00000000-0005-0000-0000-0000C3490000}"/>
    <cellStyle name="Note 3 4 2 5 3 2" xfId="33705" xr:uid="{00000000-0005-0000-0000-0000C4490000}"/>
    <cellStyle name="Note 3 4 2 5 3 3" xfId="48158" xr:uid="{00000000-0005-0000-0000-0000C5490000}"/>
    <cellStyle name="Note 3 4 2 5 4" xfId="21681" xr:uid="{00000000-0005-0000-0000-0000C6490000}"/>
    <cellStyle name="Note 3 4 2 5 5" xfId="36134" xr:uid="{00000000-0005-0000-0000-0000C7490000}"/>
    <cellStyle name="Note 3 4 2 6" xfId="6707" xr:uid="{00000000-0005-0000-0000-0000C8490000}"/>
    <cellStyle name="Note 3 4 2 6 2" xfId="24142" xr:uid="{00000000-0005-0000-0000-0000C9490000}"/>
    <cellStyle name="Note 3 4 2 6 3" xfId="38595" xr:uid="{00000000-0005-0000-0000-0000CA490000}"/>
    <cellStyle name="Note 3 4 2 7" xfId="9148" xr:uid="{00000000-0005-0000-0000-0000CB490000}"/>
    <cellStyle name="Note 3 4 2 7 2" xfId="26583" xr:uid="{00000000-0005-0000-0000-0000CC490000}"/>
    <cellStyle name="Note 3 4 2 7 3" xfId="41036" xr:uid="{00000000-0005-0000-0000-0000CD490000}"/>
    <cellStyle name="Note 3 4 2 8" xfId="11568" xr:uid="{00000000-0005-0000-0000-0000CE490000}"/>
    <cellStyle name="Note 3 4 2 8 2" xfId="29003" xr:uid="{00000000-0005-0000-0000-0000CF490000}"/>
    <cellStyle name="Note 3 4 2 8 3" xfId="43456" xr:uid="{00000000-0005-0000-0000-0000D0490000}"/>
    <cellStyle name="Note 3 4 2 9" xfId="18575" xr:uid="{00000000-0005-0000-0000-0000D1490000}"/>
    <cellStyle name="Note 3 4 3" xfId="1738" xr:uid="{00000000-0005-0000-0000-0000D2490000}"/>
    <cellStyle name="Note 3 4 3 2" xfId="1739" xr:uid="{00000000-0005-0000-0000-0000D3490000}"/>
    <cellStyle name="Note 3 4 3 2 2" xfId="4250" xr:uid="{00000000-0005-0000-0000-0000D4490000}"/>
    <cellStyle name="Note 3 4 3 2 2 2" xfId="13813" xr:uid="{00000000-0005-0000-0000-0000D5490000}"/>
    <cellStyle name="Note 3 4 3 2 2 2 2" xfId="31248" xr:uid="{00000000-0005-0000-0000-0000D6490000}"/>
    <cellStyle name="Note 3 4 3 2 2 2 3" xfId="45701" xr:uid="{00000000-0005-0000-0000-0000D7490000}"/>
    <cellStyle name="Note 3 4 3 2 2 3" xfId="16274" xr:uid="{00000000-0005-0000-0000-0000D8490000}"/>
    <cellStyle name="Note 3 4 3 2 2 3 2" xfId="33709" xr:uid="{00000000-0005-0000-0000-0000D9490000}"/>
    <cellStyle name="Note 3 4 3 2 2 3 3" xfId="48162" xr:uid="{00000000-0005-0000-0000-0000DA490000}"/>
    <cellStyle name="Note 3 4 3 2 2 4" xfId="21686" xr:uid="{00000000-0005-0000-0000-0000DB490000}"/>
    <cellStyle name="Note 3 4 3 2 2 5" xfId="36139" xr:uid="{00000000-0005-0000-0000-0000DC490000}"/>
    <cellStyle name="Note 3 4 3 2 3" xfId="6712" xr:uid="{00000000-0005-0000-0000-0000DD490000}"/>
    <cellStyle name="Note 3 4 3 2 3 2" xfId="24147" xr:uid="{00000000-0005-0000-0000-0000DE490000}"/>
    <cellStyle name="Note 3 4 3 2 3 3" xfId="38600" xr:uid="{00000000-0005-0000-0000-0000DF490000}"/>
    <cellStyle name="Note 3 4 3 2 4" xfId="9153" xr:uid="{00000000-0005-0000-0000-0000E0490000}"/>
    <cellStyle name="Note 3 4 3 2 4 2" xfId="26588" xr:uid="{00000000-0005-0000-0000-0000E1490000}"/>
    <cellStyle name="Note 3 4 3 2 4 3" xfId="41041" xr:uid="{00000000-0005-0000-0000-0000E2490000}"/>
    <cellStyle name="Note 3 4 3 2 5" xfId="11573" xr:uid="{00000000-0005-0000-0000-0000E3490000}"/>
    <cellStyle name="Note 3 4 3 2 5 2" xfId="29008" xr:uid="{00000000-0005-0000-0000-0000E4490000}"/>
    <cellStyle name="Note 3 4 3 2 5 3" xfId="43461" xr:uid="{00000000-0005-0000-0000-0000E5490000}"/>
    <cellStyle name="Note 3 4 3 2 6" xfId="18580" xr:uid="{00000000-0005-0000-0000-0000E6490000}"/>
    <cellStyle name="Note 3 4 3 3" xfId="1740" xr:uid="{00000000-0005-0000-0000-0000E7490000}"/>
    <cellStyle name="Note 3 4 3 3 2" xfId="4251" xr:uid="{00000000-0005-0000-0000-0000E8490000}"/>
    <cellStyle name="Note 3 4 3 3 2 2" xfId="13814" xr:uid="{00000000-0005-0000-0000-0000E9490000}"/>
    <cellStyle name="Note 3 4 3 3 2 2 2" xfId="31249" xr:uid="{00000000-0005-0000-0000-0000EA490000}"/>
    <cellStyle name="Note 3 4 3 3 2 2 3" xfId="45702" xr:uid="{00000000-0005-0000-0000-0000EB490000}"/>
    <cellStyle name="Note 3 4 3 3 2 3" xfId="16275" xr:uid="{00000000-0005-0000-0000-0000EC490000}"/>
    <cellStyle name="Note 3 4 3 3 2 3 2" xfId="33710" xr:uid="{00000000-0005-0000-0000-0000ED490000}"/>
    <cellStyle name="Note 3 4 3 3 2 3 3" xfId="48163" xr:uid="{00000000-0005-0000-0000-0000EE490000}"/>
    <cellStyle name="Note 3 4 3 3 2 4" xfId="21687" xr:uid="{00000000-0005-0000-0000-0000EF490000}"/>
    <cellStyle name="Note 3 4 3 3 2 5" xfId="36140" xr:uid="{00000000-0005-0000-0000-0000F0490000}"/>
    <cellStyle name="Note 3 4 3 3 3" xfId="6713" xr:uid="{00000000-0005-0000-0000-0000F1490000}"/>
    <cellStyle name="Note 3 4 3 3 3 2" xfId="24148" xr:uid="{00000000-0005-0000-0000-0000F2490000}"/>
    <cellStyle name="Note 3 4 3 3 3 3" xfId="38601" xr:uid="{00000000-0005-0000-0000-0000F3490000}"/>
    <cellStyle name="Note 3 4 3 3 4" xfId="9154" xr:uid="{00000000-0005-0000-0000-0000F4490000}"/>
    <cellStyle name="Note 3 4 3 3 4 2" xfId="26589" xr:uid="{00000000-0005-0000-0000-0000F5490000}"/>
    <cellStyle name="Note 3 4 3 3 4 3" xfId="41042" xr:uid="{00000000-0005-0000-0000-0000F6490000}"/>
    <cellStyle name="Note 3 4 3 3 5" xfId="11574" xr:uid="{00000000-0005-0000-0000-0000F7490000}"/>
    <cellStyle name="Note 3 4 3 3 5 2" xfId="29009" xr:uid="{00000000-0005-0000-0000-0000F8490000}"/>
    <cellStyle name="Note 3 4 3 3 5 3" xfId="43462" xr:uid="{00000000-0005-0000-0000-0000F9490000}"/>
    <cellStyle name="Note 3 4 3 3 6" xfId="18581" xr:uid="{00000000-0005-0000-0000-0000FA490000}"/>
    <cellStyle name="Note 3 4 3 4" xfId="1741" xr:uid="{00000000-0005-0000-0000-0000FB490000}"/>
    <cellStyle name="Note 3 4 3 4 2" xfId="4252" xr:uid="{00000000-0005-0000-0000-0000FC490000}"/>
    <cellStyle name="Note 3 4 3 4 2 2" xfId="21688" xr:uid="{00000000-0005-0000-0000-0000FD490000}"/>
    <cellStyle name="Note 3 4 3 4 2 3" xfId="36141" xr:uid="{00000000-0005-0000-0000-0000FE490000}"/>
    <cellStyle name="Note 3 4 3 4 3" xfId="6714" xr:uid="{00000000-0005-0000-0000-0000FF490000}"/>
    <cellStyle name="Note 3 4 3 4 3 2" xfId="24149" xr:uid="{00000000-0005-0000-0000-0000004A0000}"/>
    <cellStyle name="Note 3 4 3 4 3 3" xfId="38602" xr:uid="{00000000-0005-0000-0000-0000014A0000}"/>
    <cellStyle name="Note 3 4 3 4 4" xfId="9155" xr:uid="{00000000-0005-0000-0000-0000024A0000}"/>
    <cellStyle name="Note 3 4 3 4 4 2" xfId="26590" xr:uid="{00000000-0005-0000-0000-0000034A0000}"/>
    <cellStyle name="Note 3 4 3 4 4 3" xfId="41043" xr:uid="{00000000-0005-0000-0000-0000044A0000}"/>
    <cellStyle name="Note 3 4 3 4 5" xfId="11575" xr:uid="{00000000-0005-0000-0000-0000054A0000}"/>
    <cellStyle name="Note 3 4 3 4 5 2" xfId="29010" xr:uid="{00000000-0005-0000-0000-0000064A0000}"/>
    <cellStyle name="Note 3 4 3 4 5 3" xfId="43463" xr:uid="{00000000-0005-0000-0000-0000074A0000}"/>
    <cellStyle name="Note 3 4 3 4 6" xfId="15205" xr:uid="{00000000-0005-0000-0000-0000084A0000}"/>
    <cellStyle name="Note 3 4 3 4 6 2" xfId="32640" xr:uid="{00000000-0005-0000-0000-0000094A0000}"/>
    <cellStyle name="Note 3 4 3 4 6 3" xfId="47093" xr:uid="{00000000-0005-0000-0000-00000A4A0000}"/>
    <cellStyle name="Note 3 4 3 4 7" xfId="18582" xr:uid="{00000000-0005-0000-0000-00000B4A0000}"/>
    <cellStyle name="Note 3 4 3 4 8" xfId="20367" xr:uid="{00000000-0005-0000-0000-00000C4A0000}"/>
    <cellStyle name="Note 3 4 3 5" xfId="4249" xr:uid="{00000000-0005-0000-0000-00000D4A0000}"/>
    <cellStyle name="Note 3 4 3 5 2" xfId="13812" xr:uid="{00000000-0005-0000-0000-00000E4A0000}"/>
    <cellStyle name="Note 3 4 3 5 2 2" xfId="31247" xr:uid="{00000000-0005-0000-0000-00000F4A0000}"/>
    <cellStyle name="Note 3 4 3 5 2 3" xfId="45700" xr:uid="{00000000-0005-0000-0000-0000104A0000}"/>
    <cellStyle name="Note 3 4 3 5 3" xfId="16273" xr:uid="{00000000-0005-0000-0000-0000114A0000}"/>
    <cellStyle name="Note 3 4 3 5 3 2" xfId="33708" xr:uid="{00000000-0005-0000-0000-0000124A0000}"/>
    <cellStyle name="Note 3 4 3 5 3 3" xfId="48161" xr:uid="{00000000-0005-0000-0000-0000134A0000}"/>
    <cellStyle name="Note 3 4 3 5 4" xfId="21685" xr:uid="{00000000-0005-0000-0000-0000144A0000}"/>
    <cellStyle name="Note 3 4 3 5 5" xfId="36138" xr:uid="{00000000-0005-0000-0000-0000154A0000}"/>
    <cellStyle name="Note 3 4 3 6" xfId="6711" xr:uid="{00000000-0005-0000-0000-0000164A0000}"/>
    <cellStyle name="Note 3 4 3 6 2" xfId="24146" xr:uid="{00000000-0005-0000-0000-0000174A0000}"/>
    <cellStyle name="Note 3 4 3 6 3" xfId="38599" xr:uid="{00000000-0005-0000-0000-0000184A0000}"/>
    <cellStyle name="Note 3 4 3 7" xfId="9152" xr:uid="{00000000-0005-0000-0000-0000194A0000}"/>
    <cellStyle name="Note 3 4 3 7 2" xfId="26587" xr:uid="{00000000-0005-0000-0000-00001A4A0000}"/>
    <cellStyle name="Note 3 4 3 7 3" xfId="41040" xr:uid="{00000000-0005-0000-0000-00001B4A0000}"/>
    <cellStyle name="Note 3 4 3 8" xfId="11572" xr:uid="{00000000-0005-0000-0000-00001C4A0000}"/>
    <cellStyle name="Note 3 4 3 8 2" xfId="29007" xr:uid="{00000000-0005-0000-0000-00001D4A0000}"/>
    <cellStyle name="Note 3 4 3 8 3" xfId="43460" xr:uid="{00000000-0005-0000-0000-00001E4A0000}"/>
    <cellStyle name="Note 3 4 3 9" xfId="18579" xr:uid="{00000000-0005-0000-0000-00001F4A0000}"/>
    <cellStyle name="Note 3 4 4" xfId="1742" xr:uid="{00000000-0005-0000-0000-0000204A0000}"/>
    <cellStyle name="Note 3 4 4 2" xfId="1743" xr:uid="{00000000-0005-0000-0000-0000214A0000}"/>
    <cellStyle name="Note 3 4 4 2 2" xfId="4254" xr:uid="{00000000-0005-0000-0000-0000224A0000}"/>
    <cellStyle name="Note 3 4 4 2 2 2" xfId="13816" xr:uid="{00000000-0005-0000-0000-0000234A0000}"/>
    <cellStyle name="Note 3 4 4 2 2 2 2" xfId="31251" xr:uid="{00000000-0005-0000-0000-0000244A0000}"/>
    <cellStyle name="Note 3 4 4 2 2 2 3" xfId="45704" xr:uid="{00000000-0005-0000-0000-0000254A0000}"/>
    <cellStyle name="Note 3 4 4 2 2 3" xfId="16277" xr:uid="{00000000-0005-0000-0000-0000264A0000}"/>
    <cellStyle name="Note 3 4 4 2 2 3 2" xfId="33712" xr:uid="{00000000-0005-0000-0000-0000274A0000}"/>
    <cellStyle name="Note 3 4 4 2 2 3 3" xfId="48165" xr:uid="{00000000-0005-0000-0000-0000284A0000}"/>
    <cellStyle name="Note 3 4 4 2 2 4" xfId="21690" xr:uid="{00000000-0005-0000-0000-0000294A0000}"/>
    <cellStyle name="Note 3 4 4 2 2 5" xfId="36143" xr:uid="{00000000-0005-0000-0000-00002A4A0000}"/>
    <cellStyle name="Note 3 4 4 2 3" xfId="6716" xr:uid="{00000000-0005-0000-0000-00002B4A0000}"/>
    <cellStyle name="Note 3 4 4 2 3 2" xfId="24151" xr:uid="{00000000-0005-0000-0000-00002C4A0000}"/>
    <cellStyle name="Note 3 4 4 2 3 3" xfId="38604" xr:uid="{00000000-0005-0000-0000-00002D4A0000}"/>
    <cellStyle name="Note 3 4 4 2 4" xfId="9157" xr:uid="{00000000-0005-0000-0000-00002E4A0000}"/>
    <cellStyle name="Note 3 4 4 2 4 2" xfId="26592" xr:uid="{00000000-0005-0000-0000-00002F4A0000}"/>
    <cellStyle name="Note 3 4 4 2 4 3" xfId="41045" xr:uid="{00000000-0005-0000-0000-0000304A0000}"/>
    <cellStyle name="Note 3 4 4 2 5" xfId="11577" xr:uid="{00000000-0005-0000-0000-0000314A0000}"/>
    <cellStyle name="Note 3 4 4 2 5 2" xfId="29012" xr:uid="{00000000-0005-0000-0000-0000324A0000}"/>
    <cellStyle name="Note 3 4 4 2 5 3" xfId="43465" xr:uid="{00000000-0005-0000-0000-0000334A0000}"/>
    <cellStyle name="Note 3 4 4 2 6" xfId="18584" xr:uid="{00000000-0005-0000-0000-0000344A0000}"/>
    <cellStyle name="Note 3 4 4 3" xfId="1744" xr:uid="{00000000-0005-0000-0000-0000354A0000}"/>
    <cellStyle name="Note 3 4 4 3 2" xfId="4255" xr:uid="{00000000-0005-0000-0000-0000364A0000}"/>
    <cellStyle name="Note 3 4 4 3 2 2" xfId="13817" xr:uid="{00000000-0005-0000-0000-0000374A0000}"/>
    <cellStyle name="Note 3 4 4 3 2 2 2" xfId="31252" xr:uid="{00000000-0005-0000-0000-0000384A0000}"/>
    <cellStyle name="Note 3 4 4 3 2 2 3" xfId="45705" xr:uid="{00000000-0005-0000-0000-0000394A0000}"/>
    <cellStyle name="Note 3 4 4 3 2 3" xfId="16278" xr:uid="{00000000-0005-0000-0000-00003A4A0000}"/>
    <cellStyle name="Note 3 4 4 3 2 3 2" xfId="33713" xr:uid="{00000000-0005-0000-0000-00003B4A0000}"/>
    <cellStyle name="Note 3 4 4 3 2 3 3" xfId="48166" xr:uid="{00000000-0005-0000-0000-00003C4A0000}"/>
    <cellStyle name="Note 3 4 4 3 2 4" xfId="21691" xr:uid="{00000000-0005-0000-0000-00003D4A0000}"/>
    <cellStyle name="Note 3 4 4 3 2 5" xfId="36144" xr:uid="{00000000-0005-0000-0000-00003E4A0000}"/>
    <cellStyle name="Note 3 4 4 3 3" xfId="6717" xr:uid="{00000000-0005-0000-0000-00003F4A0000}"/>
    <cellStyle name="Note 3 4 4 3 3 2" xfId="24152" xr:uid="{00000000-0005-0000-0000-0000404A0000}"/>
    <cellStyle name="Note 3 4 4 3 3 3" xfId="38605" xr:uid="{00000000-0005-0000-0000-0000414A0000}"/>
    <cellStyle name="Note 3 4 4 3 4" xfId="9158" xr:uid="{00000000-0005-0000-0000-0000424A0000}"/>
    <cellStyle name="Note 3 4 4 3 4 2" xfId="26593" xr:uid="{00000000-0005-0000-0000-0000434A0000}"/>
    <cellStyle name="Note 3 4 4 3 4 3" xfId="41046" xr:uid="{00000000-0005-0000-0000-0000444A0000}"/>
    <cellStyle name="Note 3 4 4 3 5" xfId="11578" xr:uid="{00000000-0005-0000-0000-0000454A0000}"/>
    <cellStyle name="Note 3 4 4 3 5 2" xfId="29013" xr:uid="{00000000-0005-0000-0000-0000464A0000}"/>
    <cellStyle name="Note 3 4 4 3 5 3" xfId="43466" xr:uid="{00000000-0005-0000-0000-0000474A0000}"/>
    <cellStyle name="Note 3 4 4 3 6" xfId="18585" xr:uid="{00000000-0005-0000-0000-0000484A0000}"/>
    <cellStyle name="Note 3 4 4 4" xfId="1745" xr:uid="{00000000-0005-0000-0000-0000494A0000}"/>
    <cellStyle name="Note 3 4 4 4 2" xfId="4256" xr:uid="{00000000-0005-0000-0000-00004A4A0000}"/>
    <cellStyle name="Note 3 4 4 4 2 2" xfId="21692" xr:uid="{00000000-0005-0000-0000-00004B4A0000}"/>
    <cellStyle name="Note 3 4 4 4 2 3" xfId="36145" xr:uid="{00000000-0005-0000-0000-00004C4A0000}"/>
    <cellStyle name="Note 3 4 4 4 3" xfId="6718" xr:uid="{00000000-0005-0000-0000-00004D4A0000}"/>
    <cellStyle name="Note 3 4 4 4 3 2" xfId="24153" xr:uid="{00000000-0005-0000-0000-00004E4A0000}"/>
    <cellStyle name="Note 3 4 4 4 3 3" xfId="38606" xr:uid="{00000000-0005-0000-0000-00004F4A0000}"/>
    <cellStyle name="Note 3 4 4 4 4" xfId="9159" xr:uid="{00000000-0005-0000-0000-0000504A0000}"/>
    <cellStyle name="Note 3 4 4 4 4 2" xfId="26594" xr:uid="{00000000-0005-0000-0000-0000514A0000}"/>
    <cellStyle name="Note 3 4 4 4 4 3" xfId="41047" xr:uid="{00000000-0005-0000-0000-0000524A0000}"/>
    <cellStyle name="Note 3 4 4 4 5" xfId="11579" xr:uid="{00000000-0005-0000-0000-0000534A0000}"/>
    <cellStyle name="Note 3 4 4 4 5 2" xfId="29014" xr:uid="{00000000-0005-0000-0000-0000544A0000}"/>
    <cellStyle name="Note 3 4 4 4 5 3" xfId="43467" xr:uid="{00000000-0005-0000-0000-0000554A0000}"/>
    <cellStyle name="Note 3 4 4 4 6" xfId="15206" xr:uid="{00000000-0005-0000-0000-0000564A0000}"/>
    <cellStyle name="Note 3 4 4 4 6 2" xfId="32641" xr:uid="{00000000-0005-0000-0000-0000574A0000}"/>
    <cellStyle name="Note 3 4 4 4 6 3" xfId="47094" xr:uid="{00000000-0005-0000-0000-0000584A0000}"/>
    <cellStyle name="Note 3 4 4 4 7" xfId="18586" xr:uid="{00000000-0005-0000-0000-0000594A0000}"/>
    <cellStyle name="Note 3 4 4 4 8" xfId="20368" xr:uid="{00000000-0005-0000-0000-00005A4A0000}"/>
    <cellStyle name="Note 3 4 4 5" xfId="4253" xr:uid="{00000000-0005-0000-0000-00005B4A0000}"/>
    <cellStyle name="Note 3 4 4 5 2" xfId="13815" xr:uid="{00000000-0005-0000-0000-00005C4A0000}"/>
    <cellStyle name="Note 3 4 4 5 2 2" xfId="31250" xr:uid="{00000000-0005-0000-0000-00005D4A0000}"/>
    <cellStyle name="Note 3 4 4 5 2 3" xfId="45703" xr:uid="{00000000-0005-0000-0000-00005E4A0000}"/>
    <cellStyle name="Note 3 4 4 5 3" xfId="16276" xr:uid="{00000000-0005-0000-0000-00005F4A0000}"/>
    <cellStyle name="Note 3 4 4 5 3 2" xfId="33711" xr:uid="{00000000-0005-0000-0000-0000604A0000}"/>
    <cellStyle name="Note 3 4 4 5 3 3" xfId="48164" xr:uid="{00000000-0005-0000-0000-0000614A0000}"/>
    <cellStyle name="Note 3 4 4 5 4" xfId="21689" xr:uid="{00000000-0005-0000-0000-0000624A0000}"/>
    <cellStyle name="Note 3 4 4 5 5" xfId="36142" xr:uid="{00000000-0005-0000-0000-0000634A0000}"/>
    <cellStyle name="Note 3 4 4 6" xfId="6715" xr:uid="{00000000-0005-0000-0000-0000644A0000}"/>
    <cellStyle name="Note 3 4 4 6 2" xfId="24150" xr:uid="{00000000-0005-0000-0000-0000654A0000}"/>
    <cellStyle name="Note 3 4 4 6 3" xfId="38603" xr:uid="{00000000-0005-0000-0000-0000664A0000}"/>
    <cellStyle name="Note 3 4 4 7" xfId="9156" xr:uid="{00000000-0005-0000-0000-0000674A0000}"/>
    <cellStyle name="Note 3 4 4 7 2" xfId="26591" xr:uid="{00000000-0005-0000-0000-0000684A0000}"/>
    <cellStyle name="Note 3 4 4 7 3" xfId="41044" xr:uid="{00000000-0005-0000-0000-0000694A0000}"/>
    <cellStyle name="Note 3 4 4 8" xfId="11576" xr:uid="{00000000-0005-0000-0000-00006A4A0000}"/>
    <cellStyle name="Note 3 4 4 8 2" xfId="29011" xr:uid="{00000000-0005-0000-0000-00006B4A0000}"/>
    <cellStyle name="Note 3 4 4 8 3" xfId="43464" xr:uid="{00000000-0005-0000-0000-00006C4A0000}"/>
    <cellStyle name="Note 3 4 4 9" xfId="18583" xr:uid="{00000000-0005-0000-0000-00006D4A0000}"/>
    <cellStyle name="Note 3 4 5" xfId="1746" xr:uid="{00000000-0005-0000-0000-00006E4A0000}"/>
    <cellStyle name="Note 3 4 5 2" xfId="1747" xr:uid="{00000000-0005-0000-0000-00006F4A0000}"/>
    <cellStyle name="Note 3 4 5 2 2" xfId="4258" xr:uid="{00000000-0005-0000-0000-0000704A0000}"/>
    <cellStyle name="Note 3 4 5 2 2 2" xfId="13819" xr:uid="{00000000-0005-0000-0000-0000714A0000}"/>
    <cellStyle name="Note 3 4 5 2 2 2 2" xfId="31254" xr:uid="{00000000-0005-0000-0000-0000724A0000}"/>
    <cellStyle name="Note 3 4 5 2 2 2 3" xfId="45707" xr:uid="{00000000-0005-0000-0000-0000734A0000}"/>
    <cellStyle name="Note 3 4 5 2 2 3" xfId="16280" xr:uid="{00000000-0005-0000-0000-0000744A0000}"/>
    <cellStyle name="Note 3 4 5 2 2 3 2" xfId="33715" xr:uid="{00000000-0005-0000-0000-0000754A0000}"/>
    <cellStyle name="Note 3 4 5 2 2 3 3" xfId="48168" xr:uid="{00000000-0005-0000-0000-0000764A0000}"/>
    <cellStyle name="Note 3 4 5 2 2 4" xfId="21694" xr:uid="{00000000-0005-0000-0000-0000774A0000}"/>
    <cellStyle name="Note 3 4 5 2 2 5" xfId="36147" xr:uid="{00000000-0005-0000-0000-0000784A0000}"/>
    <cellStyle name="Note 3 4 5 2 3" xfId="6720" xr:uid="{00000000-0005-0000-0000-0000794A0000}"/>
    <cellStyle name="Note 3 4 5 2 3 2" xfId="24155" xr:uid="{00000000-0005-0000-0000-00007A4A0000}"/>
    <cellStyle name="Note 3 4 5 2 3 3" xfId="38608" xr:uid="{00000000-0005-0000-0000-00007B4A0000}"/>
    <cellStyle name="Note 3 4 5 2 4" xfId="9161" xr:uid="{00000000-0005-0000-0000-00007C4A0000}"/>
    <cellStyle name="Note 3 4 5 2 4 2" xfId="26596" xr:uid="{00000000-0005-0000-0000-00007D4A0000}"/>
    <cellStyle name="Note 3 4 5 2 4 3" xfId="41049" xr:uid="{00000000-0005-0000-0000-00007E4A0000}"/>
    <cellStyle name="Note 3 4 5 2 5" xfId="11581" xr:uid="{00000000-0005-0000-0000-00007F4A0000}"/>
    <cellStyle name="Note 3 4 5 2 5 2" xfId="29016" xr:uid="{00000000-0005-0000-0000-0000804A0000}"/>
    <cellStyle name="Note 3 4 5 2 5 3" xfId="43469" xr:uid="{00000000-0005-0000-0000-0000814A0000}"/>
    <cellStyle name="Note 3 4 5 2 6" xfId="18588" xr:uid="{00000000-0005-0000-0000-0000824A0000}"/>
    <cellStyle name="Note 3 4 5 3" xfId="1748" xr:uid="{00000000-0005-0000-0000-0000834A0000}"/>
    <cellStyle name="Note 3 4 5 3 2" xfId="4259" xr:uid="{00000000-0005-0000-0000-0000844A0000}"/>
    <cellStyle name="Note 3 4 5 3 2 2" xfId="13820" xr:uid="{00000000-0005-0000-0000-0000854A0000}"/>
    <cellStyle name="Note 3 4 5 3 2 2 2" xfId="31255" xr:uid="{00000000-0005-0000-0000-0000864A0000}"/>
    <cellStyle name="Note 3 4 5 3 2 2 3" xfId="45708" xr:uid="{00000000-0005-0000-0000-0000874A0000}"/>
    <cellStyle name="Note 3 4 5 3 2 3" xfId="16281" xr:uid="{00000000-0005-0000-0000-0000884A0000}"/>
    <cellStyle name="Note 3 4 5 3 2 3 2" xfId="33716" xr:uid="{00000000-0005-0000-0000-0000894A0000}"/>
    <cellStyle name="Note 3 4 5 3 2 3 3" xfId="48169" xr:uid="{00000000-0005-0000-0000-00008A4A0000}"/>
    <cellStyle name="Note 3 4 5 3 2 4" xfId="21695" xr:uid="{00000000-0005-0000-0000-00008B4A0000}"/>
    <cellStyle name="Note 3 4 5 3 2 5" xfId="36148" xr:uid="{00000000-0005-0000-0000-00008C4A0000}"/>
    <cellStyle name="Note 3 4 5 3 3" xfId="6721" xr:uid="{00000000-0005-0000-0000-00008D4A0000}"/>
    <cellStyle name="Note 3 4 5 3 3 2" xfId="24156" xr:uid="{00000000-0005-0000-0000-00008E4A0000}"/>
    <cellStyle name="Note 3 4 5 3 3 3" xfId="38609" xr:uid="{00000000-0005-0000-0000-00008F4A0000}"/>
    <cellStyle name="Note 3 4 5 3 4" xfId="9162" xr:uid="{00000000-0005-0000-0000-0000904A0000}"/>
    <cellStyle name="Note 3 4 5 3 4 2" xfId="26597" xr:uid="{00000000-0005-0000-0000-0000914A0000}"/>
    <cellStyle name="Note 3 4 5 3 4 3" xfId="41050" xr:uid="{00000000-0005-0000-0000-0000924A0000}"/>
    <cellStyle name="Note 3 4 5 3 5" xfId="11582" xr:uid="{00000000-0005-0000-0000-0000934A0000}"/>
    <cellStyle name="Note 3 4 5 3 5 2" xfId="29017" xr:uid="{00000000-0005-0000-0000-0000944A0000}"/>
    <cellStyle name="Note 3 4 5 3 5 3" xfId="43470" xr:uid="{00000000-0005-0000-0000-0000954A0000}"/>
    <cellStyle name="Note 3 4 5 3 6" xfId="18589" xr:uid="{00000000-0005-0000-0000-0000964A0000}"/>
    <cellStyle name="Note 3 4 5 4" xfId="1749" xr:uid="{00000000-0005-0000-0000-0000974A0000}"/>
    <cellStyle name="Note 3 4 5 4 2" xfId="4260" xr:uid="{00000000-0005-0000-0000-0000984A0000}"/>
    <cellStyle name="Note 3 4 5 4 2 2" xfId="21696" xr:uid="{00000000-0005-0000-0000-0000994A0000}"/>
    <cellStyle name="Note 3 4 5 4 2 3" xfId="36149" xr:uid="{00000000-0005-0000-0000-00009A4A0000}"/>
    <cellStyle name="Note 3 4 5 4 3" xfId="6722" xr:uid="{00000000-0005-0000-0000-00009B4A0000}"/>
    <cellStyle name="Note 3 4 5 4 3 2" xfId="24157" xr:uid="{00000000-0005-0000-0000-00009C4A0000}"/>
    <cellStyle name="Note 3 4 5 4 3 3" xfId="38610" xr:uid="{00000000-0005-0000-0000-00009D4A0000}"/>
    <cellStyle name="Note 3 4 5 4 4" xfId="9163" xr:uid="{00000000-0005-0000-0000-00009E4A0000}"/>
    <cellStyle name="Note 3 4 5 4 4 2" xfId="26598" xr:uid="{00000000-0005-0000-0000-00009F4A0000}"/>
    <cellStyle name="Note 3 4 5 4 4 3" xfId="41051" xr:uid="{00000000-0005-0000-0000-0000A04A0000}"/>
    <cellStyle name="Note 3 4 5 4 5" xfId="11583" xr:uid="{00000000-0005-0000-0000-0000A14A0000}"/>
    <cellStyle name="Note 3 4 5 4 5 2" xfId="29018" xr:uid="{00000000-0005-0000-0000-0000A24A0000}"/>
    <cellStyle name="Note 3 4 5 4 5 3" xfId="43471" xr:uid="{00000000-0005-0000-0000-0000A34A0000}"/>
    <cellStyle name="Note 3 4 5 4 6" xfId="15207" xr:uid="{00000000-0005-0000-0000-0000A44A0000}"/>
    <cellStyle name="Note 3 4 5 4 6 2" xfId="32642" xr:uid="{00000000-0005-0000-0000-0000A54A0000}"/>
    <cellStyle name="Note 3 4 5 4 6 3" xfId="47095" xr:uid="{00000000-0005-0000-0000-0000A64A0000}"/>
    <cellStyle name="Note 3 4 5 4 7" xfId="18590" xr:uid="{00000000-0005-0000-0000-0000A74A0000}"/>
    <cellStyle name="Note 3 4 5 4 8" xfId="20369" xr:uid="{00000000-0005-0000-0000-0000A84A0000}"/>
    <cellStyle name="Note 3 4 5 5" xfId="4257" xr:uid="{00000000-0005-0000-0000-0000A94A0000}"/>
    <cellStyle name="Note 3 4 5 5 2" xfId="13818" xr:uid="{00000000-0005-0000-0000-0000AA4A0000}"/>
    <cellStyle name="Note 3 4 5 5 2 2" xfId="31253" xr:uid="{00000000-0005-0000-0000-0000AB4A0000}"/>
    <cellStyle name="Note 3 4 5 5 2 3" xfId="45706" xr:uid="{00000000-0005-0000-0000-0000AC4A0000}"/>
    <cellStyle name="Note 3 4 5 5 3" xfId="16279" xr:uid="{00000000-0005-0000-0000-0000AD4A0000}"/>
    <cellStyle name="Note 3 4 5 5 3 2" xfId="33714" xr:uid="{00000000-0005-0000-0000-0000AE4A0000}"/>
    <cellStyle name="Note 3 4 5 5 3 3" xfId="48167" xr:uid="{00000000-0005-0000-0000-0000AF4A0000}"/>
    <cellStyle name="Note 3 4 5 5 4" xfId="21693" xr:uid="{00000000-0005-0000-0000-0000B04A0000}"/>
    <cellStyle name="Note 3 4 5 5 5" xfId="36146" xr:uid="{00000000-0005-0000-0000-0000B14A0000}"/>
    <cellStyle name="Note 3 4 5 6" xfId="6719" xr:uid="{00000000-0005-0000-0000-0000B24A0000}"/>
    <cellStyle name="Note 3 4 5 6 2" xfId="24154" xr:uid="{00000000-0005-0000-0000-0000B34A0000}"/>
    <cellStyle name="Note 3 4 5 6 3" xfId="38607" xr:uid="{00000000-0005-0000-0000-0000B44A0000}"/>
    <cellStyle name="Note 3 4 5 7" xfId="9160" xr:uid="{00000000-0005-0000-0000-0000B54A0000}"/>
    <cellStyle name="Note 3 4 5 7 2" xfId="26595" xr:uid="{00000000-0005-0000-0000-0000B64A0000}"/>
    <cellStyle name="Note 3 4 5 7 3" xfId="41048" xr:uid="{00000000-0005-0000-0000-0000B74A0000}"/>
    <cellStyle name="Note 3 4 5 8" xfId="11580" xr:uid="{00000000-0005-0000-0000-0000B84A0000}"/>
    <cellStyle name="Note 3 4 5 8 2" xfId="29015" xr:uid="{00000000-0005-0000-0000-0000B94A0000}"/>
    <cellStyle name="Note 3 4 5 8 3" xfId="43468" xr:uid="{00000000-0005-0000-0000-0000BA4A0000}"/>
    <cellStyle name="Note 3 4 5 9" xfId="18587" xr:uid="{00000000-0005-0000-0000-0000BB4A0000}"/>
    <cellStyle name="Note 3 4 6" xfId="1750" xr:uid="{00000000-0005-0000-0000-0000BC4A0000}"/>
    <cellStyle name="Note 3 4 6 2" xfId="4261" xr:uid="{00000000-0005-0000-0000-0000BD4A0000}"/>
    <cellStyle name="Note 3 4 6 2 2" xfId="13821" xr:uid="{00000000-0005-0000-0000-0000BE4A0000}"/>
    <cellStyle name="Note 3 4 6 2 2 2" xfId="31256" xr:uid="{00000000-0005-0000-0000-0000BF4A0000}"/>
    <cellStyle name="Note 3 4 6 2 2 3" xfId="45709" xr:uid="{00000000-0005-0000-0000-0000C04A0000}"/>
    <cellStyle name="Note 3 4 6 2 3" xfId="16282" xr:uid="{00000000-0005-0000-0000-0000C14A0000}"/>
    <cellStyle name="Note 3 4 6 2 3 2" xfId="33717" xr:uid="{00000000-0005-0000-0000-0000C24A0000}"/>
    <cellStyle name="Note 3 4 6 2 3 3" xfId="48170" xr:uid="{00000000-0005-0000-0000-0000C34A0000}"/>
    <cellStyle name="Note 3 4 6 2 4" xfId="21697" xr:uid="{00000000-0005-0000-0000-0000C44A0000}"/>
    <cellStyle name="Note 3 4 6 2 5" xfId="36150" xr:uid="{00000000-0005-0000-0000-0000C54A0000}"/>
    <cellStyle name="Note 3 4 6 3" xfId="6723" xr:uid="{00000000-0005-0000-0000-0000C64A0000}"/>
    <cellStyle name="Note 3 4 6 3 2" xfId="24158" xr:uid="{00000000-0005-0000-0000-0000C74A0000}"/>
    <cellStyle name="Note 3 4 6 3 3" xfId="38611" xr:uid="{00000000-0005-0000-0000-0000C84A0000}"/>
    <cellStyle name="Note 3 4 6 4" xfId="9164" xr:uid="{00000000-0005-0000-0000-0000C94A0000}"/>
    <cellStyle name="Note 3 4 6 4 2" xfId="26599" xr:uid="{00000000-0005-0000-0000-0000CA4A0000}"/>
    <cellStyle name="Note 3 4 6 4 3" xfId="41052" xr:uid="{00000000-0005-0000-0000-0000CB4A0000}"/>
    <cellStyle name="Note 3 4 6 5" xfId="11584" xr:uid="{00000000-0005-0000-0000-0000CC4A0000}"/>
    <cellStyle name="Note 3 4 6 5 2" xfId="29019" xr:uid="{00000000-0005-0000-0000-0000CD4A0000}"/>
    <cellStyle name="Note 3 4 6 5 3" xfId="43472" xr:uid="{00000000-0005-0000-0000-0000CE4A0000}"/>
    <cellStyle name="Note 3 4 6 6" xfId="18591" xr:uid="{00000000-0005-0000-0000-0000CF4A0000}"/>
    <cellStyle name="Note 3 4 7" xfId="1751" xr:uid="{00000000-0005-0000-0000-0000D04A0000}"/>
    <cellStyle name="Note 3 4 7 2" xfId="4262" xr:uid="{00000000-0005-0000-0000-0000D14A0000}"/>
    <cellStyle name="Note 3 4 7 2 2" xfId="13822" xr:uid="{00000000-0005-0000-0000-0000D24A0000}"/>
    <cellStyle name="Note 3 4 7 2 2 2" xfId="31257" xr:uid="{00000000-0005-0000-0000-0000D34A0000}"/>
    <cellStyle name="Note 3 4 7 2 2 3" xfId="45710" xr:uid="{00000000-0005-0000-0000-0000D44A0000}"/>
    <cellStyle name="Note 3 4 7 2 3" xfId="16283" xr:uid="{00000000-0005-0000-0000-0000D54A0000}"/>
    <cellStyle name="Note 3 4 7 2 3 2" xfId="33718" xr:uid="{00000000-0005-0000-0000-0000D64A0000}"/>
    <cellStyle name="Note 3 4 7 2 3 3" xfId="48171" xr:uid="{00000000-0005-0000-0000-0000D74A0000}"/>
    <cellStyle name="Note 3 4 7 2 4" xfId="21698" xr:uid="{00000000-0005-0000-0000-0000D84A0000}"/>
    <cellStyle name="Note 3 4 7 2 5" xfId="36151" xr:uid="{00000000-0005-0000-0000-0000D94A0000}"/>
    <cellStyle name="Note 3 4 7 3" xfId="6724" xr:uid="{00000000-0005-0000-0000-0000DA4A0000}"/>
    <cellStyle name="Note 3 4 7 3 2" xfId="24159" xr:uid="{00000000-0005-0000-0000-0000DB4A0000}"/>
    <cellStyle name="Note 3 4 7 3 3" xfId="38612" xr:uid="{00000000-0005-0000-0000-0000DC4A0000}"/>
    <cellStyle name="Note 3 4 7 4" xfId="9165" xr:uid="{00000000-0005-0000-0000-0000DD4A0000}"/>
    <cellStyle name="Note 3 4 7 4 2" xfId="26600" xr:uid="{00000000-0005-0000-0000-0000DE4A0000}"/>
    <cellStyle name="Note 3 4 7 4 3" xfId="41053" xr:uid="{00000000-0005-0000-0000-0000DF4A0000}"/>
    <cellStyle name="Note 3 4 7 5" xfId="11585" xr:uid="{00000000-0005-0000-0000-0000E04A0000}"/>
    <cellStyle name="Note 3 4 7 5 2" xfId="29020" xr:uid="{00000000-0005-0000-0000-0000E14A0000}"/>
    <cellStyle name="Note 3 4 7 5 3" xfId="43473" xr:uid="{00000000-0005-0000-0000-0000E24A0000}"/>
    <cellStyle name="Note 3 4 7 6" xfId="18592" xr:uid="{00000000-0005-0000-0000-0000E34A0000}"/>
    <cellStyle name="Note 3 4 8" xfId="1752" xr:uid="{00000000-0005-0000-0000-0000E44A0000}"/>
    <cellStyle name="Note 3 4 8 2" xfId="4263" xr:uid="{00000000-0005-0000-0000-0000E54A0000}"/>
    <cellStyle name="Note 3 4 8 2 2" xfId="21699" xr:uid="{00000000-0005-0000-0000-0000E64A0000}"/>
    <cellStyle name="Note 3 4 8 2 3" xfId="36152" xr:uid="{00000000-0005-0000-0000-0000E74A0000}"/>
    <cellStyle name="Note 3 4 8 3" xfId="6725" xr:uid="{00000000-0005-0000-0000-0000E84A0000}"/>
    <cellStyle name="Note 3 4 8 3 2" xfId="24160" xr:uid="{00000000-0005-0000-0000-0000E94A0000}"/>
    <cellStyle name="Note 3 4 8 3 3" xfId="38613" xr:uid="{00000000-0005-0000-0000-0000EA4A0000}"/>
    <cellStyle name="Note 3 4 8 4" xfId="9166" xr:uid="{00000000-0005-0000-0000-0000EB4A0000}"/>
    <cellStyle name="Note 3 4 8 4 2" xfId="26601" xr:uid="{00000000-0005-0000-0000-0000EC4A0000}"/>
    <cellStyle name="Note 3 4 8 4 3" xfId="41054" xr:uid="{00000000-0005-0000-0000-0000ED4A0000}"/>
    <cellStyle name="Note 3 4 8 5" xfId="11586" xr:uid="{00000000-0005-0000-0000-0000EE4A0000}"/>
    <cellStyle name="Note 3 4 8 5 2" xfId="29021" xr:uid="{00000000-0005-0000-0000-0000EF4A0000}"/>
    <cellStyle name="Note 3 4 8 5 3" xfId="43474" xr:uid="{00000000-0005-0000-0000-0000F04A0000}"/>
    <cellStyle name="Note 3 4 8 6" xfId="15208" xr:uid="{00000000-0005-0000-0000-0000F14A0000}"/>
    <cellStyle name="Note 3 4 8 6 2" xfId="32643" xr:uid="{00000000-0005-0000-0000-0000F24A0000}"/>
    <cellStyle name="Note 3 4 8 6 3" xfId="47096" xr:uid="{00000000-0005-0000-0000-0000F34A0000}"/>
    <cellStyle name="Note 3 4 8 7" xfId="18593" xr:uid="{00000000-0005-0000-0000-0000F44A0000}"/>
    <cellStyle name="Note 3 4 8 8" xfId="20370" xr:uid="{00000000-0005-0000-0000-0000F54A0000}"/>
    <cellStyle name="Note 3 4 9" xfId="4244" xr:uid="{00000000-0005-0000-0000-0000F64A0000}"/>
    <cellStyle name="Note 3 4 9 2" xfId="13808" xr:uid="{00000000-0005-0000-0000-0000F74A0000}"/>
    <cellStyle name="Note 3 4 9 2 2" xfId="31243" xr:uid="{00000000-0005-0000-0000-0000F84A0000}"/>
    <cellStyle name="Note 3 4 9 2 3" xfId="45696" xr:uid="{00000000-0005-0000-0000-0000F94A0000}"/>
    <cellStyle name="Note 3 4 9 3" xfId="16269" xr:uid="{00000000-0005-0000-0000-0000FA4A0000}"/>
    <cellStyle name="Note 3 4 9 3 2" xfId="33704" xr:uid="{00000000-0005-0000-0000-0000FB4A0000}"/>
    <cellStyle name="Note 3 4 9 3 3" xfId="48157" xr:uid="{00000000-0005-0000-0000-0000FC4A0000}"/>
    <cellStyle name="Note 3 4 9 4" xfId="21680" xr:uid="{00000000-0005-0000-0000-0000FD4A0000}"/>
    <cellStyle name="Note 3 4 9 5" xfId="36133" xr:uid="{00000000-0005-0000-0000-0000FE4A0000}"/>
    <cellStyle name="Note 3 5" xfId="1753" xr:uid="{00000000-0005-0000-0000-0000FF4A0000}"/>
    <cellStyle name="Note 3 5 10" xfId="6726" xr:uid="{00000000-0005-0000-0000-0000004B0000}"/>
    <cellStyle name="Note 3 5 10 2" xfId="24161" xr:uid="{00000000-0005-0000-0000-0000014B0000}"/>
    <cellStyle name="Note 3 5 10 3" xfId="38614" xr:uid="{00000000-0005-0000-0000-0000024B0000}"/>
    <cellStyle name="Note 3 5 11" xfId="9167" xr:uid="{00000000-0005-0000-0000-0000034B0000}"/>
    <cellStyle name="Note 3 5 11 2" xfId="26602" xr:uid="{00000000-0005-0000-0000-0000044B0000}"/>
    <cellStyle name="Note 3 5 11 3" xfId="41055" xr:uid="{00000000-0005-0000-0000-0000054B0000}"/>
    <cellStyle name="Note 3 5 12" xfId="11587" xr:uid="{00000000-0005-0000-0000-0000064B0000}"/>
    <cellStyle name="Note 3 5 12 2" xfId="29022" xr:uid="{00000000-0005-0000-0000-0000074B0000}"/>
    <cellStyle name="Note 3 5 12 3" xfId="43475" xr:uid="{00000000-0005-0000-0000-0000084B0000}"/>
    <cellStyle name="Note 3 5 13" xfId="18594" xr:uid="{00000000-0005-0000-0000-0000094B0000}"/>
    <cellStyle name="Note 3 5 2" xfId="1754" xr:uid="{00000000-0005-0000-0000-00000A4B0000}"/>
    <cellStyle name="Note 3 5 2 2" xfId="1755" xr:uid="{00000000-0005-0000-0000-00000B4B0000}"/>
    <cellStyle name="Note 3 5 2 2 2" xfId="4266" xr:uid="{00000000-0005-0000-0000-00000C4B0000}"/>
    <cellStyle name="Note 3 5 2 2 2 2" xfId="13825" xr:uid="{00000000-0005-0000-0000-00000D4B0000}"/>
    <cellStyle name="Note 3 5 2 2 2 2 2" xfId="31260" xr:uid="{00000000-0005-0000-0000-00000E4B0000}"/>
    <cellStyle name="Note 3 5 2 2 2 2 3" xfId="45713" xr:uid="{00000000-0005-0000-0000-00000F4B0000}"/>
    <cellStyle name="Note 3 5 2 2 2 3" xfId="16286" xr:uid="{00000000-0005-0000-0000-0000104B0000}"/>
    <cellStyle name="Note 3 5 2 2 2 3 2" xfId="33721" xr:uid="{00000000-0005-0000-0000-0000114B0000}"/>
    <cellStyle name="Note 3 5 2 2 2 3 3" xfId="48174" xr:uid="{00000000-0005-0000-0000-0000124B0000}"/>
    <cellStyle name="Note 3 5 2 2 2 4" xfId="21702" xr:uid="{00000000-0005-0000-0000-0000134B0000}"/>
    <cellStyle name="Note 3 5 2 2 2 5" xfId="36155" xr:uid="{00000000-0005-0000-0000-0000144B0000}"/>
    <cellStyle name="Note 3 5 2 2 3" xfId="6728" xr:uid="{00000000-0005-0000-0000-0000154B0000}"/>
    <cellStyle name="Note 3 5 2 2 3 2" xfId="24163" xr:uid="{00000000-0005-0000-0000-0000164B0000}"/>
    <cellStyle name="Note 3 5 2 2 3 3" xfId="38616" xr:uid="{00000000-0005-0000-0000-0000174B0000}"/>
    <cellStyle name="Note 3 5 2 2 4" xfId="9169" xr:uid="{00000000-0005-0000-0000-0000184B0000}"/>
    <cellStyle name="Note 3 5 2 2 4 2" xfId="26604" xr:uid="{00000000-0005-0000-0000-0000194B0000}"/>
    <cellStyle name="Note 3 5 2 2 4 3" xfId="41057" xr:uid="{00000000-0005-0000-0000-00001A4B0000}"/>
    <cellStyle name="Note 3 5 2 2 5" xfId="11589" xr:uid="{00000000-0005-0000-0000-00001B4B0000}"/>
    <cellStyle name="Note 3 5 2 2 5 2" xfId="29024" xr:uid="{00000000-0005-0000-0000-00001C4B0000}"/>
    <cellStyle name="Note 3 5 2 2 5 3" xfId="43477" xr:uid="{00000000-0005-0000-0000-00001D4B0000}"/>
    <cellStyle name="Note 3 5 2 2 6" xfId="18596" xr:uid="{00000000-0005-0000-0000-00001E4B0000}"/>
    <cellStyle name="Note 3 5 2 3" xfId="1756" xr:uid="{00000000-0005-0000-0000-00001F4B0000}"/>
    <cellStyle name="Note 3 5 2 3 2" xfId="4267" xr:uid="{00000000-0005-0000-0000-0000204B0000}"/>
    <cellStyle name="Note 3 5 2 3 2 2" xfId="13826" xr:uid="{00000000-0005-0000-0000-0000214B0000}"/>
    <cellStyle name="Note 3 5 2 3 2 2 2" xfId="31261" xr:uid="{00000000-0005-0000-0000-0000224B0000}"/>
    <cellStyle name="Note 3 5 2 3 2 2 3" xfId="45714" xr:uid="{00000000-0005-0000-0000-0000234B0000}"/>
    <cellStyle name="Note 3 5 2 3 2 3" xfId="16287" xr:uid="{00000000-0005-0000-0000-0000244B0000}"/>
    <cellStyle name="Note 3 5 2 3 2 3 2" xfId="33722" xr:uid="{00000000-0005-0000-0000-0000254B0000}"/>
    <cellStyle name="Note 3 5 2 3 2 3 3" xfId="48175" xr:uid="{00000000-0005-0000-0000-0000264B0000}"/>
    <cellStyle name="Note 3 5 2 3 2 4" xfId="21703" xr:uid="{00000000-0005-0000-0000-0000274B0000}"/>
    <cellStyle name="Note 3 5 2 3 2 5" xfId="36156" xr:uid="{00000000-0005-0000-0000-0000284B0000}"/>
    <cellStyle name="Note 3 5 2 3 3" xfId="6729" xr:uid="{00000000-0005-0000-0000-0000294B0000}"/>
    <cellStyle name="Note 3 5 2 3 3 2" xfId="24164" xr:uid="{00000000-0005-0000-0000-00002A4B0000}"/>
    <cellStyle name="Note 3 5 2 3 3 3" xfId="38617" xr:uid="{00000000-0005-0000-0000-00002B4B0000}"/>
    <cellStyle name="Note 3 5 2 3 4" xfId="9170" xr:uid="{00000000-0005-0000-0000-00002C4B0000}"/>
    <cellStyle name="Note 3 5 2 3 4 2" xfId="26605" xr:uid="{00000000-0005-0000-0000-00002D4B0000}"/>
    <cellStyle name="Note 3 5 2 3 4 3" xfId="41058" xr:uid="{00000000-0005-0000-0000-00002E4B0000}"/>
    <cellStyle name="Note 3 5 2 3 5" xfId="11590" xr:uid="{00000000-0005-0000-0000-00002F4B0000}"/>
    <cellStyle name="Note 3 5 2 3 5 2" xfId="29025" xr:uid="{00000000-0005-0000-0000-0000304B0000}"/>
    <cellStyle name="Note 3 5 2 3 5 3" xfId="43478" xr:uid="{00000000-0005-0000-0000-0000314B0000}"/>
    <cellStyle name="Note 3 5 2 3 6" xfId="18597" xr:uid="{00000000-0005-0000-0000-0000324B0000}"/>
    <cellStyle name="Note 3 5 2 4" xfId="1757" xr:uid="{00000000-0005-0000-0000-0000334B0000}"/>
    <cellStyle name="Note 3 5 2 4 2" xfId="4268" xr:uid="{00000000-0005-0000-0000-0000344B0000}"/>
    <cellStyle name="Note 3 5 2 4 2 2" xfId="21704" xr:uid="{00000000-0005-0000-0000-0000354B0000}"/>
    <cellStyle name="Note 3 5 2 4 2 3" xfId="36157" xr:uid="{00000000-0005-0000-0000-0000364B0000}"/>
    <cellStyle name="Note 3 5 2 4 3" xfId="6730" xr:uid="{00000000-0005-0000-0000-0000374B0000}"/>
    <cellStyle name="Note 3 5 2 4 3 2" xfId="24165" xr:uid="{00000000-0005-0000-0000-0000384B0000}"/>
    <cellStyle name="Note 3 5 2 4 3 3" xfId="38618" xr:uid="{00000000-0005-0000-0000-0000394B0000}"/>
    <cellStyle name="Note 3 5 2 4 4" xfId="9171" xr:uid="{00000000-0005-0000-0000-00003A4B0000}"/>
    <cellStyle name="Note 3 5 2 4 4 2" xfId="26606" xr:uid="{00000000-0005-0000-0000-00003B4B0000}"/>
    <cellStyle name="Note 3 5 2 4 4 3" xfId="41059" xr:uid="{00000000-0005-0000-0000-00003C4B0000}"/>
    <cellStyle name="Note 3 5 2 4 5" xfId="11591" xr:uid="{00000000-0005-0000-0000-00003D4B0000}"/>
    <cellStyle name="Note 3 5 2 4 5 2" xfId="29026" xr:uid="{00000000-0005-0000-0000-00003E4B0000}"/>
    <cellStyle name="Note 3 5 2 4 5 3" xfId="43479" xr:uid="{00000000-0005-0000-0000-00003F4B0000}"/>
    <cellStyle name="Note 3 5 2 4 6" xfId="15209" xr:uid="{00000000-0005-0000-0000-0000404B0000}"/>
    <cellStyle name="Note 3 5 2 4 6 2" xfId="32644" xr:uid="{00000000-0005-0000-0000-0000414B0000}"/>
    <cellStyle name="Note 3 5 2 4 6 3" xfId="47097" xr:uid="{00000000-0005-0000-0000-0000424B0000}"/>
    <cellStyle name="Note 3 5 2 4 7" xfId="18598" xr:uid="{00000000-0005-0000-0000-0000434B0000}"/>
    <cellStyle name="Note 3 5 2 4 8" xfId="20371" xr:uid="{00000000-0005-0000-0000-0000444B0000}"/>
    <cellStyle name="Note 3 5 2 5" xfId="4265" xr:uid="{00000000-0005-0000-0000-0000454B0000}"/>
    <cellStyle name="Note 3 5 2 5 2" xfId="13824" xr:uid="{00000000-0005-0000-0000-0000464B0000}"/>
    <cellStyle name="Note 3 5 2 5 2 2" xfId="31259" xr:uid="{00000000-0005-0000-0000-0000474B0000}"/>
    <cellStyle name="Note 3 5 2 5 2 3" xfId="45712" xr:uid="{00000000-0005-0000-0000-0000484B0000}"/>
    <cellStyle name="Note 3 5 2 5 3" xfId="16285" xr:uid="{00000000-0005-0000-0000-0000494B0000}"/>
    <cellStyle name="Note 3 5 2 5 3 2" xfId="33720" xr:uid="{00000000-0005-0000-0000-00004A4B0000}"/>
    <cellStyle name="Note 3 5 2 5 3 3" xfId="48173" xr:uid="{00000000-0005-0000-0000-00004B4B0000}"/>
    <cellStyle name="Note 3 5 2 5 4" xfId="21701" xr:uid="{00000000-0005-0000-0000-00004C4B0000}"/>
    <cellStyle name="Note 3 5 2 5 5" xfId="36154" xr:uid="{00000000-0005-0000-0000-00004D4B0000}"/>
    <cellStyle name="Note 3 5 2 6" xfId="6727" xr:uid="{00000000-0005-0000-0000-00004E4B0000}"/>
    <cellStyle name="Note 3 5 2 6 2" xfId="24162" xr:uid="{00000000-0005-0000-0000-00004F4B0000}"/>
    <cellStyle name="Note 3 5 2 6 3" xfId="38615" xr:uid="{00000000-0005-0000-0000-0000504B0000}"/>
    <cellStyle name="Note 3 5 2 7" xfId="9168" xr:uid="{00000000-0005-0000-0000-0000514B0000}"/>
    <cellStyle name="Note 3 5 2 7 2" xfId="26603" xr:uid="{00000000-0005-0000-0000-0000524B0000}"/>
    <cellStyle name="Note 3 5 2 7 3" xfId="41056" xr:uid="{00000000-0005-0000-0000-0000534B0000}"/>
    <cellStyle name="Note 3 5 2 8" xfId="11588" xr:uid="{00000000-0005-0000-0000-0000544B0000}"/>
    <cellStyle name="Note 3 5 2 8 2" xfId="29023" xr:uid="{00000000-0005-0000-0000-0000554B0000}"/>
    <cellStyle name="Note 3 5 2 8 3" xfId="43476" xr:uid="{00000000-0005-0000-0000-0000564B0000}"/>
    <cellStyle name="Note 3 5 2 9" xfId="18595" xr:uid="{00000000-0005-0000-0000-0000574B0000}"/>
    <cellStyle name="Note 3 5 3" xfId="1758" xr:uid="{00000000-0005-0000-0000-0000584B0000}"/>
    <cellStyle name="Note 3 5 3 2" xfId="1759" xr:uid="{00000000-0005-0000-0000-0000594B0000}"/>
    <cellStyle name="Note 3 5 3 2 2" xfId="4270" xr:uid="{00000000-0005-0000-0000-00005A4B0000}"/>
    <cellStyle name="Note 3 5 3 2 2 2" xfId="13828" xr:uid="{00000000-0005-0000-0000-00005B4B0000}"/>
    <cellStyle name="Note 3 5 3 2 2 2 2" xfId="31263" xr:uid="{00000000-0005-0000-0000-00005C4B0000}"/>
    <cellStyle name="Note 3 5 3 2 2 2 3" xfId="45716" xr:uid="{00000000-0005-0000-0000-00005D4B0000}"/>
    <cellStyle name="Note 3 5 3 2 2 3" xfId="16289" xr:uid="{00000000-0005-0000-0000-00005E4B0000}"/>
    <cellStyle name="Note 3 5 3 2 2 3 2" xfId="33724" xr:uid="{00000000-0005-0000-0000-00005F4B0000}"/>
    <cellStyle name="Note 3 5 3 2 2 3 3" xfId="48177" xr:uid="{00000000-0005-0000-0000-0000604B0000}"/>
    <cellStyle name="Note 3 5 3 2 2 4" xfId="21706" xr:uid="{00000000-0005-0000-0000-0000614B0000}"/>
    <cellStyle name="Note 3 5 3 2 2 5" xfId="36159" xr:uid="{00000000-0005-0000-0000-0000624B0000}"/>
    <cellStyle name="Note 3 5 3 2 3" xfId="6732" xr:uid="{00000000-0005-0000-0000-0000634B0000}"/>
    <cellStyle name="Note 3 5 3 2 3 2" xfId="24167" xr:uid="{00000000-0005-0000-0000-0000644B0000}"/>
    <cellStyle name="Note 3 5 3 2 3 3" xfId="38620" xr:uid="{00000000-0005-0000-0000-0000654B0000}"/>
    <cellStyle name="Note 3 5 3 2 4" xfId="9173" xr:uid="{00000000-0005-0000-0000-0000664B0000}"/>
    <cellStyle name="Note 3 5 3 2 4 2" xfId="26608" xr:uid="{00000000-0005-0000-0000-0000674B0000}"/>
    <cellStyle name="Note 3 5 3 2 4 3" xfId="41061" xr:uid="{00000000-0005-0000-0000-0000684B0000}"/>
    <cellStyle name="Note 3 5 3 2 5" xfId="11593" xr:uid="{00000000-0005-0000-0000-0000694B0000}"/>
    <cellStyle name="Note 3 5 3 2 5 2" xfId="29028" xr:uid="{00000000-0005-0000-0000-00006A4B0000}"/>
    <cellStyle name="Note 3 5 3 2 5 3" xfId="43481" xr:uid="{00000000-0005-0000-0000-00006B4B0000}"/>
    <cellStyle name="Note 3 5 3 2 6" xfId="18600" xr:uid="{00000000-0005-0000-0000-00006C4B0000}"/>
    <cellStyle name="Note 3 5 3 3" xfId="1760" xr:uid="{00000000-0005-0000-0000-00006D4B0000}"/>
    <cellStyle name="Note 3 5 3 3 2" xfId="4271" xr:uid="{00000000-0005-0000-0000-00006E4B0000}"/>
    <cellStyle name="Note 3 5 3 3 2 2" xfId="13829" xr:uid="{00000000-0005-0000-0000-00006F4B0000}"/>
    <cellStyle name="Note 3 5 3 3 2 2 2" xfId="31264" xr:uid="{00000000-0005-0000-0000-0000704B0000}"/>
    <cellStyle name="Note 3 5 3 3 2 2 3" xfId="45717" xr:uid="{00000000-0005-0000-0000-0000714B0000}"/>
    <cellStyle name="Note 3 5 3 3 2 3" xfId="16290" xr:uid="{00000000-0005-0000-0000-0000724B0000}"/>
    <cellStyle name="Note 3 5 3 3 2 3 2" xfId="33725" xr:uid="{00000000-0005-0000-0000-0000734B0000}"/>
    <cellStyle name="Note 3 5 3 3 2 3 3" xfId="48178" xr:uid="{00000000-0005-0000-0000-0000744B0000}"/>
    <cellStyle name="Note 3 5 3 3 2 4" xfId="21707" xr:uid="{00000000-0005-0000-0000-0000754B0000}"/>
    <cellStyle name="Note 3 5 3 3 2 5" xfId="36160" xr:uid="{00000000-0005-0000-0000-0000764B0000}"/>
    <cellStyle name="Note 3 5 3 3 3" xfId="6733" xr:uid="{00000000-0005-0000-0000-0000774B0000}"/>
    <cellStyle name="Note 3 5 3 3 3 2" xfId="24168" xr:uid="{00000000-0005-0000-0000-0000784B0000}"/>
    <cellStyle name="Note 3 5 3 3 3 3" xfId="38621" xr:uid="{00000000-0005-0000-0000-0000794B0000}"/>
    <cellStyle name="Note 3 5 3 3 4" xfId="9174" xr:uid="{00000000-0005-0000-0000-00007A4B0000}"/>
    <cellStyle name="Note 3 5 3 3 4 2" xfId="26609" xr:uid="{00000000-0005-0000-0000-00007B4B0000}"/>
    <cellStyle name="Note 3 5 3 3 4 3" xfId="41062" xr:uid="{00000000-0005-0000-0000-00007C4B0000}"/>
    <cellStyle name="Note 3 5 3 3 5" xfId="11594" xr:uid="{00000000-0005-0000-0000-00007D4B0000}"/>
    <cellStyle name="Note 3 5 3 3 5 2" xfId="29029" xr:uid="{00000000-0005-0000-0000-00007E4B0000}"/>
    <cellStyle name="Note 3 5 3 3 5 3" xfId="43482" xr:uid="{00000000-0005-0000-0000-00007F4B0000}"/>
    <cellStyle name="Note 3 5 3 3 6" xfId="18601" xr:uid="{00000000-0005-0000-0000-0000804B0000}"/>
    <cellStyle name="Note 3 5 3 4" xfId="1761" xr:uid="{00000000-0005-0000-0000-0000814B0000}"/>
    <cellStyle name="Note 3 5 3 4 2" xfId="4272" xr:uid="{00000000-0005-0000-0000-0000824B0000}"/>
    <cellStyle name="Note 3 5 3 4 2 2" xfId="21708" xr:uid="{00000000-0005-0000-0000-0000834B0000}"/>
    <cellStyle name="Note 3 5 3 4 2 3" xfId="36161" xr:uid="{00000000-0005-0000-0000-0000844B0000}"/>
    <cellStyle name="Note 3 5 3 4 3" xfId="6734" xr:uid="{00000000-0005-0000-0000-0000854B0000}"/>
    <cellStyle name="Note 3 5 3 4 3 2" xfId="24169" xr:uid="{00000000-0005-0000-0000-0000864B0000}"/>
    <cellStyle name="Note 3 5 3 4 3 3" xfId="38622" xr:uid="{00000000-0005-0000-0000-0000874B0000}"/>
    <cellStyle name="Note 3 5 3 4 4" xfId="9175" xr:uid="{00000000-0005-0000-0000-0000884B0000}"/>
    <cellStyle name="Note 3 5 3 4 4 2" xfId="26610" xr:uid="{00000000-0005-0000-0000-0000894B0000}"/>
    <cellStyle name="Note 3 5 3 4 4 3" xfId="41063" xr:uid="{00000000-0005-0000-0000-00008A4B0000}"/>
    <cellStyle name="Note 3 5 3 4 5" xfId="11595" xr:uid="{00000000-0005-0000-0000-00008B4B0000}"/>
    <cellStyle name="Note 3 5 3 4 5 2" xfId="29030" xr:uid="{00000000-0005-0000-0000-00008C4B0000}"/>
    <cellStyle name="Note 3 5 3 4 5 3" xfId="43483" xr:uid="{00000000-0005-0000-0000-00008D4B0000}"/>
    <cellStyle name="Note 3 5 3 4 6" xfId="15210" xr:uid="{00000000-0005-0000-0000-00008E4B0000}"/>
    <cellStyle name="Note 3 5 3 4 6 2" xfId="32645" xr:uid="{00000000-0005-0000-0000-00008F4B0000}"/>
    <cellStyle name="Note 3 5 3 4 6 3" xfId="47098" xr:uid="{00000000-0005-0000-0000-0000904B0000}"/>
    <cellStyle name="Note 3 5 3 4 7" xfId="18602" xr:uid="{00000000-0005-0000-0000-0000914B0000}"/>
    <cellStyle name="Note 3 5 3 4 8" xfId="20372" xr:uid="{00000000-0005-0000-0000-0000924B0000}"/>
    <cellStyle name="Note 3 5 3 5" xfId="4269" xr:uid="{00000000-0005-0000-0000-0000934B0000}"/>
    <cellStyle name="Note 3 5 3 5 2" xfId="13827" xr:uid="{00000000-0005-0000-0000-0000944B0000}"/>
    <cellStyle name="Note 3 5 3 5 2 2" xfId="31262" xr:uid="{00000000-0005-0000-0000-0000954B0000}"/>
    <cellStyle name="Note 3 5 3 5 2 3" xfId="45715" xr:uid="{00000000-0005-0000-0000-0000964B0000}"/>
    <cellStyle name="Note 3 5 3 5 3" xfId="16288" xr:uid="{00000000-0005-0000-0000-0000974B0000}"/>
    <cellStyle name="Note 3 5 3 5 3 2" xfId="33723" xr:uid="{00000000-0005-0000-0000-0000984B0000}"/>
    <cellStyle name="Note 3 5 3 5 3 3" xfId="48176" xr:uid="{00000000-0005-0000-0000-0000994B0000}"/>
    <cellStyle name="Note 3 5 3 5 4" xfId="21705" xr:uid="{00000000-0005-0000-0000-00009A4B0000}"/>
    <cellStyle name="Note 3 5 3 5 5" xfId="36158" xr:uid="{00000000-0005-0000-0000-00009B4B0000}"/>
    <cellStyle name="Note 3 5 3 6" xfId="6731" xr:uid="{00000000-0005-0000-0000-00009C4B0000}"/>
    <cellStyle name="Note 3 5 3 6 2" xfId="24166" xr:uid="{00000000-0005-0000-0000-00009D4B0000}"/>
    <cellStyle name="Note 3 5 3 6 3" xfId="38619" xr:uid="{00000000-0005-0000-0000-00009E4B0000}"/>
    <cellStyle name="Note 3 5 3 7" xfId="9172" xr:uid="{00000000-0005-0000-0000-00009F4B0000}"/>
    <cellStyle name="Note 3 5 3 7 2" xfId="26607" xr:uid="{00000000-0005-0000-0000-0000A04B0000}"/>
    <cellStyle name="Note 3 5 3 7 3" xfId="41060" xr:uid="{00000000-0005-0000-0000-0000A14B0000}"/>
    <cellStyle name="Note 3 5 3 8" xfId="11592" xr:uid="{00000000-0005-0000-0000-0000A24B0000}"/>
    <cellStyle name="Note 3 5 3 8 2" xfId="29027" xr:uid="{00000000-0005-0000-0000-0000A34B0000}"/>
    <cellStyle name="Note 3 5 3 8 3" xfId="43480" xr:uid="{00000000-0005-0000-0000-0000A44B0000}"/>
    <cellStyle name="Note 3 5 3 9" xfId="18599" xr:uid="{00000000-0005-0000-0000-0000A54B0000}"/>
    <cellStyle name="Note 3 5 4" xfId="1762" xr:uid="{00000000-0005-0000-0000-0000A64B0000}"/>
    <cellStyle name="Note 3 5 4 2" xfId="1763" xr:uid="{00000000-0005-0000-0000-0000A74B0000}"/>
    <cellStyle name="Note 3 5 4 2 2" xfId="4274" xr:uid="{00000000-0005-0000-0000-0000A84B0000}"/>
    <cellStyle name="Note 3 5 4 2 2 2" xfId="13831" xr:uid="{00000000-0005-0000-0000-0000A94B0000}"/>
    <cellStyle name="Note 3 5 4 2 2 2 2" xfId="31266" xr:uid="{00000000-0005-0000-0000-0000AA4B0000}"/>
    <cellStyle name="Note 3 5 4 2 2 2 3" xfId="45719" xr:uid="{00000000-0005-0000-0000-0000AB4B0000}"/>
    <cellStyle name="Note 3 5 4 2 2 3" xfId="16292" xr:uid="{00000000-0005-0000-0000-0000AC4B0000}"/>
    <cellStyle name="Note 3 5 4 2 2 3 2" xfId="33727" xr:uid="{00000000-0005-0000-0000-0000AD4B0000}"/>
    <cellStyle name="Note 3 5 4 2 2 3 3" xfId="48180" xr:uid="{00000000-0005-0000-0000-0000AE4B0000}"/>
    <cellStyle name="Note 3 5 4 2 2 4" xfId="21710" xr:uid="{00000000-0005-0000-0000-0000AF4B0000}"/>
    <cellStyle name="Note 3 5 4 2 2 5" xfId="36163" xr:uid="{00000000-0005-0000-0000-0000B04B0000}"/>
    <cellStyle name="Note 3 5 4 2 3" xfId="6736" xr:uid="{00000000-0005-0000-0000-0000B14B0000}"/>
    <cellStyle name="Note 3 5 4 2 3 2" xfId="24171" xr:uid="{00000000-0005-0000-0000-0000B24B0000}"/>
    <cellStyle name="Note 3 5 4 2 3 3" xfId="38624" xr:uid="{00000000-0005-0000-0000-0000B34B0000}"/>
    <cellStyle name="Note 3 5 4 2 4" xfId="9177" xr:uid="{00000000-0005-0000-0000-0000B44B0000}"/>
    <cellStyle name="Note 3 5 4 2 4 2" xfId="26612" xr:uid="{00000000-0005-0000-0000-0000B54B0000}"/>
    <cellStyle name="Note 3 5 4 2 4 3" xfId="41065" xr:uid="{00000000-0005-0000-0000-0000B64B0000}"/>
    <cellStyle name="Note 3 5 4 2 5" xfId="11597" xr:uid="{00000000-0005-0000-0000-0000B74B0000}"/>
    <cellStyle name="Note 3 5 4 2 5 2" xfId="29032" xr:uid="{00000000-0005-0000-0000-0000B84B0000}"/>
    <cellStyle name="Note 3 5 4 2 5 3" xfId="43485" xr:uid="{00000000-0005-0000-0000-0000B94B0000}"/>
    <cellStyle name="Note 3 5 4 2 6" xfId="18604" xr:uid="{00000000-0005-0000-0000-0000BA4B0000}"/>
    <cellStyle name="Note 3 5 4 3" xfId="1764" xr:uid="{00000000-0005-0000-0000-0000BB4B0000}"/>
    <cellStyle name="Note 3 5 4 3 2" xfId="4275" xr:uid="{00000000-0005-0000-0000-0000BC4B0000}"/>
    <cellStyle name="Note 3 5 4 3 2 2" xfId="13832" xr:uid="{00000000-0005-0000-0000-0000BD4B0000}"/>
    <cellStyle name="Note 3 5 4 3 2 2 2" xfId="31267" xr:uid="{00000000-0005-0000-0000-0000BE4B0000}"/>
    <cellStyle name="Note 3 5 4 3 2 2 3" xfId="45720" xr:uid="{00000000-0005-0000-0000-0000BF4B0000}"/>
    <cellStyle name="Note 3 5 4 3 2 3" xfId="16293" xr:uid="{00000000-0005-0000-0000-0000C04B0000}"/>
    <cellStyle name="Note 3 5 4 3 2 3 2" xfId="33728" xr:uid="{00000000-0005-0000-0000-0000C14B0000}"/>
    <cellStyle name="Note 3 5 4 3 2 3 3" xfId="48181" xr:uid="{00000000-0005-0000-0000-0000C24B0000}"/>
    <cellStyle name="Note 3 5 4 3 2 4" xfId="21711" xr:uid="{00000000-0005-0000-0000-0000C34B0000}"/>
    <cellStyle name="Note 3 5 4 3 2 5" xfId="36164" xr:uid="{00000000-0005-0000-0000-0000C44B0000}"/>
    <cellStyle name="Note 3 5 4 3 3" xfId="6737" xr:uid="{00000000-0005-0000-0000-0000C54B0000}"/>
    <cellStyle name="Note 3 5 4 3 3 2" xfId="24172" xr:uid="{00000000-0005-0000-0000-0000C64B0000}"/>
    <cellStyle name="Note 3 5 4 3 3 3" xfId="38625" xr:uid="{00000000-0005-0000-0000-0000C74B0000}"/>
    <cellStyle name="Note 3 5 4 3 4" xfId="9178" xr:uid="{00000000-0005-0000-0000-0000C84B0000}"/>
    <cellStyle name="Note 3 5 4 3 4 2" xfId="26613" xr:uid="{00000000-0005-0000-0000-0000C94B0000}"/>
    <cellStyle name="Note 3 5 4 3 4 3" xfId="41066" xr:uid="{00000000-0005-0000-0000-0000CA4B0000}"/>
    <cellStyle name="Note 3 5 4 3 5" xfId="11598" xr:uid="{00000000-0005-0000-0000-0000CB4B0000}"/>
    <cellStyle name="Note 3 5 4 3 5 2" xfId="29033" xr:uid="{00000000-0005-0000-0000-0000CC4B0000}"/>
    <cellStyle name="Note 3 5 4 3 5 3" xfId="43486" xr:uid="{00000000-0005-0000-0000-0000CD4B0000}"/>
    <cellStyle name="Note 3 5 4 3 6" xfId="18605" xr:uid="{00000000-0005-0000-0000-0000CE4B0000}"/>
    <cellStyle name="Note 3 5 4 4" xfId="1765" xr:uid="{00000000-0005-0000-0000-0000CF4B0000}"/>
    <cellStyle name="Note 3 5 4 4 2" xfId="4276" xr:uid="{00000000-0005-0000-0000-0000D04B0000}"/>
    <cellStyle name="Note 3 5 4 4 2 2" xfId="21712" xr:uid="{00000000-0005-0000-0000-0000D14B0000}"/>
    <cellStyle name="Note 3 5 4 4 2 3" xfId="36165" xr:uid="{00000000-0005-0000-0000-0000D24B0000}"/>
    <cellStyle name="Note 3 5 4 4 3" xfId="6738" xr:uid="{00000000-0005-0000-0000-0000D34B0000}"/>
    <cellStyle name="Note 3 5 4 4 3 2" xfId="24173" xr:uid="{00000000-0005-0000-0000-0000D44B0000}"/>
    <cellStyle name="Note 3 5 4 4 3 3" xfId="38626" xr:uid="{00000000-0005-0000-0000-0000D54B0000}"/>
    <cellStyle name="Note 3 5 4 4 4" xfId="9179" xr:uid="{00000000-0005-0000-0000-0000D64B0000}"/>
    <cellStyle name="Note 3 5 4 4 4 2" xfId="26614" xr:uid="{00000000-0005-0000-0000-0000D74B0000}"/>
    <cellStyle name="Note 3 5 4 4 4 3" xfId="41067" xr:uid="{00000000-0005-0000-0000-0000D84B0000}"/>
    <cellStyle name="Note 3 5 4 4 5" xfId="11599" xr:uid="{00000000-0005-0000-0000-0000D94B0000}"/>
    <cellStyle name="Note 3 5 4 4 5 2" xfId="29034" xr:uid="{00000000-0005-0000-0000-0000DA4B0000}"/>
    <cellStyle name="Note 3 5 4 4 5 3" xfId="43487" xr:uid="{00000000-0005-0000-0000-0000DB4B0000}"/>
    <cellStyle name="Note 3 5 4 4 6" xfId="15211" xr:uid="{00000000-0005-0000-0000-0000DC4B0000}"/>
    <cellStyle name="Note 3 5 4 4 6 2" xfId="32646" xr:uid="{00000000-0005-0000-0000-0000DD4B0000}"/>
    <cellStyle name="Note 3 5 4 4 6 3" xfId="47099" xr:uid="{00000000-0005-0000-0000-0000DE4B0000}"/>
    <cellStyle name="Note 3 5 4 4 7" xfId="18606" xr:uid="{00000000-0005-0000-0000-0000DF4B0000}"/>
    <cellStyle name="Note 3 5 4 4 8" xfId="20373" xr:uid="{00000000-0005-0000-0000-0000E04B0000}"/>
    <cellStyle name="Note 3 5 4 5" xfId="4273" xr:uid="{00000000-0005-0000-0000-0000E14B0000}"/>
    <cellStyle name="Note 3 5 4 5 2" xfId="13830" xr:uid="{00000000-0005-0000-0000-0000E24B0000}"/>
    <cellStyle name="Note 3 5 4 5 2 2" xfId="31265" xr:uid="{00000000-0005-0000-0000-0000E34B0000}"/>
    <cellStyle name="Note 3 5 4 5 2 3" xfId="45718" xr:uid="{00000000-0005-0000-0000-0000E44B0000}"/>
    <cellStyle name="Note 3 5 4 5 3" xfId="16291" xr:uid="{00000000-0005-0000-0000-0000E54B0000}"/>
    <cellStyle name="Note 3 5 4 5 3 2" xfId="33726" xr:uid="{00000000-0005-0000-0000-0000E64B0000}"/>
    <cellStyle name="Note 3 5 4 5 3 3" xfId="48179" xr:uid="{00000000-0005-0000-0000-0000E74B0000}"/>
    <cellStyle name="Note 3 5 4 5 4" xfId="21709" xr:uid="{00000000-0005-0000-0000-0000E84B0000}"/>
    <cellStyle name="Note 3 5 4 5 5" xfId="36162" xr:uid="{00000000-0005-0000-0000-0000E94B0000}"/>
    <cellStyle name="Note 3 5 4 6" xfId="6735" xr:uid="{00000000-0005-0000-0000-0000EA4B0000}"/>
    <cellStyle name="Note 3 5 4 6 2" xfId="24170" xr:uid="{00000000-0005-0000-0000-0000EB4B0000}"/>
    <cellStyle name="Note 3 5 4 6 3" xfId="38623" xr:uid="{00000000-0005-0000-0000-0000EC4B0000}"/>
    <cellStyle name="Note 3 5 4 7" xfId="9176" xr:uid="{00000000-0005-0000-0000-0000ED4B0000}"/>
    <cellStyle name="Note 3 5 4 7 2" xfId="26611" xr:uid="{00000000-0005-0000-0000-0000EE4B0000}"/>
    <cellStyle name="Note 3 5 4 7 3" xfId="41064" xr:uid="{00000000-0005-0000-0000-0000EF4B0000}"/>
    <cellStyle name="Note 3 5 4 8" xfId="11596" xr:uid="{00000000-0005-0000-0000-0000F04B0000}"/>
    <cellStyle name="Note 3 5 4 8 2" xfId="29031" xr:uid="{00000000-0005-0000-0000-0000F14B0000}"/>
    <cellStyle name="Note 3 5 4 8 3" xfId="43484" xr:uid="{00000000-0005-0000-0000-0000F24B0000}"/>
    <cellStyle name="Note 3 5 4 9" xfId="18603" xr:uid="{00000000-0005-0000-0000-0000F34B0000}"/>
    <cellStyle name="Note 3 5 5" xfId="1766" xr:uid="{00000000-0005-0000-0000-0000F44B0000}"/>
    <cellStyle name="Note 3 5 5 2" xfId="1767" xr:uid="{00000000-0005-0000-0000-0000F54B0000}"/>
    <cellStyle name="Note 3 5 5 2 2" xfId="4278" xr:uid="{00000000-0005-0000-0000-0000F64B0000}"/>
    <cellStyle name="Note 3 5 5 2 2 2" xfId="13834" xr:uid="{00000000-0005-0000-0000-0000F74B0000}"/>
    <cellStyle name="Note 3 5 5 2 2 2 2" xfId="31269" xr:uid="{00000000-0005-0000-0000-0000F84B0000}"/>
    <cellStyle name="Note 3 5 5 2 2 2 3" xfId="45722" xr:uid="{00000000-0005-0000-0000-0000F94B0000}"/>
    <cellStyle name="Note 3 5 5 2 2 3" xfId="16295" xr:uid="{00000000-0005-0000-0000-0000FA4B0000}"/>
    <cellStyle name="Note 3 5 5 2 2 3 2" xfId="33730" xr:uid="{00000000-0005-0000-0000-0000FB4B0000}"/>
    <cellStyle name="Note 3 5 5 2 2 3 3" xfId="48183" xr:uid="{00000000-0005-0000-0000-0000FC4B0000}"/>
    <cellStyle name="Note 3 5 5 2 2 4" xfId="21714" xr:uid="{00000000-0005-0000-0000-0000FD4B0000}"/>
    <cellStyle name="Note 3 5 5 2 2 5" xfId="36167" xr:uid="{00000000-0005-0000-0000-0000FE4B0000}"/>
    <cellStyle name="Note 3 5 5 2 3" xfId="6740" xr:uid="{00000000-0005-0000-0000-0000FF4B0000}"/>
    <cellStyle name="Note 3 5 5 2 3 2" xfId="24175" xr:uid="{00000000-0005-0000-0000-0000004C0000}"/>
    <cellStyle name="Note 3 5 5 2 3 3" xfId="38628" xr:uid="{00000000-0005-0000-0000-0000014C0000}"/>
    <cellStyle name="Note 3 5 5 2 4" xfId="9181" xr:uid="{00000000-0005-0000-0000-0000024C0000}"/>
    <cellStyle name="Note 3 5 5 2 4 2" xfId="26616" xr:uid="{00000000-0005-0000-0000-0000034C0000}"/>
    <cellStyle name="Note 3 5 5 2 4 3" xfId="41069" xr:uid="{00000000-0005-0000-0000-0000044C0000}"/>
    <cellStyle name="Note 3 5 5 2 5" xfId="11601" xr:uid="{00000000-0005-0000-0000-0000054C0000}"/>
    <cellStyle name="Note 3 5 5 2 5 2" xfId="29036" xr:uid="{00000000-0005-0000-0000-0000064C0000}"/>
    <cellStyle name="Note 3 5 5 2 5 3" xfId="43489" xr:uid="{00000000-0005-0000-0000-0000074C0000}"/>
    <cellStyle name="Note 3 5 5 2 6" xfId="18608" xr:uid="{00000000-0005-0000-0000-0000084C0000}"/>
    <cellStyle name="Note 3 5 5 3" xfId="1768" xr:uid="{00000000-0005-0000-0000-0000094C0000}"/>
    <cellStyle name="Note 3 5 5 3 2" xfId="4279" xr:uid="{00000000-0005-0000-0000-00000A4C0000}"/>
    <cellStyle name="Note 3 5 5 3 2 2" xfId="13835" xr:uid="{00000000-0005-0000-0000-00000B4C0000}"/>
    <cellStyle name="Note 3 5 5 3 2 2 2" xfId="31270" xr:uid="{00000000-0005-0000-0000-00000C4C0000}"/>
    <cellStyle name="Note 3 5 5 3 2 2 3" xfId="45723" xr:uid="{00000000-0005-0000-0000-00000D4C0000}"/>
    <cellStyle name="Note 3 5 5 3 2 3" xfId="16296" xr:uid="{00000000-0005-0000-0000-00000E4C0000}"/>
    <cellStyle name="Note 3 5 5 3 2 3 2" xfId="33731" xr:uid="{00000000-0005-0000-0000-00000F4C0000}"/>
    <cellStyle name="Note 3 5 5 3 2 3 3" xfId="48184" xr:uid="{00000000-0005-0000-0000-0000104C0000}"/>
    <cellStyle name="Note 3 5 5 3 2 4" xfId="21715" xr:uid="{00000000-0005-0000-0000-0000114C0000}"/>
    <cellStyle name="Note 3 5 5 3 2 5" xfId="36168" xr:uid="{00000000-0005-0000-0000-0000124C0000}"/>
    <cellStyle name="Note 3 5 5 3 3" xfId="6741" xr:uid="{00000000-0005-0000-0000-0000134C0000}"/>
    <cellStyle name="Note 3 5 5 3 3 2" xfId="24176" xr:uid="{00000000-0005-0000-0000-0000144C0000}"/>
    <cellStyle name="Note 3 5 5 3 3 3" xfId="38629" xr:uid="{00000000-0005-0000-0000-0000154C0000}"/>
    <cellStyle name="Note 3 5 5 3 4" xfId="9182" xr:uid="{00000000-0005-0000-0000-0000164C0000}"/>
    <cellStyle name="Note 3 5 5 3 4 2" xfId="26617" xr:uid="{00000000-0005-0000-0000-0000174C0000}"/>
    <cellStyle name="Note 3 5 5 3 4 3" xfId="41070" xr:uid="{00000000-0005-0000-0000-0000184C0000}"/>
    <cellStyle name="Note 3 5 5 3 5" xfId="11602" xr:uid="{00000000-0005-0000-0000-0000194C0000}"/>
    <cellStyle name="Note 3 5 5 3 5 2" xfId="29037" xr:uid="{00000000-0005-0000-0000-00001A4C0000}"/>
    <cellStyle name="Note 3 5 5 3 5 3" xfId="43490" xr:uid="{00000000-0005-0000-0000-00001B4C0000}"/>
    <cellStyle name="Note 3 5 5 3 6" xfId="18609" xr:uid="{00000000-0005-0000-0000-00001C4C0000}"/>
    <cellStyle name="Note 3 5 5 4" xfId="1769" xr:uid="{00000000-0005-0000-0000-00001D4C0000}"/>
    <cellStyle name="Note 3 5 5 4 2" xfId="4280" xr:uid="{00000000-0005-0000-0000-00001E4C0000}"/>
    <cellStyle name="Note 3 5 5 4 2 2" xfId="21716" xr:uid="{00000000-0005-0000-0000-00001F4C0000}"/>
    <cellStyle name="Note 3 5 5 4 2 3" xfId="36169" xr:uid="{00000000-0005-0000-0000-0000204C0000}"/>
    <cellStyle name="Note 3 5 5 4 3" xfId="6742" xr:uid="{00000000-0005-0000-0000-0000214C0000}"/>
    <cellStyle name="Note 3 5 5 4 3 2" xfId="24177" xr:uid="{00000000-0005-0000-0000-0000224C0000}"/>
    <cellStyle name="Note 3 5 5 4 3 3" xfId="38630" xr:uid="{00000000-0005-0000-0000-0000234C0000}"/>
    <cellStyle name="Note 3 5 5 4 4" xfId="9183" xr:uid="{00000000-0005-0000-0000-0000244C0000}"/>
    <cellStyle name="Note 3 5 5 4 4 2" xfId="26618" xr:uid="{00000000-0005-0000-0000-0000254C0000}"/>
    <cellStyle name="Note 3 5 5 4 4 3" xfId="41071" xr:uid="{00000000-0005-0000-0000-0000264C0000}"/>
    <cellStyle name="Note 3 5 5 4 5" xfId="11603" xr:uid="{00000000-0005-0000-0000-0000274C0000}"/>
    <cellStyle name="Note 3 5 5 4 5 2" xfId="29038" xr:uid="{00000000-0005-0000-0000-0000284C0000}"/>
    <cellStyle name="Note 3 5 5 4 5 3" xfId="43491" xr:uid="{00000000-0005-0000-0000-0000294C0000}"/>
    <cellStyle name="Note 3 5 5 4 6" xfId="15212" xr:uid="{00000000-0005-0000-0000-00002A4C0000}"/>
    <cellStyle name="Note 3 5 5 4 6 2" xfId="32647" xr:uid="{00000000-0005-0000-0000-00002B4C0000}"/>
    <cellStyle name="Note 3 5 5 4 6 3" xfId="47100" xr:uid="{00000000-0005-0000-0000-00002C4C0000}"/>
    <cellStyle name="Note 3 5 5 4 7" xfId="18610" xr:uid="{00000000-0005-0000-0000-00002D4C0000}"/>
    <cellStyle name="Note 3 5 5 4 8" xfId="20374" xr:uid="{00000000-0005-0000-0000-00002E4C0000}"/>
    <cellStyle name="Note 3 5 5 5" xfId="4277" xr:uid="{00000000-0005-0000-0000-00002F4C0000}"/>
    <cellStyle name="Note 3 5 5 5 2" xfId="13833" xr:uid="{00000000-0005-0000-0000-0000304C0000}"/>
    <cellStyle name="Note 3 5 5 5 2 2" xfId="31268" xr:uid="{00000000-0005-0000-0000-0000314C0000}"/>
    <cellStyle name="Note 3 5 5 5 2 3" xfId="45721" xr:uid="{00000000-0005-0000-0000-0000324C0000}"/>
    <cellStyle name="Note 3 5 5 5 3" xfId="16294" xr:uid="{00000000-0005-0000-0000-0000334C0000}"/>
    <cellStyle name="Note 3 5 5 5 3 2" xfId="33729" xr:uid="{00000000-0005-0000-0000-0000344C0000}"/>
    <cellStyle name="Note 3 5 5 5 3 3" xfId="48182" xr:uid="{00000000-0005-0000-0000-0000354C0000}"/>
    <cellStyle name="Note 3 5 5 5 4" xfId="21713" xr:uid="{00000000-0005-0000-0000-0000364C0000}"/>
    <cellStyle name="Note 3 5 5 5 5" xfId="36166" xr:uid="{00000000-0005-0000-0000-0000374C0000}"/>
    <cellStyle name="Note 3 5 5 6" xfId="6739" xr:uid="{00000000-0005-0000-0000-0000384C0000}"/>
    <cellStyle name="Note 3 5 5 6 2" xfId="24174" xr:uid="{00000000-0005-0000-0000-0000394C0000}"/>
    <cellStyle name="Note 3 5 5 6 3" xfId="38627" xr:uid="{00000000-0005-0000-0000-00003A4C0000}"/>
    <cellStyle name="Note 3 5 5 7" xfId="9180" xr:uid="{00000000-0005-0000-0000-00003B4C0000}"/>
    <cellStyle name="Note 3 5 5 7 2" xfId="26615" xr:uid="{00000000-0005-0000-0000-00003C4C0000}"/>
    <cellStyle name="Note 3 5 5 7 3" xfId="41068" xr:uid="{00000000-0005-0000-0000-00003D4C0000}"/>
    <cellStyle name="Note 3 5 5 8" xfId="11600" xr:uid="{00000000-0005-0000-0000-00003E4C0000}"/>
    <cellStyle name="Note 3 5 5 8 2" xfId="29035" xr:uid="{00000000-0005-0000-0000-00003F4C0000}"/>
    <cellStyle name="Note 3 5 5 8 3" xfId="43488" xr:uid="{00000000-0005-0000-0000-0000404C0000}"/>
    <cellStyle name="Note 3 5 5 9" xfId="18607" xr:uid="{00000000-0005-0000-0000-0000414C0000}"/>
    <cellStyle name="Note 3 5 6" xfId="1770" xr:uid="{00000000-0005-0000-0000-0000424C0000}"/>
    <cellStyle name="Note 3 5 6 2" xfId="4281" xr:uid="{00000000-0005-0000-0000-0000434C0000}"/>
    <cellStyle name="Note 3 5 6 2 2" xfId="13836" xr:uid="{00000000-0005-0000-0000-0000444C0000}"/>
    <cellStyle name="Note 3 5 6 2 2 2" xfId="31271" xr:uid="{00000000-0005-0000-0000-0000454C0000}"/>
    <cellStyle name="Note 3 5 6 2 2 3" xfId="45724" xr:uid="{00000000-0005-0000-0000-0000464C0000}"/>
    <cellStyle name="Note 3 5 6 2 3" xfId="16297" xr:uid="{00000000-0005-0000-0000-0000474C0000}"/>
    <cellStyle name="Note 3 5 6 2 3 2" xfId="33732" xr:uid="{00000000-0005-0000-0000-0000484C0000}"/>
    <cellStyle name="Note 3 5 6 2 3 3" xfId="48185" xr:uid="{00000000-0005-0000-0000-0000494C0000}"/>
    <cellStyle name="Note 3 5 6 2 4" xfId="21717" xr:uid="{00000000-0005-0000-0000-00004A4C0000}"/>
    <cellStyle name="Note 3 5 6 2 5" xfId="36170" xr:uid="{00000000-0005-0000-0000-00004B4C0000}"/>
    <cellStyle name="Note 3 5 6 3" xfId="6743" xr:uid="{00000000-0005-0000-0000-00004C4C0000}"/>
    <cellStyle name="Note 3 5 6 3 2" xfId="24178" xr:uid="{00000000-0005-0000-0000-00004D4C0000}"/>
    <cellStyle name="Note 3 5 6 3 3" xfId="38631" xr:uid="{00000000-0005-0000-0000-00004E4C0000}"/>
    <cellStyle name="Note 3 5 6 4" xfId="9184" xr:uid="{00000000-0005-0000-0000-00004F4C0000}"/>
    <cellStyle name="Note 3 5 6 4 2" xfId="26619" xr:uid="{00000000-0005-0000-0000-0000504C0000}"/>
    <cellStyle name="Note 3 5 6 4 3" xfId="41072" xr:uid="{00000000-0005-0000-0000-0000514C0000}"/>
    <cellStyle name="Note 3 5 6 5" xfId="11604" xr:uid="{00000000-0005-0000-0000-0000524C0000}"/>
    <cellStyle name="Note 3 5 6 5 2" xfId="29039" xr:uid="{00000000-0005-0000-0000-0000534C0000}"/>
    <cellStyle name="Note 3 5 6 5 3" xfId="43492" xr:uid="{00000000-0005-0000-0000-0000544C0000}"/>
    <cellStyle name="Note 3 5 6 6" xfId="18611" xr:uid="{00000000-0005-0000-0000-0000554C0000}"/>
    <cellStyle name="Note 3 5 7" xfId="1771" xr:uid="{00000000-0005-0000-0000-0000564C0000}"/>
    <cellStyle name="Note 3 5 7 2" xfId="4282" xr:uid="{00000000-0005-0000-0000-0000574C0000}"/>
    <cellStyle name="Note 3 5 7 2 2" xfId="13837" xr:uid="{00000000-0005-0000-0000-0000584C0000}"/>
    <cellStyle name="Note 3 5 7 2 2 2" xfId="31272" xr:uid="{00000000-0005-0000-0000-0000594C0000}"/>
    <cellStyle name="Note 3 5 7 2 2 3" xfId="45725" xr:uid="{00000000-0005-0000-0000-00005A4C0000}"/>
    <cellStyle name="Note 3 5 7 2 3" xfId="16298" xr:uid="{00000000-0005-0000-0000-00005B4C0000}"/>
    <cellStyle name="Note 3 5 7 2 3 2" xfId="33733" xr:uid="{00000000-0005-0000-0000-00005C4C0000}"/>
    <cellStyle name="Note 3 5 7 2 3 3" xfId="48186" xr:uid="{00000000-0005-0000-0000-00005D4C0000}"/>
    <cellStyle name="Note 3 5 7 2 4" xfId="21718" xr:uid="{00000000-0005-0000-0000-00005E4C0000}"/>
    <cellStyle name="Note 3 5 7 2 5" xfId="36171" xr:uid="{00000000-0005-0000-0000-00005F4C0000}"/>
    <cellStyle name="Note 3 5 7 3" xfId="6744" xr:uid="{00000000-0005-0000-0000-0000604C0000}"/>
    <cellStyle name="Note 3 5 7 3 2" xfId="24179" xr:uid="{00000000-0005-0000-0000-0000614C0000}"/>
    <cellStyle name="Note 3 5 7 3 3" xfId="38632" xr:uid="{00000000-0005-0000-0000-0000624C0000}"/>
    <cellStyle name="Note 3 5 7 4" xfId="9185" xr:uid="{00000000-0005-0000-0000-0000634C0000}"/>
    <cellStyle name="Note 3 5 7 4 2" xfId="26620" xr:uid="{00000000-0005-0000-0000-0000644C0000}"/>
    <cellStyle name="Note 3 5 7 4 3" xfId="41073" xr:uid="{00000000-0005-0000-0000-0000654C0000}"/>
    <cellStyle name="Note 3 5 7 5" xfId="11605" xr:uid="{00000000-0005-0000-0000-0000664C0000}"/>
    <cellStyle name="Note 3 5 7 5 2" xfId="29040" xr:uid="{00000000-0005-0000-0000-0000674C0000}"/>
    <cellStyle name="Note 3 5 7 5 3" xfId="43493" xr:uid="{00000000-0005-0000-0000-0000684C0000}"/>
    <cellStyle name="Note 3 5 7 6" xfId="18612" xr:uid="{00000000-0005-0000-0000-0000694C0000}"/>
    <cellStyle name="Note 3 5 8" xfId="1772" xr:uid="{00000000-0005-0000-0000-00006A4C0000}"/>
    <cellStyle name="Note 3 5 8 2" xfId="4283" xr:uid="{00000000-0005-0000-0000-00006B4C0000}"/>
    <cellStyle name="Note 3 5 8 2 2" xfId="21719" xr:uid="{00000000-0005-0000-0000-00006C4C0000}"/>
    <cellStyle name="Note 3 5 8 2 3" xfId="36172" xr:uid="{00000000-0005-0000-0000-00006D4C0000}"/>
    <cellStyle name="Note 3 5 8 3" xfId="6745" xr:uid="{00000000-0005-0000-0000-00006E4C0000}"/>
    <cellStyle name="Note 3 5 8 3 2" xfId="24180" xr:uid="{00000000-0005-0000-0000-00006F4C0000}"/>
    <cellStyle name="Note 3 5 8 3 3" xfId="38633" xr:uid="{00000000-0005-0000-0000-0000704C0000}"/>
    <cellStyle name="Note 3 5 8 4" xfId="9186" xr:uid="{00000000-0005-0000-0000-0000714C0000}"/>
    <cellStyle name="Note 3 5 8 4 2" xfId="26621" xr:uid="{00000000-0005-0000-0000-0000724C0000}"/>
    <cellStyle name="Note 3 5 8 4 3" xfId="41074" xr:uid="{00000000-0005-0000-0000-0000734C0000}"/>
    <cellStyle name="Note 3 5 8 5" xfId="11606" xr:uid="{00000000-0005-0000-0000-0000744C0000}"/>
    <cellStyle name="Note 3 5 8 5 2" xfId="29041" xr:uid="{00000000-0005-0000-0000-0000754C0000}"/>
    <cellStyle name="Note 3 5 8 5 3" xfId="43494" xr:uid="{00000000-0005-0000-0000-0000764C0000}"/>
    <cellStyle name="Note 3 5 8 6" xfId="15213" xr:uid="{00000000-0005-0000-0000-0000774C0000}"/>
    <cellStyle name="Note 3 5 8 6 2" xfId="32648" xr:uid="{00000000-0005-0000-0000-0000784C0000}"/>
    <cellStyle name="Note 3 5 8 6 3" xfId="47101" xr:uid="{00000000-0005-0000-0000-0000794C0000}"/>
    <cellStyle name="Note 3 5 8 7" xfId="18613" xr:uid="{00000000-0005-0000-0000-00007A4C0000}"/>
    <cellStyle name="Note 3 5 8 8" xfId="20375" xr:uid="{00000000-0005-0000-0000-00007B4C0000}"/>
    <cellStyle name="Note 3 5 9" xfId="4264" xr:uid="{00000000-0005-0000-0000-00007C4C0000}"/>
    <cellStyle name="Note 3 5 9 2" xfId="13823" xr:uid="{00000000-0005-0000-0000-00007D4C0000}"/>
    <cellStyle name="Note 3 5 9 2 2" xfId="31258" xr:uid="{00000000-0005-0000-0000-00007E4C0000}"/>
    <cellStyle name="Note 3 5 9 2 3" xfId="45711" xr:uid="{00000000-0005-0000-0000-00007F4C0000}"/>
    <cellStyle name="Note 3 5 9 3" xfId="16284" xr:uid="{00000000-0005-0000-0000-0000804C0000}"/>
    <cellStyle name="Note 3 5 9 3 2" xfId="33719" xr:uid="{00000000-0005-0000-0000-0000814C0000}"/>
    <cellStyle name="Note 3 5 9 3 3" xfId="48172" xr:uid="{00000000-0005-0000-0000-0000824C0000}"/>
    <cellStyle name="Note 3 5 9 4" xfId="21700" xr:uid="{00000000-0005-0000-0000-0000834C0000}"/>
    <cellStyle name="Note 3 5 9 5" xfId="36153" xr:uid="{00000000-0005-0000-0000-0000844C0000}"/>
    <cellStyle name="Note 3 6" xfId="1773" xr:uid="{00000000-0005-0000-0000-0000854C0000}"/>
    <cellStyle name="Note 3 6 10" xfId="6746" xr:uid="{00000000-0005-0000-0000-0000864C0000}"/>
    <cellStyle name="Note 3 6 10 2" xfId="24181" xr:uid="{00000000-0005-0000-0000-0000874C0000}"/>
    <cellStyle name="Note 3 6 10 3" xfId="38634" xr:uid="{00000000-0005-0000-0000-0000884C0000}"/>
    <cellStyle name="Note 3 6 11" xfId="9187" xr:uid="{00000000-0005-0000-0000-0000894C0000}"/>
    <cellStyle name="Note 3 6 11 2" xfId="26622" xr:uid="{00000000-0005-0000-0000-00008A4C0000}"/>
    <cellStyle name="Note 3 6 11 3" xfId="41075" xr:uid="{00000000-0005-0000-0000-00008B4C0000}"/>
    <cellStyle name="Note 3 6 12" xfId="11607" xr:uid="{00000000-0005-0000-0000-00008C4C0000}"/>
    <cellStyle name="Note 3 6 12 2" xfId="29042" xr:uid="{00000000-0005-0000-0000-00008D4C0000}"/>
    <cellStyle name="Note 3 6 12 3" xfId="43495" xr:uid="{00000000-0005-0000-0000-00008E4C0000}"/>
    <cellStyle name="Note 3 6 13" xfId="18614" xr:uid="{00000000-0005-0000-0000-00008F4C0000}"/>
    <cellStyle name="Note 3 6 2" xfId="1774" xr:uid="{00000000-0005-0000-0000-0000904C0000}"/>
    <cellStyle name="Note 3 6 2 2" xfId="1775" xr:uid="{00000000-0005-0000-0000-0000914C0000}"/>
    <cellStyle name="Note 3 6 2 2 2" xfId="4286" xr:uid="{00000000-0005-0000-0000-0000924C0000}"/>
    <cellStyle name="Note 3 6 2 2 2 2" xfId="13840" xr:uid="{00000000-0005-0000-0000-0000934C0000}"/>
    <cellStyle name="Note 3 6 2 2 2 2 2" xfId="31275" xr:uid="{00000000-0005-0000-0000-0000944C0000}"/>
    <cellStyle name="Note 3 6 2 2 2 2 3" xfId="45728" xr:uid="{00000000-0005-0000-0000-0000954C0000}"/>
    <cellStyle name="Note 3 6 2 2 2 3" xfId="16301" xr:uid="{00000000-0005-0000-0000-0000964C0000}"/>
    <cellStyle name="Note 3 6 2 2 2 3 2" xfId="33736" xr:uid="{00000000-0005-0000-0000-0000974C0000}"/>
    <cellStyle name="Note 3 6 2 2 2 3 3" xfId="48189" xr:uid="{00000000-0005-0000-0000-0000984C0000}"/>
    <cellStyle name="Note 3 6 2 2 2 4" xfId="21722" xr:uid="{00000000-0005-0000-0000-0000994C0000}"/>
    <cellStyle name="Note 3 6 2 2 2 5" xfId="36175" xr:uid="{00000000-0005-0000-0000-00009A4C0000}"/>
    <cellStyle name="Note 3 6 2 2 3" xfId="6748" xr:uid="{00000000-0005-0000-0000-00009B4C0000}"/>
    <cellStyle name="Note 3 6 2 2 3 2" xfId="24183" xr:uid="{00000000-0005-0000-0000-00009C4C0000}"/>
    <cellStyle name="Note 3 6 2 2 3 3" xfId="38636" xr:uid="{00000000-0005-0000-0000-00009D4C0000}"/>
    <cellStyle name="Note 3 6 2 2 4" xfId="9189" xr:uid="{00000000-0005-0000-0000-00009E4C0000}"/>
    <cellStyle name="Note 3 6 2 2 4 2" xfId="26624" xr:uid="{00000000-0005-0000-0000-00009F4C0000}"/>
    <cellStyle name="Note 3 6 2 2 4 3" xfId="41077" xr:uid="{00000000-0005-0000-0000-0000A04C0000}"/>
    <cellStyle name="Note 3 6 2 2 5" xfId="11609" xr:uid="{00000000-0005-0000-0000-0000A14C0000}"/>
    <cellStyle name="Note 3 6 2 2 5 2" xfId="29044" xr:uid="{00000000-0005-0000-0000-0000A24C0000}"/>
    <cellStyle name="Note 3 6 2 2 5 3" xfId="43497" xr:uid="{00000000-0005-0000-0000-0000A34C0000}"/>
    <cellStyle name="Note 3 6 2 2 6" xfId="18616" xr:uid="{00000000-0005-0000-0000-0000A44C0000}"/>
    <cellStyle name="Note 3 6 2 3" xfId="1776" xr:uid="{00000000-0005-0000-0000-0000A54C0000}"/>
    <cellStyle name="Note 3 6 2 3 2" xfId="4287" xr:uid="{00000000-0005-0000-0000-0000A64C0000}"/>
    <cellStyle name="Note 3 6 2 3 2 2" xfId="13841" xr:uid="{00000000-0005-0000-0000-0000A74C0000}"/>
    <cellStyle name="Note 3 6 2 3 2 2 2" xfId="31276" xr:uid="{00000000-0005-0000-0000-0000A84C0000}"/>
    <cellStyle name="Note 3 6 2 3 2 2 3" xfId="45729" xr:uid="{00000000-0005-0000-0000-0000A94C0000}"/>
    <cellStyle name="Note 3 6 2 3 2 3" xfId="16302" xr:uid="{00000000-0005-0000-0000-0000AA4C0000}"/>
    <cellStyle name="Note 3 6 2 3 2 3 2" xfId="33737" xr:uid="{00000000-0005-0000-0000-0000AB4C0000}"/>
    <cellStyle name="Note 3 6 2 3 2 3 3" xfId="48190" xr:uid="{00000000-0005-0000-0000-0000AC4C0000}"/>
    <cellStyle name="Note 3 6 2 3 2 4" xfId="21723" xr:uid="{00000000-0005-0000-0000-0000AD4C0000}"/>
    <cellStyle name="Note 3 6 2 3 2 5" xfId="36176" xr:uid="{00000000-0005-0000-0000-0000AE4C0000}"/>
    <cellStyle name="Note 3 6 2 3 3" xfId="6749" xr:uid="{00000000-0005-0000-0000-0000AF4C0000}"/>
    <cellStyle name="Note 3 6 2 3 3 2" xfId="24184" xr:uid="{00000000-0005-0000-0000-0000B04C0000}"/>
    <cellStyle name="Note 3 6 2 3 3 3" xfId="38637" xr:uid="{00000000-0005-0000-0000-0000B14C0000}"/>
    <cellStyle name="Note 3 6 2 3 4" xfId="9190" xr:uid="{00000000-0005-0000-0000-0000B24C0000}"/>
    <cellStyle name="Note 3 6 2 3 4 2" xfId="26625" xr:uid="{00000000-0005-0000-0000-0000B34C0000}"/>
    <cellStyle name="Note 3 6 2 3 4 3" xfId="41078" xr:uid="{00000000-0005-0000-0000-0000B44C0000}"/>
    <cellStyle name="Note 3 6 2 3 5" xfId="11610" xr:uid="{00000000-0005-0000-0000-0000B54C0000}"/>
    <cellStyle name="Note 3 6 2 3 5 2" xfId="29045" xr:uid="{00000000-0005-0000-0000-0000B64C0000}"/>
    <cellStyle name="Note 3 6 2 3 5 3" xfId="43498" xr:uid="{00000000-0005-0000-0000-0000B74C0000}"/>
    <cellStyle name="Note 3 6 2 3 6" xfId="18617" xr:uid="{00000000-0005-0000-0000-0000B84C0000}"/>
    <cellStyle name="Note 3 6 2 4" xfId="1777" xr:uid="{00000000-0005-0000-0000-0000B94C0000}"/>
    <cellStyle name="Note 3 6 2 4 2" xfId="4288" xr:uid="{00000000-0005-0000-0000-0000BA4C0000}"/>
    <cellStyle name="Note 3 6 2 4 2 2" xfId="21724" xr:uid="{00000000-0005-0000-0000-0000BB4C0000}"/>
    <cellStyle name="Note 3 6 2 4 2 3" xfId="36177" xr:uid="{00000000-0005-0000-0000-0000BC4C0000}"/>
    <cellStyle name="Note 3 6 2 4 3" xfId="6750" xr:uid="{00000000-0005-0000-0000-0000BD4C0000}"/>
    <cellStyle name="Note 3 6 2 4 3 2" xfId="24185" xr:uid="{00000000-0005-0000-0000-0000BE4C0000}"/>
    <cellStyle name="Note 3 6 2 4 3 3" xfId="38638" xr:uid="{00000000-0005-0000-0000-0000BF4C0000}"/>
    <cellStyle name="Note 3 6 2 4 4" xfId="9191" xr:uid="{00000000-0005-0000-0000-0000C04C0000}"/>
    <cellStyle name="Note 3 6 2 4 4 2" xfId="26626" xr:uid="{00000000-0005-0000-0000-0000C14C0000}"/>
    <cellStyle name="Note 3 6 2 4 4 3" xfId="41079" xr:uid="{00000000-0005-0000-0000-0000C24C0000}"/>
    <cellStyle name="Note 3 6 2 4 5" xfId="11611" xr:uid="{00000000-0005-0000-0000-0000C34C0000}"/>
    <cellStyle name="Note 3 6 2 4 5 2" xfId="29046" xr:uid="{00000000-0005-0000-0000-0000C44C0000}"/>
    <cellStyle name="Note 3 6 2 4 5 3" xfId="43499" xr:uid="{00000000-0005-0000-0000-0000C54C0000}"/>
    <cellStyle name="Note 3 6 2 4 6" xfId="15214" xr:uid="{00000000-0005-0000-0000-0000C64C0000}"/>
    <cellStyle name="Note 3 6 2 4 6 2" xfId="32649" xr:uid="{00000000-0005-0000-0000-0000C74C0000}"/>
    <cellStyle name="Note 3 6 2 4 6 3" xfId="47102" xr:uid="{00000000-0005-0000-0000-0000C84C0000}"/>
    <cellStyle name="Note 3 6 2 4 7" xfId="18618" xr:uid="{00000000-0005-0000-0000-0000C94C0000}"/>
    <cellStyle name="Note 3 6 2 4 8" xfId="20376" xr:uid="{00000000-0005-0000-0000-0000CA4C0000}"/>
    <cellStyle name="Note 3 6 2 5" xfId="4285" xr:uid="{00000000-0005-0000-0000-0000CB4C0000}"/>
    <cellStyle name="Note 3 6 2 5 2" xfId="13839" xr:uid="{00000000-0005-0000-0000-0000CC4C0000}"/>
    <cellStyle name="Note 3 6 2 5 2 2" xfId="31274" xr:uid="{00000000-0005-0000-0000-0000CD4C0000}"/>
    <cellStyle name="Note 3 6 2 5 2 3" xfId="45727" xr:uid="{00000000-0005-0000-0000-0000CE4C0000}"/>
    <cellStyle name="Note 3 6 2 5 3" xfId="16300" xr:uid="{00000000-0005-0000-0000-0000CF4C0000}"/>
    <cellStyle name="Note 3 6 2 5 3 2" xfId="33735" xr:uid="{00000000-0005-0000-0000-0000D04C0000}"/>
    <cellStyle name="Note 3 6 2 5 3 3" xfId="48188" xr:uid="{00000000-0005-0000-0000-0000D14C0000}"/>
    <cellStyle name="Note 3 6 2 5 4" xfId="21721" xr:uid="{00000000-0005-0000-0000-0000D24C0000}"/>
    <cellStyle name="Note 3 6 2 5 5" xfId="36174" xr:uid="{00000000-0005-0000-0000-0000D34C0000}"/>
    <cellStyle name="Note 3 6 2 6" xfId="6747" xr:uid="{00000000-0005-0000-0000-0000D44C0000}"/>
    <cellStyle name="Note 3 6 2 6 2" xfId="24182" xr:uid="{00000000-0005-0000-0000-0000D54C0000}"/>
    <cellStyle name="Note 3 6 2 6 3" xfId="38635" xr:uid="{00000000-0005-0000-0000-0000D64C0000}"/>
    <cellStyle name="Note 3 6 2 7" xfId="9188" xr:uid="{00000000-0005-0000-0000-0000D74C0000}"/>
    <cellStyle name="Note 3 6 2 7 2" xfId="26623" xr:uid="{00000000-0005-0000-0000-0000D84C0000}"/>
    <cellStyle name="Note 3 6 2 7 3" xfId="41076" xr:uid="{00000000-0005-0000-0000-0000D94C0000}"/>
    <cellStyle name="Note 3 6 2 8" xfId="11608" xr:uid="{00000000-0005-0000-0000-0000DA4C0000}"/>
    <cellStyle name="Note 3 6 2 8 2" xfId="29043" xr:uid="{00000000-0005-0000-0000-0000DB4C0000}"/>
    <cellStyle name="Note 3 6 2 8 3" xfId="43496" xr:uid="{00000000-0005-0000-0000-0000DC4C0000}"/>
    <cellStyle name="Note 3 6 2 9" xfId="18615" xr:uid="{00000000-0005-0000-0000-0000DD4C0000}"/>
    <cellStyle name="Note 3 6 3" xfId="1778" xr:uid="{00000000-0005-0000-0000-0000DE4C0000}"/>
    <cellStyle name="Note 3 6 3 2" xfId="1779" xr:uid="{00000000-0005-0000-0000-0000DF4C0000}"/>
    <cellStyle name="Note 3 6 3 2 2" xfId="4290" xr:uid="{00000000-0005-0000-0000-0000E04C0000}"/>
    <cellStyle name="Note 3 6 3 2 2 2" xfId="13843" xr:uid="{00000000-0005-0000-0000-0000E14C0000}"/>
    <cellStyle name="Note 3 6 3 2 2 2 2" xfId="31278" xr:uid="{00000000-0005-0000-0000-0000E24C0000}"/>
    <cellStyle name="Note 3 6 3 2 2 2 3" xfId="45731" xr:uid="{00000000-0005-0000-0000-0000E34C0000}"/>
    <cellStyle name="Note 3 6 3 2 2 3" xfId="16304" xr:uid="{00000000-0005-0000-0000-0000E44C0000}"/>
    <cellStyle name="Note 3 6 3 2 2 3 2" xfId="33739" xr:uid="{00000000-0005-0000-0000-0000E54C0000}"/>
    <cellStyle name="Note 3 6 3 2 2 3 3" xfId="48192" xr:uid="{00000000-0005-0000-0000-0000E64C0000}"/>
    <cellStyle name="Note 3 6 3 2 2 4" xfId="21726" xr:uid="{00000000-0005-0000-0000-0000E74C0000}"/>
    <cellStyle name="Note 3 6 3 2 2 5" xfId="36179" xr:uid="{00000000-0005-0000-0000-0000E84C0000}"/>
    <cellStyle name="Note 3 6 3 2 3" xfId="6752" xr:uid="{00000000-0005-0000-0000-0000E94C0000}"/>
    <cellStyle name="Note 3 6 3 2 3 2" xfId="24187" xr:uid="{00000000-0005-0000-0000-0000EA4C0000}"/>
    <cellStyle name="Note 3 6 3 2 3 3" xfId="38640" xr:uid="{00000000-0005-0000-0000-0000EB4C0000}"/>
    <cellStyle name="Note 3 6 3 2 4" xfId="9193" xr:uid="{00000000-0005-0000-0000-0000EC4C0000}"/>
    <cellStyle name="Note 3 6 3 2 4 2" xfId="26628" xr:uid="{00000000-0005-0000-0000-0000ED4C0000}"/>
    <cellStyle name="Note 3 6 3 2 4 3" xfId="41081" xr:uid="{00000000-0005-0000-0000-0000EE4C0000}"/>
    <cellStyle name="Note 3 6 3 2 5" xfId="11613" xr:uid="{00000000-0005-0000-0000-0000EF4C0000}"/>
    <cellStyle name="Note 3 6 3 2 5 2" xfId="29048" xr:uid="{00000000-0005-0000-0000-0000F04C0000}"/>
    <cellStyle name="Note 3 6 3 2 5 3" xfId="43501" xr:uid="{00000000-0005-0000-0000-0000F14C0000}"/>
    <cellStyle name="Note 3 6 3 2 6" xfId="18620" xr:uid="{00000000-0005-0000-0000-0000F24C0000}"/>
    <cellStyle name="Note 3 6 3 3" xfId="1780" xr:uid="{00000000-0005-0000-0000-0000F34C0000}"/>
    <cellStyle name="Note 3 6 3 3 2" xfId="4291" xr:uid="{00000000-0005-0000-0000-0000F44C0000}"/>
    <cellStyle name="Note 3 6 3 3 2 2" xfId="13844" xr:uid="{00000000-0005-0000-0000-0000F54C0000}"/>
    <cellStyle name="Note 3 6 3 3 2 2 2" xfId="31279" xr:uid="{00000000-0005-0000-0000-0000F64C0000}"/>
    <cellStyle name="Note 3 6 3 3 2 2 3" xfId="45732" xr:uid="{00000000-0005-0000-0000-0000F74C0000}"/>
    <cellStyle name="Note 3 6 3 3 2 3" xfId="16305" xr:uid="{00000000-0005-0000-0000-0000F84C0000}"/>
    <cellStyle name="Note 3 6 3 3 2 3 2" xfId="33740" xr:uid="{00000000-0005-0000-0000-0000F94C0000}"/>
    <cellStyle name="Note 3 6 3 3 2 3 3" xfId="48193" xr:uid="{00000000-0005-0000-0000-0000FA4C0000}"/>
    <cellStyle name="Note 3 6 3 3 2 4" xfId="21727" xr:uid="{00000000-0005-0000-0000-0000FB4C0000}"/>
    <cellStyle name="Note 3 6 3 3 2 5" xfId="36180" xr:uid="{00000000-0005-0000-0000-0000FC4C0000}"/>
    <cellStyle name="Note 3 6 3 3 3" xfId="6753" xr:uid="{00000000-0005-0000-0000-0000FD4C0000}"/>
    <cellStyle name="Note 3 6 3 3 3 2" xfId="24188" xr:uid="{00000000-0005-0000-0000-0000FE4C0000}"/>
    <cellStyle name="Note 3 6 3 3 3 3" xfId="38641" xr:uid="{00000000-0005-0000-0000-0000FF4C0000}"/>
    <cellStyle name="Note 3 6 3 3 4" xfId="9194" xr:uid="{00000000-0005-0000-0000-0000004D0000}"/>
    <cellStyle name="Note 3 6 3 3 4 2" xfId="26629" xr:uid="{00000000-0005-0000-0000-0000014D0000}"/>
    <cellStyle name="Note 3 6 3 3 4 3" xfId="41082" xr:uid="{00000000-0005-0000-0000-0000024D0000}"/>
    <cellStyle name="Note 3 6 3 3 5" xfId="11614" xr:uid="{00000000-0005-0000-0000-0000034D0000}"/>
    <cellStyle name="Note 3 6 3 3 5 2" xfId="29049" xr:uid="{00000000-0005-0000-0000-0000044D0000}"/>
    <cellStyle name="Note 3 6 3 3 5 3" xfId="43502" xr:uid="{00000000-0005-0000-0000-0000054D0000}"/>
    <cellStyle name="Note 3 6 3 3 6" xfId="18621" xr:uid="{00000000-0005-0000-0000-0000064D0000}"/>
    <cellStyle name="Note 3 6 3 4" xfId="1781" xr:uid="{00000000-0005-0000-0000-0000074D0000}"/>
    <cellStyle name="Note 3 6 3 4 2" xfId="4292" xr:uid="{00000000-0005-0000-0000-0000084D0000}"/>
    <cellStyle name="Note 3 6 3 4 2 2" xfId="21728" xr:uid="{00000000-0005-0000-0000-0000094D0000}"/>
    <cellStyle name="Note 3 6 3 4 2 3" xfId="36181" xr:uid="{00000000-0005-0000-0000-00000A4D0000}"/>
    <cellStyle name="Note 3 6 3 4 3" xfId="6754" xr:uid="{00000000-0005-0000-0000-00000B4D0000}"/>
    <cellStyle name="Note 3 6 3 4 3 2" xfId="24189" xr:uid="{00000000-0005-0000-0000-00000C4D0000}"/>
    <cellStyle name="Note 3 6 3 4 3 3" xfId="38642" xr:uid="{00000000-0005-0000-0000-00000D4D0000}"/>
    <cellStyle name="Note 3 6 3 4 4" xfId="9195" xr:uid="{00000000-0005-0000-0000-00000E4D0000}"/>
    <cellStyle name="Note 3 6 3 4 4 2" xfId="26630" xr:uid="{00000000-0005-0000-0000-00000F4D0000}"/>
    <cellStyle name="Note 3 6 3 4 4 3" xfId="41083" xr:uid="{00000000-0005-0000-0000-0000104D0000}"/>
    <cellStyle name="Note 3 6 3 4 5" xfId="11615" xr:uid="{00000000-0005-0000-0000-0000114D0000}"/>
    <cellStyle name="Note 3 6 3 4 5 2" xfId="29050" xr:uid="{00000000-0005-0000-0000-0000124D0000}"/>
    <cellStyle name="Note 3 6 3 4 5 3" xfId="43503" xr:uid="{00000000-0005-0000-0000-0000134D0000}"/>
    <cellStyle name="Note 3 6 3 4 6" xfId="15215" xr:uid="{00000000-0005-0000-0000-0000144D0000}"/>
    <cellStyle name="Note 3 6 3 4 6 2" xfId="32650" xr:uid="{00000000-0005-0000-0000-0000154D0000}"/>
    <cellStyle name="Note 3 6 3 4 6 3" xfId="47103" xr:uid="{00000000-0005-0000-0000-0000164D0000}"/>
    <cellStyle name="Note 3 6 3 4 7" xfId="18622" xr:uid="{00000000-0005-0000-0000-0000174D0000}"/>
    <cellStyle name="Note 3 6 3 4 8" xfId="20377" xr:uid="{00000000-0005-0000-0000-0000184D0000}"/>
    <cellStyle name="Note 3 6 3 5" xfId="4289" xr:uid="{00000000-0005-0000-0000-0000194D0000}"/>
    <cellStyle name="Note 3 6 3 5 2" xfId="13842" xr:uid="{00000000-0005-0000-0000-00001A4D0000}"/>
    <cellStyle name="Note 3 6 3 5 2 2" xfId="31277" xr:uid="{00000000-0005-0000-0000-00001B4D0000}"/>
    <cellStyle name="Note 3 6 3 5 2 3" xfId="45730" xr:uid="{00000000-0005-0000-0000-00001C4D0000}"/>
    <cellStyle name="Note 3 6 3 5 3" xfId="16303" xr:uid="{00000000-0005-0000-0000-00001D4D0000}"/>
    <cellStyle name="Note 3 6 3 5 3 2" xfId="33738" xr:uid="{00000000-0005-0000-0000-00001E4D0000}"/>
    <cellStyle name="Note 3 6 3 5 3 3" xfId="48191" xr:uid="{00000000-0005-0000-0000-00001F4D0000}"/>
    <cellStyle name="Note 3 6 3 5 4" xfId="21725" xr:uid="{00000000-0005-0000-0000-0000204D0000}"/>
    <cellStyle name="Note 3 6 3 5 5" xfId="36178" xr:uid="{00000000-0005-0000-0000-0000214D0000}"/>
    <cellStyle name="Note 3 6 3 6" xfId="6751" xr:uid="{00000000-0005-0000-0000-0000224D0000}"/>
    <cellStyle name="Note 3 6 3 6 2" xfId="24186" xr:uid="{00000000-0005-0000-0000-0000234D0000}"/>
    <cellStyle name="Note 3 6 3 6 3" xfId="38639" xr:uid="{00000000-0005-0000-0000-0000244D0000}"/>
    <cellStyle name="Note 3 6 3 7" xfId="9192" xr:uid="{00000000-0005-0000-0000-0000254D0000}"/>
    <cellStyle name="Note 3 6 3 7 2" xfId="26627" xr:uid="{00000000-0005-0000-0000-0000264D0000}"/>
    <cellStyle name="Note 3 6 3 7 3" xfId="41080" xr:uid="{00000000-0005-0000-0000-0000274D0000}"/>
    <cellStyle name="Note 3 6 3 8" xfId="11612" xr:uid="{00000000-0005-0000-0000-0000284D0000}"/>
    <cellStyle name="Note 3 6 3 8 2" xfId="29047" xr:uid="{00000000-0005-0000-0000-0000294D0000}"/>
    <cellStyle name="Note 3 6 3 8 3" xfId="43500" xr:uid="{00000000-0005-0000-0000-00002A4D0000}"/>
    <cellStyle name="Note 3 6 3 9" xfId="18619" xr:uid="{00000000-0005-0000-0000-00002B4D0000}"/>
    <cellStyle name="Note 3 6 4" xfId="1782" xr:uid="{00000000-0005-0000-0000-00002C4D0000}"/>
    <cellStyle name="Note 3 6 4 2" xfId="1783" xr:uid="{00000000-0005-0000-0000-00002D4D0000}"/>
    <cellStyle name="Note 3 6 4 2 2" xfId="4294" xr:uid="{00000000-0005-0000-0000-00002E4D0000}"/>
    <cellStyle name="Note 3 6 4 2 2 2" xfId="13846" xr:uid="{00000000-0005-0000-0000-00002F4D0000}"/>
    <cellStyle name="Note 3 6 4 2 2 2 2" xfId="31281" xr:uid="{00000000-0005-0000-0000-0000304D0000}"/>
    <cellStyle name="Note 3 6 4 2 2 2 3" xfId="45734" xr:uid="{00000000-0005-0000-0000-0000314D0000}"/>
    <cellStyle name="Note 3 6 4 2 2 3" xfId="16307" xr:uid="{00000000-0005-0000-0000-0000324D0000}"/>
    <cellStyle name="Note 3 6 4 2 2 3 2" xfId="33742" xr:uid="{00000000-0005-0000-0000-0000334D0000}"/>
    <cellStyle name="Note 3 6 4 2 2 3 3" xfId="48195" xr:uid="{00000000-0005-0000-0000-0000344D0000}"/>
    <cellStyle name="Note 3 6 4 2 2 4" xfId="21730" xr:uid="{00000000-0005-0000-0000-0000354D0000}"/>
    <cellStyle name="Note 3 6 4 2 2 5" xfId="36183" xr:uid="{00000000-0005-0000-0000-0000364D0000}"/>
    <cellStyle name="Note 3 6 4 2 3" xfId="6756" xr:uid="{00000000-0005-0000-0000-0000374D0000}"/>
    <cellStyle name="Note 3 6 4 2 3 2" xfId="24191" xr:uid="{00000000-0005-0000-0000-0000384D0000}"/>
    <cellStyle name="Note 3 6 4 2 3 3" xfId="38644" xr:uid="{00000000-0005-0000-0000-0000394D0000}"/>
    <cellStyle name="Note 3 6 4 2 4" xfId="9197" xr:uid="{00000000-0005-0000-0000-00003A4D0000}"/>
    <cellStyle name="Note 3 6 4 2 4 2" xfId="26632" xr:uid="{00000000-0005-0000-0000-00003B4D0000}"/>
    <cellStyle name="Note 3 6 4 2 4 3" xfId="41085" xr:uid="{00000000-0005-0000-0000-00003C4D0000}"/>
    <cellStyle name="Note 3 6 4 2 5" xfId="11617" xr:uid="{00000000-0005-0000-0000-00003D4D0000}"/>
    <cellStyle name="Note 3 6 4 2 5 2" xfId="29052" xr:uid="{00000000-0005-0000-0000-00003E4D0000}"/>
    <cellStyle name="Note 3 6 4 2 5 3" xfId="43505" xr:uid="{00000000-0005-0000-0000-00003F4D0000}"/>
    <cellStyle name="Note 3 6 4 2 6" xfId="18624" xr:uid="{00000000-0005-0000-0000-0000404D0000}"/>
    <cellStyle name="Note 3 6 4 3" xfId="1784" xr:uid="{00000000-0005-0000-0000-0000414D0000}"/>
    <cellStyle name="Note 3 6 4 3 2" xfId="4295" xr:uid="{00000000-0005-0000-0000-0000424D0000}"/>
    <cellStyle name="Note 3 6 4 3 2 2" xfId="13847" xr:uid="{00000000-0005-0000-0000-0000434D0000}"/>
    <cellStyle name="Note 3 6 4 3 2 2 2" xfId="31282" xr:uid="{00000000-0005-0000-0000-0000444D0000}"/>
    <cellStyle name="Note 3 6 4 3 2 2 3" xfId="45735" xr:uid="{00000000-0005-0000-0000-0000454D0000}"/>
    <cellStyle name="Note 3 6 4 3 2 3" xfId="16308" xr:uid="{00000000-0005-0000-0000-0000464D0000}"/>
    <cellStyle name="Note 3 6 4 3 2 3 2" xfId="33743" xr:uid="{00000000-0005-0000-0000-0000474D0000}"/>
    <cellStyle name="Note 3 6 4 3 2 3 3" xfId="48196" xr:uid="{00000000-0005-0000-0000-0000484D0000}"/>
    <cellStyle name="Note 3 6 4 3 2 4" xfId="21731" xr:uid="{00000000-0005-0000-0000-0000494D0000}"/>
    <cellStyle name="Note 3 6 4 3 2 5" xfId="36184" xr:uid="{00000000-0005-0000-0000-00004A4D0000}"/>
    <cellStyle name="Note 3 6 4 3 3" xfId="6757" xr:uid="{00000000-0005-0000-0000-00004B4D0000}"/>
    <cellStyle name="Note 3 6 4 3 3 2" xfId="24192" xr:uid="{00000000-0005-0000-0000-00004C4D0000}"/>
    <cellStyle name="Note 3 6 4 3 3 3" xfId="38645" xr:uid="{00000000-0005-0000-0000-00004D4D0000}"/>
    <cellStyle name="Note 3 6 4 3 4" xfId="9198" xr:uid="{00000000-0005-0000-0000-00004E4D0000}"/>
    <cellStyle name="Note 3 6 4 3 4 2" xfId="26633" xr:uid="{00000000-0005-0000-0000-00004F4D0000}"/>
    <cellStyle name="Note 3 6 4 3 4 3" xfId="41086" xr:uid="{00000000-0005-0000-0000-0000504D0000}"/>
    <cellStyle name="Note 3 6 4 3 5" xfId="11618" xr:uid="{00000000-0005-0000-0000-0000514D0000}"/>
    <cellStyle name="Note 3 6 4 3 5 2" xfId="29053" xr:uid="{00000000-0005-0000-0000-0000524D0000}"/>
    <cellStyle name="Note 3 6 4 3 5 3" xfId="43506" xr:uid="{00000000-0005-0000-0000-0000534D0000}"/>
    <cellStyle name="Note 3 6 4 3 6" xfId="18625" xr:uid="{00000000-0005-0000-0000-0000544D0000}"/>
    <cellStyle name="Note 3 6 4 4" xfId="1785" xr:uid="{00000000-0005-0000-0000-0000554D0000}"/>
    <cellStyle name="Note 3 6 4 4 2" xfId="4296" xr:uid="{00000000-0005-0000-0000-0000564D0000}"/>
    <cellStyle name="Note 3 6 4 4 2 2" xfId="21732" xr:uid="{00000000-0005-0000-0000-0000574D0000}"/>
    <cellStyle name="Note 3 6 4 4 2 3" xfId="36185" xr:uid="{00000000-0005-0000-0000-0000584D0000}"/>
    <cellStyle name="Note 3 6 4 4 3" xfId="6758" xr:uid="{00000000-0005-0000-0000-0000594D0000}"/>
    <cellStyle name="Note 3 6 4 4 3 2" xfId="24193" xr:uid="{00000000-0005-0000-0000-00005A4D0000}"/>
    <cellStyle name="Note 3 6 4 4 3 3" xfId="38646" xr:uid="{00000000-0005-0000-0000-00005B4D0000}"/>
    <cellStyle name="Note 3 6 4 4 4" xfId="9199" xr:uid="{00000000-0005-0000-0000-00005C4D0000}"/>
    <cellStyle name="Note 3 6 4 4 4 2" xfId="26634" xr:uid="{00000000-0005-0000-0000-00005D4D0000}"/>
    <cellStyle name="Note 3 6 4 4 4 3" xfId="41087" xr:uid="{00000000-0005-0000-0000-00005E4D0000}"/>
    <cellStyle name="Note 3 6 4 4 5" xfId="11619" xr:uid="{00000000-0005-0000-0000-00005F4D0000}"/>
    <cellStyle name="Note 3 6 4 4 5 2" xfId="29054" xr:uid="{00000000-0005-0000-0000-0000604D0000}"/>
    <cellStyle name="Note 3 6 4 4 5 3" xfId="43507" xr:uid="{00000000-0005-0000-0000-0000614D0000}"/>
    <cellStyle name="Note 3 6 4 4 6" xfId="15216" xr:uid="{00000000-0005-0000-0000-0000624D0000}"/>
    <cellStyle name="Note 3 6 4 4 6 2" xfId="32651" xr:uid="{00000000-0005-0000-0000-0000634D0000}"/>
    <cellStyle name="Note 3 6 4 4 6 3" xfId="47104" xr:uid="{00000000-0005-0000-0000-0000644D0000}"/>
    <cellStyle name="Note 3 6 4 4 7" xfId="18626" xr:uid="{00000000-0005-0000-0000-0000654D0000}"/>
    <cellStyle name="Note 3 6 4 4 8" xfId="20378" xr:uid="{00000000-0005-0000-0000-0000664D0000}"/>
    <cellStyle name="Note 3 6 4 5" xfId="4293" xr:uid="{00000000-0005-0000-0000-0000674D0000}"/>
    <cellStyle name="Note 3 6 4 5 2" xfId="13845" xr:uid="{00000000-0005-0000-0000-0000684D0000}"/>
    <cellStyle name="Note 3 6 4 5 2 2" xfId="31280" xr:uid="{00000000-0005-0000-0000-0000694D0000}"/>
    <cellStyle name="Note 3 6 4 5 2 3" xfId="45733" xr:uid="{00000000-0005-0000-0000-00006A4D0000}"/>
    <cellStyle name="Note 3 6 4 5 3" xfId="16306" xr:uid="{00000000-0005-0000-0000-00006B4D0000}"/>
    <cellStyle name="Note 3 6 4 5 3 2" xfId="33741" xr:uid="{00000000-0005-0000-0000-00006C4D0000}"/>
    <cellStyle name="Note 3 6 4 5 3 3" xfId="48194" xr:uid="{00000000-0005-0000-0000-00006D4D0000}"/>
    <cellStyle name="Note 3 6 4 5 4" xfId="21729" xr:uid="{00000000-0005-0000-0000-00006E4D0000}"/>
    <cellStyle name="Note 3 6 4 5 5" xfId="36182" xr:uid="{00000000-0005-0000-0000-00006F4D0000}"/>
    <cellStyle name="Note 3 6 4 6" xfId="6755" xr:uid="{00000000-0005-0000-0000-0000704D0000}"/>
    <cellStyle name="Note 3 6 4 6 2" xfId="24190" xr:uid="{00000000-0005-0000-0000-0000714D0000}"/>
    <cellStyle name="Note 3 6 4 6 3" xfId="38643" xr:uid="{00000000-0005-0000-0000-0000724D0000}"/>
    <cellStyle name="Note 3 6 4 7" xfId="9196" xr:uid="{00000000-0005-0000-0000-0000734D0000}"/>
    <cellStyle name="Note 3 6 4 7 2" xfId="26631" xr:uid="{00000000-0005-0000-0000-0000744D0000}"/>
    <cellStyle name="Note 3 6 4 7 3" xfId="41084" xr:uid="{00000000-0005-0000-0000-0000754D0000}"/>
    <cellStyle name="Note 3 6 4 8" xfId="11616" xr:uid="{00000000-0005-0000-0000-0000764D0000}"/>
    <cellStyle name="Note 3 6 4 8 2" xfId="29051" xr:uid="{00000000-0005-0000-0000-0000774D0000}"/>
    <cellStyle name="Note 3 6 4 8 3" xfId="43504" xr:uid="{00000000-0005-0000-0000-0000784D0000}"/>
    <cellStyle name="Note 3 6 4 9" xfId="18623" xr:uid="{00000000-0005-0000-0000-0000794D0000}"/>
    <cellStyle name="Note 3 6 5" xfId="1786" xr:uid="{00000000-0005-0000-0000-00007A4D0000}"/>
    <cellStyle name="Note 3 6 5 2" xfId="1787" xr:uid="{00000000-0005-0000-0000-00007B4D0000}"/>
    <cellStyle name="Note 3 6 5 2 2" xfId="4298" xr:uid="{00000000-0005-0000-0000-00007C4D0000}"/>
    <cellStyle name="Note 3 6 5 2 2 2" xfId="13849" xr:uid="{00000000-0005-0000-0000-00007D4D0000}"/>
    <cellStyle name="Note 3 6 5 2 2 2 2" xfId="31284" xr:uid="{00000000-0005-0000-0000-00007E4D0000}"/>
    <cellStyle name="Note 3 6 5 2 2 2 3" xfId="45737" xr:uid="{00000000-0005-0000-0000-00007F4D0000}"/>
    <cellStyle name="Note 3 6 5 2 2 3" xfId="16310" xr:uid="{00000000-0005-0000-0000-0000804D0000}"/>
    <cellStyle name="Note 3 6 5 2 2 3 2" xfId="33745" xr:uid="{00000000-0005-0000-0000-0000814D0000}"/>
    <cellStyle name="Note 3 6 5 2 2 3 3" xfId="48198" xr:uid="{00000000-0005-0000-0000-0000824D0000}"/>
    <cellStyle name="Note 3 6 5 2 2 4" xfId="21734" xr:uid="{00000000-0005-0000-0000-0000834D0000}"/>
    <cellStyle name="Note 3 6 5 2 2 5" xfId="36187" xr:uid="{00000000-0005-0000-0000-0000844D0000}"/>
    <cellStyle name="Note 3 6 5 2 3" xfId="6760" xr:uid="{00000000-0005-0000-0000-0000854D0000}"/>
    <cellStyle name="Note 3 6 5 2 3 2" xfId="24195" xr:uid="{00000000-0005-0000-0000-0000864D0000}"/>
    <cellStyle name="Note 3 6 5 2 3 3" xfId="38648" xr:uid="{00000000-0005-0000-0000-0000874D0000}"/>
    <cellStyle name="Note 3 6 5 2 4" xfId="9201" xr:uid="{00000000-0005-0000-0000-0000884D0000}"/>
    <cellStyle name="Note 3 6 5 2 4 2" xfId="26636" xr:uid="{00000000-0005-0000-0000-0000894D0000}"/>
    <cellStyle name="Note 3 6 5 2 4 3" xfId="41089" xr:uid="{00000000-0005-0000-0000-00008A4D0000}"/>
    <cellStyle name="Note 3 6 5 2 5" xfId="11621" xr:uid="{00000000-0005-0000-0000-00008B4D0000}"/>
    <cellStyle name="Note 3 6 5 2 5 2" xfId="29056" xr:uid="{00000000-0005-0000-0000-00008C4D0000}"/>
    <cellStyle name="Note 3 6 5 2 5 3" xfId="43509" xr:uid="{00000000-0005-0000-0000-00008D4D0000}"/>
    <cellStyle name="Note 3 6 5 2 6" xfId="18628" xr:uid="{00000000-0005-0000-0000-00008E4D0000}"/>
    <cellStyle name="Note 3 6 5 3" xfId="1788" xr:uid="{00000000-0005-0000-0000-00008F4D0000}"/>
    <cellStyle name="Note 3 6 5 3 2" xfId="4299" xr:uid="{00000000-0005-0000-0000-0000904D0000}"/>
    <cellStyle name="Note 3 6 5 3 2 2" xfId="13850" xr:uid="{00000000-0005-0000-0000-0000914D0000}"/>
    <cellStyle name="Note 3 6 5 3 2 2 2" xfId="31285" xr:uid="{00000000-0005-0000-0000-0000924D0000}"/>
    <cellStyle name="Note 3 6 5 3 2 2 3" xfId="45738" xr:uid="{00000000-0005-0000-0000-0000934D0000}"/>
    <cellStyle name="Note 3 6 5 3 2 3" xfId="16311" xr:uid="{00000000-0005-0000-0000-0000944D0000}"/>
    <cellStyle name="Note 3 6 5 3 2 3 2" xfId="33746" xr:uid="{00000000-0005-0000-0000-0000954D0000}"/>
    <cellStyle name="Note 3 6 5 3 2 3 3" xfId="48199" xr:uid="{00000000-0005-0000-0000-0000964D0000}"/>
    <cellStyle name="Note 3 6 5 3 2 4" xfId="21735" xr:uid="{00000000-0005-0000-0000-0000974D0000}"/>
    <cellStyle name="Note 3 6 5 3 2 5" xfId="36188" xr:uid="{00000000-0005-0000-0000-0000984D0000}"/>
    <cellStyle name="Note 3 6 5 3 3" xfId="6761" xr:uid="{00000000-0005-0000-0000-0000994D0000}"/>
    <cellStyle name="Note 3 6 5 3 3 2" xfId="24196" xr:uid="{00000000-0005-0000-0000-00009A4D0000}"/>
    <cellStyle name="Note 3 6 5 3 3 3" xfId="38649" xr:uid="{00000000-0005-0000-0000-00009B4D0000}"/>
    <cellStyle name="Note 3 6 5 3 4" xfId="9202" xr:uid="{00000000-0005-0000-0000-00009C4D0000}"/>
    <cellStyle name="Note 3 6 5 3 4 2" xfId="26637" xr:uid="{00000000-0005-0000-0000-00009D4D0000}"/>
    <cellStyle name="Note 3 6 5 3 4 3" xfId="41090" xr:uid="{00000000-0005-0000-0000-00009E4D0000}"/>
    <cellStyle name="Note 3 6 5 3 5" xfId="11622" xr:uid="{00000000-0005-0000-0000-00009F4D0000}"/>
    <cellStyle name="Note 3 6 5 3 5 2" xfId="29057" xr:uid="{00000000-0005-0000-0000-0000A04D0000}"/>
    <cellStyle name="Note 3 6 5 3 5 3" xfId="43510" xr:uid="{00000000-0005-0000-0000-0000A14D0000}"/>
    <cellStyle name="Note 3 6 5 3 6" xfId="18629" xr:uid="{00000000-0005-0000-0000-0000A24D0000}"/>
    <cellStyle name="Note 3 6 5 4" xfId="1789" xr:uid="{00000000-0005-0000-0000-0000A34D0000}"/>
    <cellStyle name="Note 3 6 5 4 2" xfId="4300" xr:uid="{00000000-0005-0000-0000-0000A44D0000}"/>
    <cellStyle name="Note 3 6 5 4 2 2" xfId="21736" xr:uid="{00000000-0005-0000-0000-0000A54D0000}"/>
    <cellStyle name="Note 3 6 5 4 2 3" xfId="36189" xr:uid="{00000000-0005-0000-0000-0000A64D0000}"/>
    <cellStyle name="Note 3 6 5 4 3" xfId="6762" xr:uid="{00000000-0005-0000-0000-0000A74D0000}"/>
    <cellStyle name="Note 3 6 5 4 3 2" xfId="24197" xr:uid="{00000000-0005-0000-0000-0000A84D0000}"/>
    <cellStyle name="Note 3 6 5 4 3 3" xfId="38650" xr:uid="{00000000-0005-0000-0000-0000A94D0000}"/>
    <cellStyle name="Note 3 6 5 4 4" xfId="9203" xr:uid="{00000000-0005-0000-0000-0000AA4D0000}"/>
    <cellStyle name="Note 3 6 5 4 4 2" xfId="26638" xr:uid="{00000000-0005-0000-0000-0000AB4D0000}"/>
    <cellStyle name="Note 3 6 5 4 4 3" xfId="41091" xr:uid="{00000000-0005-0000-0000-0000AC4D0000}"/>
    <cellStyle name="Note 3 6 5 4 5" xfId="11623" xr:uid="{00000000-0005-0000-0000-0000AD4D0000}"/>
    <cellStyle name="Note 3 6 5 4 5 2" xfId="29058" xr:uid="{00000000-0005-0000-0000-0000AE4D0000}"/>
    <cellStyle name="Note 3 6 5 4 5 3" xfId="43511" xr:uid="{00000000-0005-0000-0000-0000AF4D0000}"/>
    <cellStyle name="Note 3 6 5 4 6" xfId="15217" xr:uid="{00000000-0005-0000-0000-0000B04D0000}"/>
    <cellStyle name="Note 3 6 5 4 6 2" xfId="32652" xr:uid="{00000000-0005-0000-0000-0000B14D0000}"/>
    <cellStyle name="Note 3 6 5 4 6 3" xfId="47105" xr:uid="{00000000-0005-0000-0000-0000B24D0000}"/>
    <cellStyle name="Note 3 6 5 4 7" xfId="18630" xr:uid="{00000000-0005-0000-0000-0000B34D0000}"/>
    <cellStyle name="Note 3 6 5 4 8" xfId="20379" xr:uid="{00000000-0005-0000-0000-0000B44D0000}"/>
    <cellStyle name="Note 3 6 5 5" xfId="4297" xr:uid="{00000000-0005-0000-0000-0000B54D0000}"/>
    <cellStyle name="Note 3 6 5 5 2" xfId="13848" xr:uid="{00000000-0005-0000-0000-0000B64D0000}"/>
    <cellStyle name="Note 3 6 5 5 2 2" xfId="31283" xr:uid="{00000000-0005-0000-0000-0000B74D0000}"/>
    <cellStyle name="Note 3 6 5 5 2 3" xfId="45736" xr:uid="{00000000-0005-0000-0000-0000B84D0000}"/>
    <cellStyle name="Note 3 6 5 5 3" xfId="16309" xr:uid="{00000000-0005-0000-0000-0000B94D0000}"/>
    <cellStyle name="Note 3 6 5 5 3 2" xfId="33744" xr:uid="{00000000-0005-0000-0000-0000BA4D0000}"/>
    <cellStyle name="Note 3 6 5 5 3 3" xfId="48197" xr:uid="{00000000-0005-0000-0000-0000BB4D0000}"/>
    <cellStyle name="Note 3 6 5 5 4" xfId="21733" xr:uid="{00000000-0005-0000-0000-0000BC4D0000}"/>
    <cellStyle name="Note 3 6 5 5 5" xfId="36186" xr:uid="{00000000-0005-0000-0000-0000BD4D0000}"/>
    <cellStyle name="Note 3 6 5 6" xfId="6759" xr:uid="{00000000-0005-0000-0000-0000BE4D0000}"/>
    <cellStyle name="Note 3 6 5 6 2" xfId="24194" xr:uid="{00000000-0005-0000-0000-0000BF4D0000}"/>
    <cellStyle name="Note 3 6 5 6 3" xfId="38647" xr:uid="{00000000-0005-0000-0000-0000C04D0000}"/>
    <cellStyle name="Note 3 6 5 7" xfId="9200" xr:uid="{00000000-0005-0000-0000-0000C14D0000}"/>
    <cellStyle name="Note 3 6 5 7 2" xfId="26635" xr:uid="{00000000-0005-0000-0000-0000C24D0000}"/>
    <cellStyle name="Note 3 6 5 7 3" xfId="41088" xr:uid="{00000000-0005-0000-0000-0000C34D0000}"/>
    <cellStyle name="Note 3 6 5 8" xfId="11620" xr:uid="{00000000-0005-0000-0000-0000C44D0000}"/>
    <cellStyle name="Note 3 6 5 8 2" xfId="29055" xr:uid="{00000000-0005-0000-0000-0000C54D0000}"/>
    <cellStyle name="Note 3 6 5 8 3" xfId="43508" xr:uid="{00000000-0005-0000-0000-0000C64D0000}"/>
    <cellStyle name="Note 3 6 5 9" xfId="18627" xr:uid="{00000000-0005-0000-0000-0000C74D0000}"/>
    <cellStyle name="Note 3 6 6" xfId="1790" xr:uid="{00000000-0005-0000-0000-0000C84D0000}"/>
    <cellStyle name="Note 3 6 6 2" xfId="4301" xr:uid="{00000000-0005-0000-0000-0000C94D0000}"/>
    <cellStyle name="Note 3 6 6 2 2" xfId="13851" xr:uid="{00000000-0005-0000-0000-0000CA4D0000}"/>
    <cellStyle name="Note 3 6 6 2 2 2" xfId="31286" xr:uid="{00000000-0005-0000-0000-0000CB4D0000}"/>
    <cellStyle name="Note 3 6 6 2 2 3" xfId="45739" xr:uid="{00000000-0005-0000-0000-0000CC4D0000}"/>
    <cellStyle name="Note 3 6 6 2 3" xfId="16312" xr:uid="{00000000-0005-0000-0000-0000CD4D0000}"/>
    <cellStyle name="Note 3 6 6 2 3 2" xfId="33747" xr:uid="{00000000-0005-0000-0000-0000CE4D0000}"/>
    <cellStyle name="Note 3 6 6 2 3 3" xfId="48200" xr:uid="{00000000-0005-0000-0000-0000CF4D0000}"/>
    <cellStyle name="Note 3 6 6 2 4" xfId="21737" xr:uid="{00000000-0005-0000-0000-0000D04D0000}"/>
    <cellStyle name="Note 3 6 6 2 5" xfId="36190" xr:uid="{00000000-0005-0000-0000-0000D14D0000}"/>
    <cellStyle name="Note 3 6 6 3" xfId="6763" xr:uid="{00000000-0005-0000-0000-0000D24D0000}"/>
    <cellStyle name="Note 3 6 6 3 2" xfId="24198" xr:uid="{00000000-0005-0000-0000-0000D34D0000}"/>
    <cellStyle name="Note 3 6 6 3 3" xfId="38651" xr:uid="{00000000-0005-0000-0000-0000D44D0000}"/>
    <cellStyle name="Note 3 6 6 4" xfId="9204" xr:uid="{00000000-0005-0000-0000-0000D54D0000}"/>
    <cellStyle name="Note 3 6 6 4 2" xfId="26639" xr:uid="{00000000-0005-0000-0000-0000D64D0000}"/>
    <cellStyle name="Note 3 6 6 4 3" xfId="41092" xr:uid="{00000000-0005-0000-0000-0000D74D0000}"/>
    <cellStyle name="Note 3 6 6 5" xfId="11624" xr:uid="{00000000-0005-0000-0000-0000D84D0000}"/>
    <cellStyle name="Note 3 6 6 5 2" xfId="29059" xr:uid="{00000000-0005-0000-0000-0000D94D0000}"/>
    <cellStyle name="Note 3 6 6 5 3" xfId="43512" xr:uid="{00000000-0005-0000-0000-0000DA4D0000}"/>
    <cellStyle name="Note 3 6 6 6" xfId="18631" xr:uid="{00000000-0005-0000-0000-0000DB4D0000}"/>
    <cellStyle name="Note 3 6 7" xfId="1791" xr:uid="{00000000-0005-0000-0000-0000DC4D0000}"/>
    <cellStyle name="Note 3 6 7 2" xfId="4302" xr:uid="{00000000-0005-0000-0000-0000DD4D0000}"/>
    <cellStyle name="Note 3 6 7 2 2" xfId="13852" xr:uid="{00000000-0005-0000-0000-0000DE4D0000}"/>
    <cellStyle name="Note 3 6 7 2 2 2" xfId="31287" xr:uid="{00000000-0005-0000-0000-0000DF4D0000}"/>
    <cellStyle name="Note 3 6 7 2 2 3" xfId="45740" xr:uid="{00000000-0005-0000-0000-0000E04D0000}"/>
    <cellStyle name="Note 3 6 7 2 3" xfId="16313" xr:uid="{00000000-0005-0000-0000-0000E14D0000}"/>
    <cellStyle name="Note 3 6 7 2 3 2" xfId="33748" xr:uid="{00000000-0005-0000-0000-0000E24D0000}"/>
    <cellStyle name="Note 3 6 7 2 3 3" xfId="48201" xr:uid="{00000000-0005-0000-0000-0000E34D0000}"/>
    <cellStyle name="Note 3 6 7 2 4" xfId="21738" xr:uid="{00000000-0005-0000-0000-0000E44D0000}"/>
    <cellStyle name="Note 3 6 7 2 5" xfId="36191" xr:uid="{00000000-0005-0000-0000-0000E54D0000}"/>
    <cellStyle name="Note 3 6 7 3" xfId="6764" xr:uid="{00000000-0005-0000-0000-0000E64D0000}"/>
    <cellStyle name="Note 3 6 7 3 2" xfId="24199" xr:uid="{00000000-0005-0000-0000-0000E74D0000}"/>
    <cellStyle name="Note 3 6 7 3 3" xfId="38652" xr:uid="{00000000-0005-0000-0000-0000E84D0000}"/>
    <cellStyle name="Note 3 6 7 4" xfId="9205" xr:uid="{00000000-0005-0000-0000-0000E94D0000}"/>
    <cellStyle name="Note 3 6 7 4 2" xfId="26640" xr:uid="{00000000-0005-0000-0000-0000EA4D0000}"/>
    <cellStyle name="Note 3 6 7 4 3" xfId="41093" xr:uid="{00000000-0005-0000-0000-0000EB4D0000}"/>
    <cellStyle name="Note 3 6 7 5" xfId="11625" xr:uid="{00000000-0005-0000-0000-0000EC4D0000}"/>
    <cellStyle name="Note 3 6 7 5 2" xfId="29060" xr:uid="{00000000-0005-0000-0000-0000ED4D0000}"/>
    <cellStyle name="Note 3 6 7 5 3" xfId="43513" xr:uid="{00000000-0005-0000-0000-0000EE4D0000}"/>
    <cellStyle name="Note 3 6 7 6" xfId="18632" xr:uid="{00000000-0005-0000-0000-0000EF4D0000}"/>
    <cellStyle name="Note 3 6 8" xfId="1792" xr:uid="{00000000-0005-0000-0000-0000F04D0000}"/>
    <cellStyle name="Note 3 6 8 2" xfId="4303" xr:uid="{00000000-0005-0000-0000-0000F14D0000}"/>
    <cellStyle name="Note 3 6 8 2 2" xfId="21739" xr:uid="{00000000-0005-0000-0000-0000F24D0000}"/>
    <cellStyle name="Note 3 6 8 2 3" xfId="36192" xr:uid="{00000000-0005-0000-0000-0000F34D0000}"/>
    <cellStyle name="Note 3 6 8 3" xfId="6765" xr:uid="{00000000-0005-0000-0000-0000F44D0000}"/>
    <cellStyle name="Note 3 6 8 3 2" xfId="24200" xr:uid="{00000000-0005-0000-0000-0000F54D0000}"/>
    <cellStyle name="Note 3 6 8 3 3" xfId="38653" xr:uid="{00000000-0005-0000-0000-0000F64D0000}"/>
    <cellStyle name="Note 3 6 8 4" xfId="9206" xr:uid="{00000000-0005-0000-0000-0000F74D0000}"/>
    <cellStyle name="Note 3 6 8 4 2" xfId="26641" xr:uid="{00000000-0005-0000-0000-0000F84D0000}"/>
    <cellStyle name="Note 3 6 8 4 3" xfId="41094" xr:uid="{00000000-0005-0000-0000-0000F94D0000}"/>
    <cellStyle name="Note 3 6 8 5" xfId="11626" xr:uid="{00000000-0005-0000-0000-0000FA4D0000}"/>
    <cellStyle name="Note 3 6 8 5 2" xfId="29061" xr:uid="{00000000-0005-0000-0000-0000FB4D0000}"/>
    <cellStyle name="Note 3 6 8 5 3" xfId="43514" xr:uid="{00000000-0005-0000-0000-0000FC4D0000}"/>
    <cellStyle name="Note 3 6 8 6" xfId="15218" xr:uid="{00000000-0005-0000-0000-0000FD4D0000}"/>
    <cellStyle name="Note 3 6 8 6 2" xfId="32653" xr:uid="{00000000-0005-0000-0000-0000FE4D0000}"/>
    <cellStyle name="Note 3 6 8 6 3" xfId="47106" xr:uid="{00000000-0005-0000-0000-0000FF4D0000}"/>
    <cellStyle name="Note 3 6 8 7" xfId="18633" xr:uid="{00000000-0005-0000-0000-0000004E0000}"/>
    <cellStyle name="Note 3 6 8 8" xfId="20380" xr:uid="{00000000-0005-0000-0000-0000014E0000}"/>
    <cellStyle name="Note 3 6 9" xfId="4284" xr:uid="{00000000-0005-0000-0000-0000024E0000}"/>
    <cellStyle name="Note 3 6 9 2" xfId="13838" xr:uid="{00000000-0005-0000-0000-0000034E0000}"/>
    <cellStyle name="Note 3 6 9 2 2" xfId="31273" xr:uid="{00000000-0005-0000-0000-0000044E0000}"/>
    <cellStyle name="Note 3 6 9 2 3" xfId="45726" xr:uid="{00000000-0005-0000-0000-0000054E0000}"/>
    <cellStyle name="Note 3 6 9 3" xfId="16299" xr:uid="{00000000-0005-0000-0000-0000064E0000}"/>
    <cellStyle name="Note 3 6 9 3 2" xfId="33734" xr:uid="{00000000-0005-0000-0000-0000074E0000}"/>
    <cellStyle name="Note 3 6 9 3 3" xfId="48187" xr:uid="{00000000-0005-0000-0000-0000084E0000}"/>
    <cellStyle name="Note 3 6 9 4" xfId="21720" xr:uid="{00000000-0005-0000-0000-0000094E0000}"/>
    <cellStyle name="Note 3 6 9 5" xfId="36173" xr:uid="{00000000-0005-0000-0000-00000A4E0000}"/>
    <cellStyle name="Note 3 7" xfId="1793" xr:uid="{00000000-0005-0000-0000-00000B4E0000}"/>
    <cellStyle name="Note 3 7 10" xfId="6766" xr:uid="{00000000-0005-0000-0000-00000C4E0000}"/>
    <cellStyle name="Note 3 7 10 2" xfId="24201" xr:uid="{00000000-0005-0000-0000-00000D4E0000}"/>
    <cellStyle name="Note 3 7 10 3" xfId="38654" xr:uid="{00000000-0005-0000-0000-00000E4E0000}"/>
    <cellStyle name="Note 3 7 11" xfId="9207" xr:uid="{00000000-0005-0000-0000-00000F4E0000}"/>
    <cellStyle name="Note 3 7 11 2" xfId="26642" xr:uid="{00000000-0005-0000-0000-0000104E0000}"/>
    <cellStyle name="Note 3 7 11 3" xfId="41095" xr:uid="{00000000-0005-0000-0000-0000114E0000}"/>
    <cellStyle name="Note 3 7 12" xfId="11627" xr:uid="{00000000-0005-0000-0000-0000124E0000}"/>
    <cellStyle name="Note 3 7 12 2" xfId="29062" xr:uid="{00000000-0005-0000-0000-0000134E0000}"/>
    <cellStyle name="Note 3 7 12 3" xfId="43515" xr:uid="{00000000-0005-0000-0000-0000144E0000}"/>
    <cellStyle name="Note 3 7 13" xfId="18634" xr:uid="{00000000-0005-0000-0000-0000154E0000}"/>
    <cellStyle name="Note 3 7 2" xfId="1794" xr:uid="{00000000-0005-0000-0000-0000164E0000}"/>
    <cellStyle name="Note 3 7 2 2" xfId="1795" xr:uid="{00000000-0005-0000-0000-0000174E0000}"/>
    <cellStyle name="Note 3 7 2 2 2" xfId="4306" xr:uid="{00000000-0005-0000-0000-0000184E0000}"/>
    <cellStyle name="Note 3 7 2 2 2 2" xfId="13855" xr:uid="{00000000-0005-0000-0000-0000194E0000}"/>
    <cellStyle name="Note 3 7 2 2 2 2 2" xfId="31290" xr:uid="{00000000-0005-0000-0000-00001A4E0000}"/>
    <cellStyle name="Note 3 7 2 2 2 2 3" xfId="45743" xr:uid="{00000000-0005-0000-0000-00001B4E0000}"/>
    <cellStyle name="Note 3 7 2 2 2 3" xfId="16316" xr:uid="{00000000-0005-0000-0000-00001C4E0000}"/>
    <cellStyle name="Note 3 7 2 2 2 3 2" xfId="33751" xr:uid="{00000000-0005-0000-0000-00001D4E0000}"/>
    <cellStyle name="Note 3 7 2 2 2 3 3" xfId="48204" xr:uid="{00000000-0005-0000-0000-00001E4E0000}"/>
    <cellStyle name="Note 3 7 2 2 2 4" xfId="21742" xr:uid="{00000000-0005-0000-0000-00001F4E0000}"/>
    <cellStyle name="Note 3 7 2 2 2 5" xfId="36195" xr:uid="{00000000-0005-0000-0000-0000204E0000}"/>
    <cellStyle name="Note 3 7 2 2 3" xfId="6768" xr:uid="{00000000-0005-0000-0000-0000214E0000}"/>
    <cellStyle name="Note 3 7 2 2 3 2" xfId="24203" xr:uid="{00000000-0005-0000-0000-0000224E0000}"/>
    <cellStyle name="Note 3 7 2 2 3 3" xfId="38656" xr:uid="{00000000-0005-0000-0000-0000234E0000}"/>
    <cellStyle name="Note 3 7 2 2 4" xfId="9209" xr:uid="{00000000-0005-0000-0000-0000244E0000}"/>
    <cellStyle name="Note 3 7 2 2 4 2" xfId="26644" xr:uid="{00000000-0005-0000-0000-0000254E0000}"/>
    <cellStyle name="Note 3 7 2 2 4 3" xfId="41097" xr:uid="{00000000-0005-0000-0000-0000264E0000}"/>
    <cellStyle name="Note 3 7 2 2 5" xfId="11629" xr:uid="{00000000-0005-0000-0000-0000274E0000}"/>
    <cellStyle name="Note 3 7 2 2 5 2" xfId="29064" xr:uid="{00000000-0005-0000-0000-0000284E0000}"/>
    <cellStyle name="Note 3 7 2 2 5 3" xfId="43517" xr:uid="{00000000-0005-0000-0000-0000294E0000}"/>
    <cellStyle name="Note 3 7 2 2 6" xfId="18636" xr:uid="{00000000-0005-0000-0000-00002A4E0000}"/>
    <cellStyle name="Note 3 7 2 3" xfId="1796" xr:uid="{00000000-0005-0000-0000-00002B4E0000}"/>
    <cellStyle name="Note 3 7 2 3 2" xfId="4307" xr:uid="{00000000-0005-0000-0000-00002C4E0000}"/>
    <cellStyle name="Note 3 7 2 3 2 2" xfId="13856" xr:uid="{00000000-0005-0000-0000-00002D4E0000}"/>
    <cellStyle name="Note 3 7 2 3 2 2 2" xfId="31291" xr:uid="{00000000-0005-0000-0000-00002E4E0000}"/>
    <cellStyle name="Note 3 7 2 3 2 2 3" xfId="45744" xr:uid="{00000000-0005-0000-0000-00002F4E0000}"/>
    <cellStyle name="Note 3 7 2 3 2 3" xfId="16317" xr:uid="{00000000-0005-0000-0000-0000304E0000}"/>
    <cellStyle name="Note 3 7 2 3 2 3 2" xfId="33752" xr:uid="{00000000-0005-0000-0000-0000314E0000}"/>
    <cellStyle name="Note 3 7 2 3 2 3 3" xfId="48205" xr:uid="{00000000-0005-0000-0000-0000324E0000}"/>
    <cellStyle name="Note 3 7 2 3 2 4" xfId="21743" xr:uid="{00000000-0005-0000-0000-0000334E0000}"/>
    <cellStyle name="Note 3 7 2 3 2 5" xfId="36196" xr:uid="{00000000-0005-0000-0000-0000344E0000}"/>
    <cellStyle name="Note 3 7 2 3 3" xfId="6769" xr:uid="{00000000-0005-0000-0000-0000354E0000}"/>
    <cellStyle name="Note 3 7 2 3 3 2" xfId="24204" xr:uid="{00000000-0005-0000-0000-0000364E0000}"/>
    <cellStyle name="Note 3 7 2 3 3 3" xfId="38657" xr:uid="{00000000-0005-0000-0000-0000374E0000}"/>
    <cellStyle name="Note 3 7 2 3 4" xfId="9210" xr:uid="{00000000-0005-0000-0000-0000384E0000}"/>
    <cellStyle name="Note 3 7 2 3 4 2" xfId="26645" xr:uid="{00000000-0005-0000-0000-0000394E0000}"/>
    <cellStyle name="Note 3 7 2 3 4 3" xfId="41098" xr:uid="{00000000-0005-0000-0000-00003A4E0000}"/>
    <cellStyle name="Note 3 7 2 3 5" xfId="11630" xr:uid="{00000000-0005-0000-0000-00003B4E0000}"/>
    <cellStyle name="Note 3 7 2 3 5 2" xfId="29065" xr:uid="{00000000-0005-0000-0000-00003C4E0000}"/>
    <cellStyle name="Note 3 7 2 3 5 3" xfId="43518" xr:uid="{00000000-0005-0000-0000-00003D4E0000}"/>
    <cellStyle name="Note 3 7 2 3 6" xfId="18637" xr:uid="{00000000-0005-0000-0000-00003E4E0000}"/>
    <cellStyle name="Note 3 7 2 4" xfId="1797" xr:uid="{00000000-0005-0000-0000-00003F4E0000}"/>
    <cellStyle name="Note 3 7 2 4 2" xfId="4308" xr:uid="{00000000-0005-0000-0000-0000404E0000}"/>
    <cellStyle name="Note 3 7 2 4 2 2" xfId="21744" xr:uid="{00000000-0005-0000-0000-0000414E0000}"/>
    <cellStyle name="Note 3 7 2 4 2 3" xfId="36197" xr:uid="{00000000-0005-0000-0000-0000424E0000}"/>
    <cellStyle name="Note 3 7 2 4 3" xfId="6770" xr:uid="{00000000-0005-0000-0000-0000434E0000}"/>
    <cellStyle name="Note 3 7 2 4 3 2" xfId="24205" xr:uid="{00000000-0005-0000-0000-0000444E0000}"/>
    <cellStyle name="Note 3 7 2 4 3 3" xfId="38658" xr:uid="{00000000-0005-0000-0000-0000454E0000}"/>
    <cellStyle name="Note 3 7 2 4 4" xfId="9211" xr:uid="{00000000-0005-0000-0000-0000464E0000}"/>
    <cellStyle name="Note 3 7 2 4 4 2" xfId="26646" xr:uid="{00000000-0005-0000-0000-0000474E0000}"/>
    <cellStyle name="Note 3 7 2 4 4 3" xfId="41099" xr:uid="{00000000-0005-0000-0000-0000484E0000}"/>
    <cellStyle name="Note 3 7 2 4 5" xfId="11631" xr:uid="{00000000-0005-0000-0000-0000494E0000}"/>
    <cellStyle name="Note 3 7 2 4 5 2" xfId="29066" xr:uid="{00000000-0005-0000-0000-00004A4E0000}"/>
    <cellStyle name="Note 3 7 2 4 5 3" xfId="43519" xr:uid="{00000000-0005-0000-0000-00004B4E0000}"/>
    <cellStyle name="Note 3 7 2 4 6" xfId="15219" xr:uid="{00000000-0005-0000-0000-00004C4E0000}"/>
    <cellStyle name="Note 3 7 2 4 6 2" xfId="32654" xr:uid="{00000000-0005-0000-0000-00004D4E0000}"/>
    <cellStyle name="Note 3 7 2 4 6 3" xfId="47107" xr:uid="{00000000-0005-0000-0000-00004E4E0000}"/>
    <cellStyle name="Note 3 7 2 4 7" xfId="18638" xr:uid="{00000000-0005-0000-0000-00004F4E0000}"/>
    <cellStyle name="Note 3 7 2 4 8" xfId="20381" xr:uid="{00000000-0005-0000-0000-0000504E0000}"/>
    <cellStyle name="Note 3 7 2 5" xfId="4305" xr:uid="{00000000-0005-0000-0000-0000514E0000}"/>
    <cellStyle name="Note 3 7 2 5 2" xfId="13854" xr:uid="{00000000-0005-0000-0000-0000524E0000}"/>
    <cellStyle name="Note 3 7 2 5 2 2" xfId="31289" xr:uid="{00000000-0005-0000-0000-0000534E0000}"/>
    <cellStyle name="Note 3 7 2 5 2 3" xfId="45742" xr:uid="{00000000-0005-0000-0000-0000544E0000}"/>
    <cellStyle name="Note 3 7 2 5 3" xfId="16315" xr:uid="{00000000-0005-0000-0000-0000554E0000}"/>
    <cellStyle name="Note 3 7 2 5 3 2" xfId="33750" xr:uid="{00000000-0005-0000-0000-0000564E0000}"/>
    <cellStyle name="Note 3 7 2 5 3 3" xfId="48203" xr:uid="{00000000-0005-0000-0000-0000574E0000}"/>
    <cellStyle name="Note 3 7 2 5 4" xfId="21741" xr:uid="{00000000-0005-0000-0000-0000584E0000}"/>
    <cellStyle name="Note 3 7 2 5 5" xfId="36194" xr:uid="{00000000-0005-0000-0000-0000594E0000}"/>
    <cellStyle name="Note 3 7 2 6" xfId="6767" xr:uid="{00000000-0005-0000-0000-00005A4E0000}"/>
    <cellStyle name="Note 3 7 2 6 2" xfId="24202" xr:uid="{00000000-0005-0000-0000-00005B4E0000}"/>
    <cellStyle name="Note 3 7 2 6 3" xfId="38655" xr:uid="{00000000-0005-0000-0000-00005C4E0000}"/>
    <cellStyle name="Note 3 7 2 7" xfId="9208" xr:uid="{00000000-0005-0000-0000-00005D4E0000}"/>
    <cellStyle name="Note 3 7 2 7 2" xfId="26643" xr:uid="{00000000-0005-0000-0000-00005E4E0000}"/>
    <cellStyle name="Note 3 7 2 7 3" xfId="41096" xr:uid="{00000000-0005-0000-0000-00005F4E0000}"/>
    <cellStyle name="Note 3 7 2 8" xfId="11628" xr:uid="{00000000-0005-0000-0000-0000604E0000}"/>
    <cellStyle name="Note 3 7 2 8 2" xfId="29063" xr:uid="{00000000-0005-0000-0000-0000614E0000}"/>
    <cellStyle name="Note 3 7 2 8 3" xfId="43516" xr:uid="{00000000-0005-0000-0000-0000624E0000}"/>
    <cellStyle name="Note 3 7 2 9" xfId="18635" xr:uid="{00000000-0005-0000-0000-0000634E0000}"/>
    <cellStyle name="Note 3 7 3" xfId="1798" xr:uid="{00000000-0005-0000-0000-0000644E0000}"/>
    <cellStyle name="Note 3 7 3 2" xfId="1799" xr:uid="{00000000-0005-0000-0000-0000654E0000}"/>
    <cellStyle name="Note 3 7 3 2 2" xfId="4310" xr:uid="{00000000-0005-0000-0000-0000664E0000}"/>
    <cellStyle name="Note 3 7 3 2 2 2" xfId="13858" xr:uid="{00000000-0005-0000-0000-0000674E0000}"/>
    <cellStyle name="Note 3 7 3 2 2 2 2" xfId="31293" xr:uid="{00000000-0005-0000-0000-0000684E0000}"/>
    <cellStyle name="Note 3 7 3 2 2 2 3" xfId="45746" xr:uid="{00000000-0005-0000-0000-0000694E0000}"/>
    <cellStyle name="Note 3 7 3 2 2 3" xfId="16319" xr:uid="{00000000-0005-0000-0000-00006A4E0000}"/>
    <cellStyle name="Note 3 7 3 2 2 3 2" xfId="33754" xr:uid="{00000000-0005-0000-0000-00006B4E0000}"/>
    <cellStyle name="Note 3 7 3 2 2 3 3" xfId="48207" xr:uid="{00000000-0005-0000-0000-00006C4E0000}"/>
    <cellStyle name="Note 3 7 3 2 2 4" xfId="21746" xr:uid="{00000000-0005-0000-0000-00006D4E0000}"/>
    <cellStyle name="Note 3 7 3 2 2 5" xfId="36199" xr:uid="{00000000-0005-0000-0000-00006E4E0000}"/>
    <cellStyle name="Note 3 7 3 2 3" xfId="6772" xr:uid="{00000000-0005-0000-0000-00006F4E0000}"/>
    <cellStyle name="Note 3 7 3 2 3 2" xfId="24207" xr:uid="{00000000-0005-0000-0000-0000704E0000}"/>
    <cellStyle name="Note 3 7 3 2 3 3" xfId="38660" xr:uid="{00000000-0005-0000-0000-0000714E0000}"/>
    <cellStyle name="Note 3 7 3 2 4" xfId="9213" xr:uid="{00000000-0005-0000-0000-0000724E0000}"/>
    <cellStyle name="Note 3 7 3 2 4 2" xfId="26648" xr:uid="{00000000-0005-0000-0000-0000734E0000}"/>
    <cellStyle name="Note 3 7 3 2 4 3" xfId="41101" xr:uid="{00000000-0005-0000-0000-0000744E0000}"/>
    <cellStyle name="Note 3 7 3 2 5" xfId="11633" xr:uid="{00000000-0005-0000-0000-0000754E0000}"/>
    <cellStyle name="Note 3 7 3 2 5 2" xfId="29068" xr:uid="{00000000-0005-0000-0000-0000764E0000}"/>
    <cellStyle name="Note 3 7 3 2 5 3" xfId="43521" xr:uid="{00000000-0005-0000-0000-0000774E0000}"/>
    <cellStyle name="Note 3 7 3 2 6" xfId="18640" xr:uid="{00000000-0005-0000-0000-0000784E0000}"/>
    <cellStyle name="Note 3 7 3 3" xfId="1800" xr:uid="{00000000-0005-0000-0000-0000794E0000}"/>
    <cellStyle name="Note 3 7 3 3 2" xfId="4311" xr:uid="{00000000-0005-0000-0000-00007A4E0000}"/>
    <cellStyle name="Note 3 7 3 3 2 2" xfId="13859" xr:uid="{00000000-0005-0000-0000-00007B4E0000}"/>
    <cellStyle name="Note 3 7 3 3 2 2 2" xfId="31294" xr:uid="{00000000-0005-0000-0000-00007C4E0000}"/>
    <cellStyle name="Note 3 7 3 3 2 2 3" xfId="45747" xr:uid="{00000000-0005-0000-0000-00007D4E0000}"/>
    <cellStyle name="Note 3 7 3 3 2 3" xfId="16320" xr:uid="{00000000-0005-0000-0000-00007E4E0000}"/>
    <cellStyle name="Note 3 7 3 3 2 3 2" xfId="33755" xr:uid="{00000000-0005-0000-0000-00007F4E0000}"/>
    <cellStyle name="Note 3 7 3 3 2 3 3" xfId="48208" xr:uid="{00000000-0005-0000-0000-0000804E0000}"/>
    <cellStyle name="Note 3 7 3 3 2 4" xfId="21747" xr:uid="{00000000-0005-0000-0000-0000814E0000}"/>
    <cellStyle name="Note 3 7 3 3 2 5" xfId="36200" xr:uid="{00000000-0005-0000-0000-0000824E0000}"/>
    <cellStyle name="Note 3 7 3 3 3" xfId="6773" xr:uid="{00000000-0005-0000-0000-0000834E0000}"/>
    <cellStyle name="Note 3 7 3 3 3 2" xfId="24208" xr:uid="{00000000-0005-0000-0000-0000844E0000}"/>
    <cellStyle name="Note 3 7 3 3 3 3" xfId="38661" xr:uid="{00000000-0005-0000-0000-0000854E0000}"/>
    <cellStyle name="Note 3 7 3 3 4" xfId="9214" xr:uid="{00000000-0005-0000-0000-0000864E0000}"/>
    <cellStyle name="Note 3 7 3 3 4 2" xfId="26649" xr:uid="{00000000-0005-0000-0000-0000874E0000}"/>
    <cellStyle name="Note 3 7 3 3 4 3" xfId="41102" xr:uid="{00000000-0005-0000-0000-0000884E0000}"/>
    <cellStyle name="Note 3 7 3 3 5" xfId="11634" xr:uid="{00000000-0005-0000-0000-0000894E0000}"/>
    <cellStyle name="Note 3 7 3 3 5 2" xfId="29069" xr:uid="{00000000-0005-0000-0000-00008A4E0000}"/>
    <cellStyle name="Note 3 7 3 3 5 3" xfId="43522" xr:uid="{00000000-0005-0000-0000-00008B4E0000}"/>
    <cellStyle name="Note 3 7 3 3 6" xfId="18641" xr:uid="{00000000-0005-0000-0000-00008C4E0000}"/>
    <cellStyle name="Note 3 7 3 4" xfId="1801" xr:uid="{00000000-0005-0000-0000-00008D4E0000}"/>
    <cellStyle name="Note 3 7 3 4 2" xfId="4312" xr:uid="{00000000-0005-0000-0000-00008E4E0000}"/>
    <cellStyle name="Note 3 7 3 4 2 2" xfId="21748" xr:uid="{00000000-0005-0000-0000-00008F4E0000}"/>
    <cellStyle name="Note 3 7 3 4 2 3" xfId="36201" xr:uid="{00000000-0005-0000-0000-0000904E0000}"/>
    <cellStyle name="Note 3 7 3 4 3" xfId="6774" xr:uid="{00000000-0005-0000-0000-0000914E0000}"/>
    <cellStyle name="Note 3 7 3 4 3 2" xfId="24209" xr:uid="{00000000-0005-0000-0000-0000924E0000}"/>
    <cellStyle name="Note 3 7 3 4 3 3" xfId="38662" xr:uid="{00000000-0005-0000-0000-0000934E0000}"/>
    <cellStyle name="Note 3 7 3 4 4" xfId="9215" xr:uid="{00000000-0005-0000-0000-0000944E0000}"/>
    <cellStyle name="Note 3 7 3 4 4 2" xfId="26650" xr:uid="{00000000-0005-0000-0000-0000954E0000}"/>
    <cellStyle name="Note 3 7 3 4 4 3" xfId="41103" xr:uid="{00000000-0005-0000-0000-0000964E0000}"/>
    <cellStyle name="Note 3 7 3 4 5" xfId="11635" xr:uid="{00000000-0005-0000-0000-0000974E0000}"/>
    <cellStyle name="Note 3 7 3 4 5 2" xfId="29070" xr:uid="{00000000-0005-0000-0000-0000984E0000}"/>
    <cellStyle name="Note 3 7 3 4 5 3" xfId="43523" xr:uid="{00000000-0005-0000-0000-0000994E0000}"/>
    <cellStyle name="Note 3 7 3 4 6" xfId="15220" xr:uid="{00000000-0005-0000-0000-00009A4E0000}"/>
    <cellStyle name="Note 3 7 3 4 6 2" xfId="32655" xr:uid="{00000000-0005-0000-0000-00009B4E0000}"/>
    <cellStyle name="Note 3 7 3 4 6 3" xfId="47108" xr:uid="{00000000-0005-0000-0000-00009C4E0000}"/>
    <cellStyle name="Note 3 7 3 4 7" xfId="18642" xr:uid="{00000000-0005-0000-0000-00009D4E0000}"/>
    <cellStyle name="Note 3 7 3 4 8" xfId="20382" xr:uid="{00000000-0005-0000-0000-00009E4E0000}"/>
    <cellStyle name="Note 3 7 3 5" xfId="4309" xr:uid="{00000000-0005-0000-0000-00009F4E0000}"/>
    <cellStyle name="Note 3 7 3 5 2" xfId="13857" xr:uid="{00000000-0005-0000-0000-0000A04E0000}"/>
    <cellStyle name="Note 3 7 3 5 2 2" xfId="31292" xr:uid="{00000000-0005-0000-0000-0000A14E0000}"/>
    <cellStyle name="Note 3 7 3 5 2 3" xfId="45745" xr:uid="{00000000-0005-0000-0000-0000A24E0000}"/>
    <cellStyle name="Note 3 7 3 5 3" xfId="16318" xr:uid="{00000000-0005-0000-0000-0000A34E0000}"/>
    <cellStyle name="Note 3 7 3 5 3 2" xfId="33753" xr:uid="{00000000-0005-0000-0000-0000A44E0000}"/>
    <cellStyle name="Note 3 7 3 5 3 3" xfId="48206" xr:uid="{00000000-0005-0000-0000-0000A54E0000}"/>
    <cellStyle name="Note 3 7 3 5 4" xfId="21745" xr:uid="{00000000-0005-0000-0000-0000A64E0000}"/>
    <cellStyle name="Note 3 7 3 5 5" xfId="36198" xr:uid="{00000000-0005-0000-0000-0000A74E0000}"/>
    <cellStyle name="Note 3 7 3 6" xfId="6771" xr:uid="{00000000-0005-0000-0000-0000A84E0000}"/>
    <cellStyle name="Note 3 7 3 6 2" xfId="24206" xr:uid="{00000000-0005-0000-0000-0000A94E0000}"/>
    <cellStyle name="Note 3 7 3 6 3" xfId="38659" xr:uid="{00000000-0005-0000-0000-0000AA4E0000}"/>
    <cellStyle name="Note 3 7 3 7" xfId="9212" xr:uid="{00000000-0005-0000-0000-0000AB4E0000}"/>
    <cellStyle name="Note 3 7 3 7 2" xfId="26647" xr:uid="{00000000-0005-0000-0000-0000AC4E0000}"/>
    <cellStyle name="Note 3 7 3 7 3" xfId="41100" xr:uid="{00000000-0005-0000-0000-0000AD4E0000}"/>
    <cellStyle name="Note 3 7 3 8" xfId="11632" xr:uid="{00000000-0005-0000-0000-0000AE4E0000}"/>
    <cellStyle name="Note 3 7 3 8 2" xfId="29067" xr:uid="{00000000-0005-0000-0000-0000AF4E0000}"/>
    <cellStyle name="Note 3 7 3 8 3" xfId="43520" xr:uid="{00000000-0005-0000-0000-0000B04E0000}"/>
    <cellStyle name="Note 3 7 3 9" xfId="18639" xr:uid="{00000000-0005-0000-0000-0000B14E0000}"/>
    <cellStyle name="Note 3 7 4" xfId="1802" xr:uid="{00000000-0005-0000-0000-0000B24E0000}"/>
    <cellStyle name="Note 3 7 4 2" xfId="1803" xr:uid="{00000000-0005-0000-0000-0000B34E0000}"/>
    <cellStyle name="Note 3 7 4 2 2" xfId="4314" xr:uid="{00000000-0005-0000-0000-0000B44E0000}"/>
    <cellStyle name="Note 3 7 4 2 2 2" xfId="13861" xr:uid="{00000000-0005-0000-0000-0000B54E0000}"/>
    <cellStyle name="Note 3 7 4 2 2 2 2" xfId="31296" xr:uid="{00000000-0005-0000-0000-0000B64E0000}"/>
    <cellStyle name="Note 3 7 4 2 2 2 3" xfId="45749" xr:uid="{00000000-0005-0000-0000-0000B74E0000}"/>
    <cellStyle name="Note 3 7 4 2 2 3" xfId="16322" xr:uid="{00000000-0005-0000-0000-0000B84E0000}"/>
    <cellStyle name="Note 3 7 4 2 2 3 2" xfId="33757" xr:uid="{00000000-0005-0000-0000-0000B94E0000}"/>
    <cellStyle name="Note 3 7 4 2 2 3 3" xfId="48210" xr:uid="{00000000-0005-0000-0000-0000BA4E0000}"/>
    <cellStyle name="Note 3 7 4 2 2 4" xfId="21750" xr:uid="{00000000-0005-0000-0000-0000BB4E0000}"/>
    <cellStyle name="Note 3 7 4 2 2 5" xfId="36203" xr:uid="{00000000-0005-0000-0000-0000BC4E0000}"/>
    <cellStyle name="Note 3 7 4 2 3" xfId="6776" xr:uid="{00000000-0005-0000-0000-0000BD4E0000}"/>
    <cellStyle name="Note 3 7 4 2 3 2" xfId="24211" xr:uid="{00000000-0005-0000-0000-0000BE4E0000}"/>
    <cellStyle name="Note 3 7 4 2 3 3" xfId="38664" xr:uid="{00000000-0005-0000-0000-0000BF4E0000}"/>
    <cellStyle name="Note 3 7 4 2 4" xfId="9217" xr:uid="{00000000-0005-0000-0000-0000C04E0000}"/>
    <cellStyle name="Note 3 7 4 2 4 2" xfId="26652" xr:uid="{00000000-0005-0000-0000-0000C14E0000}"/>
    <cellStyle name="Note 3 7 4 2 4 3" xfId="41105" xr:uid="{00000000-0005-0000-0000-0000C24E0000}"/>
    <cellStyle name="Note 3 7 4 2 5" xfId="11637" xr:uid="{00000000-0005-0000-0000-0000C34E0000}"/>
    <cellStyle name="Note 3 7 4 2 5 2" xfId="29072" xr:uid="{00000000-0005-0000-0000-0000C44E0000}"/>
    <cellStyle name="Note 3 7 4 2 5 3" xfId="43525" xr:uid="{00000000-0005-0000-0000-0000C54E0000}"/>
    <cellStyle name="Note 3 7 4 2 6" xfId="18644" xr:uid="{00000000-0005-0000-0000-0000C64E0000}"/>
    <cellStyle name="Note 3 7 4 3" xfId="1804" xr:uid="{00000000-0005-0000-0000-0000C74E0000}"/>
    <cellStyle name="Note 3 7 4 3 2" xfId="4315" xr:uid="{00000000-0005-0000-0000-0000C84E0000}"/>
    <cellStyle name="Note 3 7 4 3 2 2" xfId="13862" xr:uid="{00000000-0005-0000-0000-0000C94E0000}"/>
    <cellStyle name="Note 3 7 4 3 2 2 2" xfId="31297" xr:uid="{00000000-0005-0000-0000-0000CA4E0000}"/>
    <cellStyle name="Note 3 7 4 3 2 2 3" xfId="45750" xr:uid="{00000000-0005-0000-0000-0000CB4E0000}"/>
    <cellStyle name="Note 3 7 4 3 2 3" xfId="16323" xr:uid="{00000000-0005-0000-0000-0000CC4E0000}"/>
    <cellStyle name="Note 3 7 4 3 2 3 2" xfId="33758" xr:uid="{00000000-0005-0000-0000-0000CD4E0000}"/>
    <cellStyle name="Note 3 7 4 3 2 3 3" xfId="48211" xr:uid="{00000000-0005-0000-0000-0000CE4E0000}"/>
    <cellStyle name="Note 3 7 4 3 2 4" xfId="21751" xr:uid="{00000000-0005-0000-0000-0000CF4E0000}"/>
    <cellStyle name="Note 3 7 4 3 2 5" xfId="36204" xr:uid="{00000000-0005-0000-0000-0000D04E0000}"/>
    <cellStyle name="Note 3 7 4 3 3" xfId="6777" xr:uid="{00000000-0005-0000-0000-0000D14E0000}"/>
    <cellStyle name="Note 3 7 4 3 3 2" xfId="24212" xr:uid="{00000000-0005-0000-0000-0000D24E0000}"/>
    <cellStyle name="Note 3 7 4 3 3 3" xfId="38665" xr:uid="{00000000-0005-0000-0000-0000D34E0000}"/>
    <cellStyle name="Note 3 7 4 3 4" xfId="9218" xr:uid="{00000000-0005-0000-0000-0000D44E0000}"/>
    <cellStyle name="Note 3 7 4 3 4 2" xfId="26653" xr:uid="{00000000-0005-0000-0000-0000D54E0000}"/>
    <cellStyle name="Note 3 7 4 3 4 3" xfId="41106" xr:uid="{00000000-0005-0000-0000-0000D64E0000}"/>
    <cellStyle name="Note 3 7 4 3 5" xfId="11638" xr:uid="{00000000-0005-0000-0000-0000D74E0000}"/>
    <cellStyle name="Note 3 7 4 3 5 2" xfId="29073" xr:uid="{00000000-0005-0000-0000-0000D84E0000}"/>
    <cellStyle name="Note 3 7 4 3 5 3" xfId="43526" xr:uid="{00000000-0005-0000-0000-0000D94E0000}"/>
    <cellStyle name="Note 3 7 4 3 6" xfId="18645" xr:uid="{00000000-0005-0000-0000-0000DA4E0000}"/>
    <cellStyle name="Note 3 7 4 4" xfId="1805" xr:uid="{00000000-0005-0000-0000-0000DB4E0000}"/>
    <cellStyle name="Note 3 7 4 4 2" xfId="4316" xr:uid="{00000000-0005-0000-0000-0000DC4E0000}"/>
    <cellStyle name="Note 3 7 4 4 2 2" xfId="21752" xr:uid="{00000000-0005-0000-0000-0000DD4E0000}"/>
    <cellStyle name="Note 3 7 4 4 2 3" xfId="36205" xr:uid="{00000000-0005-0000-0000-0000DE4E0000}"/>
    <cellStyle name="Note 3 7 4 4 3" xfId="6778" xr:uid="{00000000-0005-0000-0000-0000DF4E0000}"/>
    <cellStyle name="Note 3 7 4 4 3 2" xfId="24213" xr:uid="{00000000-0005-0000-0000-0000E04E0000}"/>
    <cellStyle name="Note 3 7 4 4 3 3" xfId="38666" xr:uid="{00000000-0005-0000-0000-0000E14E0000}"/>
    <cellStyle name="Note 3 7 4 4 4" xfId="9219" xr:uid="{00000000-0005-0000-0000-0000E24E0000}"/>
    <cellStyle name="Note 3 7 4 4 4 2" xfId="26654" xr:uid="{00000000-0005-0000-0000-0000E34E0000}"/>
    <cellStyle name="Note 3 7 4 4 4 3" xfId="41107" xr:uid="{00000000-0005-0000-0000-0000E44E0000}"/>
    <cellStyle name="Note 3 7 4 4 5" xfId="11639" xr:uid="{00000000-0005-0000-0000-0000E54E0000}"/>
    <cellStyle name="Note 3 7 4 4 5 2" xfId="29074" xr:uid="{00000000-0005-0000-0000-0000E64E0000}"/>
    <cellStyle name="Note 3 7 4 4 5 3" xfId="43527" xr:uid="{00000000-0005-0000-0000-0000E74E0000}"/>
    <cellStyle name="Note 3 7 4 4 6" xfId="15221" xr:uid="{00000000-0005-0000-0000-0000E84E0000}"/>
    <cellStyle name="Note 3 7 4 4 6 2" xfId="32656" xr:uid="{00000000-0005-0000-0000-0000E94E0000}"/>
    <cellStyle name="Note 3 7 4 4 6 3" xfId="47109" xr:uid="{00000000-0005-0000-0000-0000EA4E0000}"/>
    <cellStyle name="Note 3 7 4 4 7" xfId="18646" xr:uid="{00000000-0005-0000-0000-0000EB4E0000}"/>
    <cellStyle name="Note 3 7 4 4 8" xfId="20383" xr:uid="{00000000-0005-0000-0000-0000EC4E0000}"/>
    <cellStyle name="Note 3 7 4 5" xfId="4313" xr:uid="{00000000-0005-0000-0000-0000ED4E0000}"/>
    <cellStyle name="Note 3 7 4 5 2" xfId="13860" xr:uid="{00000000-0005-0000-0000-0000EE4E0000}"/>
    <cellStyle name="Note 3 7 4 5 2 2" xfId="31295" xr:uid="{00000000-0005-0000-0000-0000EF4E0000}"/>
    <cellStyle name="Note 3 7 4 5 2 3" xfId="45748" xr:uid="{00000000-0005-0000-0000-0000F04E0000}"/>
    <cellStyle name="Note 3 7 4 5 3" xfId="16321" xr:uid="{00000000-0005-0000-0000-0000F14E0000}"/>
    <cellStyle name="Note 3 7 4 5 3 2" xfId="33756" xr:uid="{00000000-0005-0000-0000-0000F24E0000}"/>
    <cellStyle name="Note 3 7 4 5 3 3" xfId="48209" xr:uid="{00000000-0005-0000-0000-0000F34E0000}"/>
    <cellStyle name="Note 3 7 4 5 4" xfId="21749" xr:uid="{00000000-0005-0000-0000-0000F44E0000}"/>
    <cellStyle name="Note 3 7 4 5 5" xfId="36202" xr:uid="{00000000-0005-0000-0000-0000F54E0000}"/>
    <cellStyle name="Note 3 7 4 6" xfId="6775" xr:uid="{00000000-0005-0000-0000-0000F64E0000}"/>
    <cellStyle name="Note 3 7 4 6 2" xfId="24210" xr:uid="{00000000-0005-0000-0000-0000F74E0000}"/>
    <cellStyle name="Note 3 7 4 6 3" xfId="38663" xr:uid="{00000000-0005-0000-0000-0000F84E0000}"/>
    <cellStyle name="Note 3 7 4 7" xfId="9216" xr:uid="{00000000-0005-0000-0000-0000F94E0000}"/>
    <cellStyle name="Note 3 7 4 7 2" xfId="26651" xr:uid="{00000000-0005-0000-0000-0000FA4E0000}"/>
    <cellStyle name="Note 3 7 4 7 3" xfId="41104" xr:uid="{00000000-0005-0000-0000-0000FB4E0000}"/>
    <cellStyle name="Note 3 7 4 8" xfId="11636" xr:uid="{00000000-0005-0000-0000-0000FC4E0000}"/>
    <cellStyle name="Note 3 7 4 8 2" xfId="29071" xr:uid="{00000000-0005-0000-0000-0000FD4E0000}"/>
    <cellStyle name="Note 3 7 4 8 3" xfId="43524" xr:uid="{00000000-0005-0000-0000-0000FE4E0000}"/>
    <cellStyle name="Note 3 7 4 9" xfId="18643" xr:uid="{00000000-0005-0000-0000-0000FF4E0000}"/>
    <cellStyle name="Note 3 7 5" xfId="1806" xr:uid="{00000000-0005-0000-0000-0000004F0000}"/>
    <cellStyle name="Note 3 7 5 2" xfId="1807" xr:uid="{00000000-0005-0000-0000-0000014F0000}"/>
    <cellStyle name="Note 3 7 5 2 2" xfId="4318" xr:uid="{00000000-0005-0000-0000-0000024F0000}"/>
    <cellStyle name="Note 3 7 5 2 2 2" xfId="13864" xr:uid="{00000000-0005-0000-0000-0000034F0000}"/>
    <cellStyle name="Note 3 7 5 2 2 2 2" xfId="31299" xr:uid="{00000000-0005-0000-0000-0000044F0000}"/>
    <cellStyle name="Note 3 7 5 2 2 2 3" xfId="45752" xr:uid="{00000000-0005-0000-0000-0000054F0000}"/>
    <cellStyle name="Note 3 7 5 2 2 3" xfId="16325" xr:uid="{00000000-0005-0000-0000-0000064F0000}"/>
    <cellStyle name="Note 3 7 5 2 2 3 2" xfId="33760" xr:uid="{00000000-0005-0000-0000-0000074F0000}"/>
    <cellStyle name="Note 3 7 5 2 2 3 3" xfId="48213" xr:uid="{00000000-0005-0000-0000-0000084F0000}"/>
    <cellStyle name="Note 3 7 5 2 2 4" xfId="21754" xr:uid="{00000000-0005-0000-0000-0000094F0000}"/>
    <cellStyle name="Note 3 7 5 2 2 5" xfId="36207" xr:uid="{00000000-0005-0000-0000-00000A4F0000}"/>
    <cellStyle name="Note 3 7 5 2 3" xfId="6780" xr:uid="{00000000-0005-0000-0000-00000B4F0000}"/>
    <cellStyle name="Note 3 7 5 2 3 2" xfId="24215" xr:uid="{00000000-0005-0000-0000-00000C4F0000}"/>
    <cellStyle name="Note 3 7 5 2 3 3" xfId="38668" xr:uid="{00000000-0005-0000-0000-00000D4F0000}"/>
    <cellStyle name="Note 3 7 5 2 4" xfId="9221" xr:uid="{00000000-0005-0000-0000-00000E4F0000}"/>
    <cellStyle name="Note 3 7 5 2 4 2" xfId="26656" xr:uid="{00000000-0005-0000-0000-00000F4F0000}"/>
    <cellStyle name="Note 3 7 5 2 4 3" xfId="41109" xr:uid="{00000000-0005-0000-0000-0000104F0000}"/>
    <cellStyle name="Note 3 7 5 2 5" xfId="11641" xr:uid="{00000000-0005-0000-0000-0000114F0000}"/>
    <cellStyle name="Note 3 7 5 2 5 2" xfId="29076" xr:uid="{00000000-0005-0000-0000-0000124F0000}"/>
    <cellStyle name="Note 3 7 5 2 5 3" xfId="43529" xr:uid="{00000000-0005-0000-0000-0000134F0000}"/>
    <cellStyle name="Note 3 7 5 2 6" xfId="18648" xr:uid="{00000000-0005-0000-0000-0000144F0000}"/>
    <cellStyle name="Note 3 7 5 3" xfId="1808" xr:uid="{00000000-0005-0000-0000-0000154F0000}"/>
    <cellStyle name="Note 3 7 5 3 2" xfId="4319" xr:uid="{00000000-0005-0000-0000-0000164F0000}"/>
    <cellStyle name="Note 3 7 5 3 2 2" xfId="13865" xr:uid="{00000000-0005-0000-0000-0000174F0000}"/>
    <cellStyle name="Note 3 7 5 3 2 2 2" xfId="31300" xr:uid="{00000000-0005-0000-0000-0000184F0000}"/>
    <cellStyle name="Note 3 7 5 3 2 2 3" xfId="45753" xr:uid="{00000000-0005-0000-0000-0000194F0000}"/>
    <cellStyle name="Note 3 7 5 3 2 3" xfId="16326" xr:uid="{00000000-0005-0000-0000-00001A4F0000}"/>
    <cellStyle name="Note 3 7 5 3 2 3 2" xfId="33761" xr:uid="{00000000-0005-0000-0000-00001B4F0000}"/>
    <cellStyle name="Note 3 7 5 3 2 3 3" xfId="48214" xr:uid="{00000000-0005-0000-0000-00001C4F0000}"/>
    <cellStyle name="Note 3 7 5 3 2 4" xfId="21755" xr:uid="{00000000-0005-0000-0000-00001D4F0000}"/>
    <cellStyle name="Note 3 7 5 3 2 5" xfId="36208" xr:uid="{00000000-0005-0000-0000-00001E4F0000}"/>
    <cellStyle name="Note 3 7 5 3 3" xfId="6781" xr:uid="{00000000-0005-0000-0000-00001F4F0000}"/>
    <cellStyle name="Note 3 7 5 3 3 2" xfId="24216" xr:uid="{00000000-0005-0000-0000-0000204F0000}"/>
    <cellStyle name="Note 3 7 5 3 3 3" xfId="38669" xr:uid="{00000000-0005-0000-0000-0000214F0000}"/>
    <cellStyle name="Note 3 7 5 3 4" xfId="9222" xr:uid="{00000000-0005-0000-0000-0000224F0000}"/>
    <cellStyle name="Note 3 7 5 3 4 2" xfId="26657" xr:uid="{00000000-0005-0000-0000-0000234F0000}"/>
    <cellStyle name="Note 3 7 5 3 4 3" xfId="41110" xr:uid="{00000000-0005-0000-0000-0000244F0000}"/>
    <cellStyle name="Note 3 7 5 3 5" xfId="11642" xr:uid="{00000000-0005-0000-0000-0000254F0000}"/>
    <cellStyle name="Note 3 7 5 3 5 2" xfId="29077" xr:uid="{00000000-0005-0000-0000-0000264F0000}"/>
    <cellStyle name="Note 3 7 5 3 5 3" xfId="43530" xr:uid="{00000000-0005-0000-0000-0000274F0000}"/>
    <cellStyle name="Note 3 7 5 3 6" xfId="18649" xr:uid="{00000000-0005-0000-0000-0000284F0000}"/>
    <cellStyle name="Note 3 7 5 4" xfId="1809" xr:uid="{00000000-0005-0000-0000-0000294F0000}"/>
    <cellStyle name="Note 3 7 5 4 2" xfId="4320" xr:uid="{00000000-0005-0000-0000-00002A4F0000}"/>
    <cellStyle name="Note 3 7 5 4 2 2" xfId="21756" xr:uid="{00000000-0005-0000-0000-00002B4F0000}"/>
    <cellStyle name="Note 3 7 5 4 2 3" xfId="36209" xr:uid="{00000000-0005-0000-0000-00002C4F0000}"/>
    <cellStyle name="Note 3 7 5 4 3" xfId="6782" xr:uid="{00000000-0005-0000-0000-00002D4F0000}"/>
    <cellStyle name="Note 3 7 5 4 3 2" xfId="24217" xr:uid="{00000000-0005-0000-0000-00002E4F0000}"/>
    <cellStyle name="Note 3 7 5 4 3 3" xfId="38670" xr:uid="{00000000-0005-0000-0000-00002F4F0000}"/>
    <cellStyle name="Note 3 7 5 4 4" xfId="9223" xr:uid="{00000000-0005-0000-0000-0000304F0000}"/>
    <cellStyle name="Note 3 7 5 4 4 2" xfId="26658" xr:uid="{00000000-0005-0000-0000-0000314F0000}"/>
    <cellStyle name="Note 3 7 5 4 4 3" xfId="41111" xr:uid="{00000000-0005-0000-0000-0000324F0000}"/>
    <cellStyle name="Note 3 7 5 4 5" xfId="11643" xr:uid="{00000000-0005-0000-0000-0000334F0000}"/>
    <cellStyle name="Note 3 7 5 4 5 2" xfId="29078" xr:uid="{00000000-0005-0000-0000-0000344F0000}"/>
    <cellStyle name="Note 3 7 5 4 5 3" xfId="43531" xr:uid="{00000000-0005-0000-0000-0000354F0000}"/>
    <cellStyle name="Note 3 7 5 4 6" xfId="15222" xr:uid="{00000000-0005-0000-0000-0000364F0000}"/>
    <cellStyle name="Note 3 7 5 4 6 2" xfId="32657" xr:uid="{00000000-0005-0000-0000-0000374F0000}"/>
    <cellStyle name="Note 3 7 5 4 6 3" xfId="47110" xr:uid="{00000000-0005-0000-0000-0000384F0000}"/>
    <cellStyle name="Note 3 7 5 4 7" xfId="18650" xr:uid="{00000000-0005-0000-0000-0000394F0000}"/>
    <cellStyle name="Note 3 7 5 4 8" xfId="20384" xr:uid="{00000000-0005-0000-0000-00003A4F0000}"/>
    <cellStyle name="Note 3 7 5 5" xfId="4317" xr:uid="{00000000-0005-0000-0000-00003B4F0000}"/>
    <cellStyle name="Note 3 7 5 5 2" xfId="13863" xr:uid="{00000000-0005-0000-0000-00003C4F0000}"/>
    <cellStyle name="Note 3 7 5 5 2 2" xfId="31298" xr:uid="{00000000-0005-0000-0000-00003D4F0000}"/>
    <cellStyle name="Note 3 7 5 5 2 3" xfId="45751" xr:uid="{00000000-0005-0000-0000-00003E4F0000}"/>
    <cellStyle name="Note 3 7 5 5 3" xfId="16324" xr:uid="{00000000-0005-0000-0000-00003F4F0000}"/>
    <cellStyle name="Note 3 7 5 5 3 2" xfId="33759" xr:uid="{00000000-0005-0000-0000-0000404F0000}"/>
    <cellStyle name="Note 3 7 5 5 3 3" xfId="48212" xr:uid="{00000000-0005-0000-0000-0000414F0000}"/>
    <cellStyle name="Note 3 7 5 5 4" xfId="21753" xr:uid="{00000000-0005-0000-0000-0000424F0000}"/>
    <cellStyle name="Note 3 7 5 5 5" xfId="36206" xr:uid="{00000000-0005-0000-0000-0000434F0000}"/>
    <cellStyle name="Note 3 7 5 6" xfId="6779" xr:uid="{00000000-0005-0000-0000-0000444F0000}"/>
    <cellStyle name="Note 3 7 5 6 2" xfId="24214" xr:uid="{00000000-0005-0000-0000-0000454F0000}"/>
    <cellStyle name="Note 3 7 5 6 3" xfId="38667" xr:uid="{00000000-0005-0000-0000-0000464F0000}"/>
    <cellStyle name="Note 3 7 5 7" xfId="9220" xr:uid="{00000000-0005-0000-0000-0000474F0000}"/>
    <cellStyle name="Note 3 7 5 7 2" xfId="26655" xr:uid="{00000000-0005-0000-0000-0000484F0000}"/>
    <cellStyle name="Note 3 7 5 7 3" xfId="41108" xr:uid="{00000000-0005-0000-0000-0000494F0000}"/>
    <cellStyle name="Note 3 7 5 8" xfId="11640" xr:uid="{00000000-0005-0000-0000-00004A4F0000}"/>
    <cellStyle name="Note 3 7 5 8 2" xfId="29075" xr:uid="{00000000-0005-0000-0000-00004B4F0000}"/>
    <cellStyle name="Note 3 7 5 8 3" xfId="43528" xr:uid="{00000000-0005-0000-0000-00004C4F0000}"/>
    <cellStyle name="Note 3 7 5 9" xfId="18647" xr:uid="{00000000-0005-0000-0000-00004D4F0000}"/>
    <cellStyle name="Note 3 7 6" xfId="1810" xr:uid="{00000000-0005-0000-0000-00004E4F0000}"/>
    <cellStyle name="Note 3 7 6 2" xfId="4321" xr:uid="{00000000-0005-0000-0000-00004F4F0000}"/>
    <cellStyle name="Note 3 7 6 2 2" xfId="13866" xr:uid="{00000000-0005-0000-0000-0000504F0000}"/>
    <cellStyle name="Note 3 7 6 2 2 2" xfId="31301" xr:uid="{00000000-0005-0000-0000-0000514F0000}"/>
    <cellStyle name="Note 3 7 6 2 2 3" xfId="45754" xr:uid="{00000000-0005-0000-0000-0000524F0000}"/>
    <cellStyle name="Note 3 7 6 2 3" xfId="16327" xr:uid="{00000000-0005-0000-0000-0000534F0000}"/>
    <cellStyle name="Note 3 7 6 2 3 2" xfId="33762" xr:uid="{00000000-0005-0000-0000-0000544F0000}"/>
    <cellStyle name="Note 3 7 6 2 3 3" xfId="48215" xr:uid="{00000000-0005-0000-0000-0000554F0000}"/>
    <cellStyle name="Note 3 7 6 2 4" xfId="21757" xr:uid="{00000000-0005-0000-0000-0000564F0000}"/>
    <cellStyle name="Note 3 7 6 2 5" xfId="36210" xr:uid="{00000000-0005-0000-0000-0000574F0000}"/>
    <cellStyle name="Note 3 7 6 3" xfId="6783" xr:uid="{00000000-0005-0000-0000-0000584F0000}"/>
    <cellStyle name="Note 3 7 6 3 2" xfId="24218" xr:uid="{00000000-0005-0000-0000-0000594F0000}"/>
    <cellStyle name="Note 3 7 6 3 3" xfId="38671" xr:uid="{00000000-0005-0000-0000-00005A4F0000}"/>
    <cellStyle name="Note 3 7 6 4" xfId="9224" xr:uid="{00000000-0005-0000-0000-00005B4F0000}"/>
    <cellStyle name="Note 3 7 6 4 2" xfId="26659" xr:uid="{00000000-0005-0000-0000-00005C4F0000}"/>
    <cellStyle name="Note 3 7 6 4 3" xfId="41112" xr:uid="{00000000-0005-0000-0000-00005D4F0000}"/>
    <cellStyle name="Note 3 7 6 5" xfId="11644" xr:uid="{00000000-0005-0000-0000-00005E4F0000}"/>
    <cellStyle name="Note 3 7 6 5 2" xfId="29079" xr:uid="{00000000-0005-0000-0000-00005F4F0000}"/>
    <cellStyle name="Note 3 7 6 5 3" xfId="43532" xr:uid="{00000000-0005-0000-0000-0000604F0000}"/>
    <cellStyle name="Note 3 7 6 6" xfId="18651" xr:uid="{00000000-0005-0000-0000-0000614F0000}"/>
    <cellStyle name="Note 3 7 7" xfId="1811" xr:uid="{00000000-0005-0000-0000-0000624F0000}"/>
    <cellStyle name="Note 3 7 7 2" xfId="4322" xr:uid="{00000000-0005-0000-0000-0000634F0000}"/>
    <cellStyle name="Note 3 7 7 2 2" xfId="13867" xr:uid="{00000000-0005-0000-0000-0000644F0000}"/>
    <cellStyle name="Note 3 7 7 2 2 2" xfId="31302" xr:uid="{00000000-0005-0000-0000-0000654F0000}"/>
    <cellStyle name="Note 3 7 7 2 2 3" xfId="45755" xr:uid="{00000000-0005-0000-0000-0000664F0000}"/>
    <cellStyle name="Note 3 7 7 2 3" xfId="16328" xr:uid="{00000000-0005-0000-0000-0000674F0000}"/>
    <cellStyle name="Note 3 7 7 2 3 2" xfId="33763" xr:uid="{00000000-0005-0000-0000-0000684F0000}"/>
    <cellStyle name="Note 3 7 7 2 3 3" xfId="48216" xr:uid="{00000000-0005-0000-0000-0000694F0000}"/>
    <cellStyle name="Note 3 7 7 2 4" xfId="21758" xr:uid="{00000000-0005-0000-0000-00006A4F0000}"/>
    <cellStyle name="Note 3 7 7 2 5" xfId="36211" xr:uid="{00000000-0005-0000-0000-00006B4F0000}"/>
    <cellStyle name="Note 3 7 7 3" xfId="6784" xr:uid="{00000000-0005-0000-0000-00006C4F0000}"/>
    <cellStyle name="Note 3 7 7 3 2" xfId="24219" xr:uid="{00000000-0005-0000-0000-00006D4F0000}"/>
    <cellStyle name="Note 3 7 7 3 3" xfId="38672" xr:uid="{00000000-0005-0000-0000-00006E4F0000}"/>
    <cellStyle name="Note 3 7 7 4" xfId="9225" xr:uid="{00000000-0005-0000-0000-00006F4F0000}"/>
    <cellStyle name="Note 3 7 7 4 2" xfId="26660" xr:uid="{00000000-0005-0000-0000-0000704F0000}"/>
    <cellStyle name="Note 3 7 7 4 3" xfId="41113" xr:uid="{00000000-0005-0000-0000-0000714F0000}"/>
    <cellStyle name="Note 3 7 7 5" xfId="11645" xr:uid="{00000000-0005-0000-0000-0000724F0000}"/>
    <cellStyle name="Note 3 7 7 5 2" xfId="29080" xr:uid="{00000000-0005-0000-0000-0000734F0000}"/>
    <cellStyle name="Note 3 7 7 5 3" xfId="43533" xr:uid="{00000000-0005-0000-0000-0000744F0000}"/>
    <cellStyle name="Note 3 7 7 6" xfId="18652" xr:uid="{00000000-0005-0000-0000-0000754F0000}"/>
    <cellStyle name="Note 3 7 8" xfId="1812" xr:uid="{00000000-0005-0000-0000-0000764F0000}"/>
    <cellStyle name="Note 3 7 8 2" xfId="4323" xr:uid="{00000000-0005-0000-0000-0000774F0000}"/>
    <cellStyle name="Note 3 7 8 2 2" xfId="21759" xr:uid="{00000000-0005-0000-0000-0000784F0000}"/>
    <cellStyle name="Note 3 7 8 2 3" xfId="36212" xr:uid="{00000000-0005-0000-0000-0000794F0000}"/>
    <cellStyle name="Note 3 7 8 3" xfId="6785" xr:uid="{00000000-0005-0000-0000-00007A4F0000}"/>
    <cellStyle name="Note 3 7 8 3 2" xfId="24220" xr:uid="{00000000-0005-0000-0000-00007B4F0000}"/>
    <cellStyle name="Note 3 7 8 3 3" xfId="38673" xr:uid="{00000000-0005-0000-0000-00007C4F0000}"/>
    <cellStyle name="Note 3 7 8 4" xfId="9226" xr:uid="{00000000-0005-0000-0000-00007D4F0000}"/>
    <cellStyle name="Note 3 7 8 4 2" xfId="26661" xr:uid="{00000000-0005-0000-0000-00007E4F0000}"/>
    <cellStyle name="Note 3 7 8 4 3" xfId="41114" xr:uid="{00000000-0005-0000-0000-00007F4F0000}"/>
    <cellStyle name="Note 3 7 8 5" xfId="11646" xr:uid="{00000000-0005-0000-0000-0000804F0000}"/>
    <cellStyle name="Note 3 7 8 5 2" xfId="29081" xr:uid="{00000000-0005-0000-0000-0000814F0000}"/>
    <cellStyle name="Note 3 7 8 5 3" xfId="43534" xr:uid="{00000000-0005-0000-0000-0000824F0000}"/>
    <cellStyle name="Note 3 7 8 6" xfId="15223" xr:uid="{00000000-0005-0000-0000-0000834F0000}"/>
    <cellStyle name="Note 3 7 8 6 2" xfId="32658" xr:uid="{00000000-0005-0000-0000-0000844F0000}"/>
    <cellStyle name="Note 3 7 8 6 3" xfId="47111" xr:uid="{00000000-0005-0000-0000-0000854F0000}"/>
    <cellStyle name="Note 3 7 8 7" xfId="18653" xr:uid="{00000000-0005-0000-0000-0000864F0000}"/>
    <cellStyle name="Note 3 7 8 8" xfId="20385" xr:uid="{00000000-0005-0000-0000-0000874F0000}"/>
    <cellStyle name="Note 3 7 9" xfId="4304" xr:uid="{00000000-0005-0000-0000-0000884F0000}"/>
    <cellStyle name="Note 3 7 9 2" xfId="13853" xr:uid="{00000000-0005-0000-0000-0000894F0000}"/>
    <cellStyle name="Note 3 7 9 2 2" xfId="31288" xr:uid="{00000000-0005-0000-0000-00008A4F0000}"/>
    <cellStyle name="Note 3 7 9 2 3" xfId="45741" xr:uid="{00000000-0005-0000-0000-00008B4F0000}"/>
    <cellStyle name="Note 3 7 9 3" xfId="16314" xr:uid="{00000000-0005-0000-0000-00008C4F0000}"/>
    <cellStyle name="Note 3 7 9 3 2" xfId="33749" xr:uid="{00000000-0005-0000-0000-00008D4F0000}"/>
    <cellStyle name="Note 3 7 9 3 3" xfId="48202" xr:uid="{00000000-0005-0000-0000-00008E4F0000}"/>
    <cellStyle name="Note 3 7 9 4" xfId="21740" xr:uid="{00000000-0005-0000-0000-00008F4F0000}"/>
    <cellStyle name="Note 3 7 9 5" xfId="36193" xr:uid="{00000000-0005-0000-0000-0000904F0000}"/>
    <cellStyle name="Note 3 8" xfId="1813" xr:uid="{00000000-0005-0000-0000-0000914F0000}"/>
    <cellStyle name="Note 3 8 10" xfId="6786" xr:uid="{00000000-0005-0000-0000-0000924F0000}"/>
    <cellStyle name="Note 3 8 10 2" xfId="24221" xr:uid="{00000000-0005-0000-0000-0000934F0000}"/>
    <cellStyle name="Note 3 8 10 3" xfId="38674" xr:uid="{00000000-0005-0000-0000-0000944F0000}"/>
    <cellStyle name="Note 3 8 11" xfId="9227" xr:uid="{00000000-0005-0000-0000-0000954F0000}"/>
    <cellStyle name="Note 3 8 11 2" xfId="26662" xr:uid="{00000000-0005-0000-0000-0000964F0000}"/>
    <cellStyle name="Note 3 8 11 3" xfId="41115" xr:uid="{00000000-0005-0000-0000-0000974F0000}"/>
    <cellStyle name="Note 3 8 12" xfId="11647" xr:uid="{00000000-0005-0000-0000-0000984F0000}"/>
    <cellStyle name="Note 3 8 12 2" xfId="29082" xr:uid="{00000000-0005-0000-0000-0000994F0000}"/>
    <cellStyle name="Note 3 8 12 3" xfId="43535" xr:uid="{00000000-0005-0000-0000-00009A4F0000}"/>
    <cellStyle name="Note 3 8 13" xfId="18654" xr:uid="{00000000-0005-0000-0000-00009B4F0000}"/>
    <cellStyle name="Note 3 8 2" xfId="1814" xr:uid="{00000000-0005-0000-0000-00009C4F0000}"/>
    <cellStyle name="Note 3 8 2 2" xfId="1815" xr:uid="{00000000-0005-0000-0000-00009D4F0000}"/>
    <cellStyle name="Note 3 8 2 2 2" xfId="4326" xr:uid="{00000000-0005-0000-0000-00009E4F0000}"/>
    <cellStyle name="Note 3 8 2 2 2 2" xfId="13870" xr:uid="{00000000-0005-0000-0000-00009F4F0000}"/>
    <cellStyle name="Note 3 8 2 2 2 2 2" xfId="31305" xr:uid="{00000000-0005-0000-0000-0000A04F0000}"/>
    <cellStyle name="Note 3 8 2 2 2 2 3" xfId="45758" xr:uid="{00000000-0005-0000-0000-0000A14F0000}"/>
    <cellStyle name="Note 3 8 2 2 2 3" xfId="16331" xr:uid="{00000000-0005-0000-0000-0000A24F0000}"/>
    <cellStyle name="Note 3 8 2 2 2 3 2" xfId="33766" xr:uid="{00000000-0005-0000-0000-0000A34F0000}"/>
    <cellStyle name="Note 3 8 2 2 2 3 3" xfId="48219" xr:uid="{00000000-0005-0000-0000-0000A44F0000}"/>
    <cellStyle name="Note 3 8 2 2 2 4" xfId="21762" xr:uid="{00000000-0005-0000-0000-0000A54F0000}"/>
    <cellStyle name="Note 3 8 2 2 2 5" xfId="36215" xr:uid="{00000000-0005-0000-0000-0000A64F0000}"/>
    <cellStyle name="Note 3 8 2 2 3" xfId="6788" xr:uid="{00000000-0005-0000-0000-0000A74F0000}"/>
    <cellStyle name="Note 3 8 2 2 3 2" xfId="24223" xr:uid="{00000000-0005-0000-0000-0000A84F0000}"/>
    <cellStyle name="Note 3 8 2 2 3 3" xfId="38676" xr:uid="{00000000-0005-0000-0000-0000A94F0000}"/>
    <cellStyle name="Note 3 8 2 2 4" xfId="9229" xr:uid="{00000000-0005-0000-0000-0000AA4F0000}"/>
    <cellStyle name="Note 3 8 2 2 4 2" xfId="26664" xr:uid="{00000000-0005-0000-0000-0000AB4F0000}"/>
    <cellStyle name="Note 3 8 2 2 4 3" xfId="41117" xr:uid="{00000000-0005-0000-0000-0000AC4F0000}"/>
    <cellStyle name="Note 3 8 2 2 5" xfId="11649" xr:uid="{00000000-0005-0000-0000-0000AD4F0000}"/>
    <cellStyle name="Note 3 8 2 2 5 2" xfId="29084" xr:uid="{00000000-0005-0000-0000-0000AE4F0000}"/>
    <cellStyle name="Note 3 8 2 2 5 3" xfId="43537" xr:uid="{00000000-0005-0000-0000-0000AF4F0000}"/>
    <cellStyle name="Note 3 8 2 2 6" xfId="18656" xr:uid="{00000000-0005-0000-0000-0000B04F0000}"/>
    <cellStyle name="Note 3 8 2 3" xfId="1816" xr:uid="{00000000-0005-0000-0000-0000B14F0000}"/>
    <cellStyle name="Note 3 8 2 3 2" xfId="4327" xr:uid="{00000000-0005-0000-0000-0000B24F0000}"/>
    <cellStyle name="Note 3 8 2 3 2 2" xfId="13871" xr:uid="{00000000-0005-0000-0000-0000B34F0000}"/>
    <cellStyle name="Note 3 8 2 3 2 2 2" xfId="31306" xr:uid="{00000000-0005-0000-0000-0000B44F0000}"/>
    <cellStyle name="Note 3 8 2 3 2 2 3" xfId="45759" xr:uid="{00000000-0005-0000-0000-0000B54F0000}"/>
    <cellStyle name="Note 3 8 2 3 2 3" xfId="16332" xr:uid="{00000000-0005-0000-0000-0000B64F0000}"/>
    <cellStyle name="Note 3 8 2 3 2 3 2" xfId="33767" xr:uid="{00000000-0005-0000-0000-0000B74F0000}"/>
    <cellStyle name="Note 3 8 2 3 2 3 3" xfId="48220" xr:uid="{00000000-0005-0000-0000-0000B84F0000}"/>
    <cellStyle name="Note 3 8 2 3 2 4" xfId="21763" xr:uid="{00000000-0005-0000-0000-0000B94F0000}"/>
    <cellStyle name="Note 3 8 2 3 2 5" xfId="36216" xr:uid="{00000000-0005-0000-0000-0000BA4F0000}"/>
    <cellStyle name="Note 3 8 2 3 3" xfId="6789" xr:uid="{00000000-0005-0000-0000-0000BB4F0000}"/>
    <cellStyle name="Note 3 8 2 3 3 2" xfId="24224" xr:uid="{00000000-0005-0000-0000-0000BC4F0000}"/>
    <cellStyle name="Note 3 8 2 3 3 3" xfId="38677" xr:uid="{00000000-0005-0000-0000-0000BD4F0000}"/>
    <cellStyle name="Note 3 8 2 3 4" xfId="9230" xr:uid="{00000000-0005-0000-0000-0000BE4F0000}"/>
    <cellStyle name="Note 3 8 2 3 4 2" xfId="26665" xr:uid="{00000000-0005-0000-0000-0000BF4F0000}"/>
    <cellStyle name="Note 3 8 2 3 4 3" xfId="41118" xr:uid="{00000000-0005-0000-0000-0000C04F0000}"/>
    <cellStyle name="Note 3 8 2 3 5" xfId="11650" xr:uid="{00000000-0005-0000-0000-0000C14F0000}"/>
    <cellStyle name="Note 3 8 2 3 5 2" xfId="29085" xr:uid="{00000000-0005-0000-0000-0000C24F0000}"/>
    <cellStyle name="Note 3 8 2 3 5 3" xfId="43538" xr:uid="{00000000-0005-0000-0000-0000C34F0000}"/>
    <cellStyle name="Note 3 8 2 3 6" xfId="18657" xr:uid="{00000000-0005-0000-0000-0000C44F0000}"/>
    <cellStyle name="Note 3 8 2 4" xfId="1817" xr:uid="{00000000-0005-0000-0000-0000C54F0000}"/>
    <cellStyle name="Note 3 8 2 4 2" xfId="4328" xr:uid="{00000000-0005-0000-0000-0000C64F0000}"/>
    <cellStyle name="Note 3 8 2 4 2 2" xfId="21764" xr:uid="{00000000-0005-0000-0000-0000C74F0000}"/>
    <cellStyle name="Note 3 8 2 4 2 3" xfId="36217" xr:uid="{00000000-0005-0000-0000-0000C84F0000}"/>
    <cellStyle name="Note 3 8 2 4 3" xfId="6790" xr:uid="{00000000-0005-0000-0000-0000C94F0000}"/>
    <cellStyle name="Note 3 8 2 4 3 2" xfId="24225" xr:uid="{00000000-0005-0000-0000-0000CA4F0000}"/>
    <cellStyle name="Note 3 8 2 4 3 3" xfId="38678" xr:uid="{00000000-0005-0000-0000-0000CB4F0000}"/>
    <cellStyle name="Note 3 8 2 4 4" xfId="9231" xr:uid="{00000000-0005-0000-0000-0000CC4F0000}"/>
    <cellStyle name="Note 3 8 2 4 4 2" xfId="26666" xr:uid="{00000000-0005-0000-0000-0000CD4F0000}"/>
    <cellStyle name="Note 3 8 2 4 4 3" xfId="41119" xr:uid="{00000000-0005-0000-0000-0000CE4F0000}"/>
    <cellStyle name="Note 3 8 2 4 5" xfId="11651" xr:uid="{00000000-0005-0000-0000-0000CF4F0000}"/>
    <cellStyle name="Note 3 8 2 4 5 2" xfId="29086" xr:uid="{00000000-0005-0000-0000-0000D04F0000}"/>
    <cellStyle name="Note 3 8 2 4 5 3" xfId="43539" xr:uid="{00000000-0005-0000-0000-0000D14F0000}"/>
    <cellStyle name="Note 3 8 2 4 6" xfId="15224" xr:uid="{00000000-0005-0000-0000-0000D24F0000}"/>
    <cellStyle name="Note 3 8 2 4 6 2" xfId="32659" xr:uid="{00000000-0005-0000-0000-0000D34F0000}"/>
    <cellStyle name="Note 3 8 2 4 6 3" xfId="47112" xr:uid="{00000000-0005-0000-0000-0000D44F0000}"/>
    <cellStyle name="Note 3 8 2 4 7" xfId="18658" xr:uid="{00000000-0005-0000-0000-0000D54F0000}"/>
    <cellStyle name="Note 3 8 2 4 8" xfId="20386" xr:uid="{00000000-0005-0000-0000-0000D64F0000}"/>
    <cellStyle name="Note 3 8 2 5" xfId="4325" xr:uid="{00000000-0005-0000-0000-0000D74F0000}"/>
    <cellStyle name="Note 3 8 2 5 2" xfId="13869" xr:uid="{00000000-0005-0000-0000-0000D84F0000}"/>
    <cellStyle name="Note 3 8 2 5 2 2" xfId="31304" xr:uid="{00000000-0005-0000-0000-0000D94F0000}"/>
    <cellStyle name="Note 3 8 2 5 2 3" xfId="45757" xr:uid="{00000000-0005-0000-0000-0000DA4F0000}"/>
    <cellStyle name="Note 3 8 2 5 3" xfId="16330" xr:uid="{00000000-0005-0000-0000-0000DB4F0000}"/>
    <cellStyle name="Note 3 8 2 5 3 2" xfId="33765" xr:uid="{00000000-0005-0000-0000-0000DC4F0000}"/>
    <cellStyle name="Note 3 8 2 5 3 3" xfId="48218" xr:uid="{00000000-0005-0000-0000-0000DD4F0000}"/>
    <cellStyle name="Note 3 8 2 5 4" xfId="21761" xr:uid="{00000000-0005-0000-0000-0000DE4F0000}"/>
    <cellStyle name="Note 3 8 2 5 5" xfId="36214" xr:uid="{00000000-0005-0000-0000-0000DF4F0000}"/>
    <cellStyle name="Note 3 8 2 6" xfId="6787" xr:uid="{00000000-0005-0000-0000-0000E04F0000}"/>
    <cellStyle name="Note 3 8 2 6 2" xfId="24222" xr:uid="{00000000-0005-0000-0000-0000E14F0000}"/>
    <cellStyle name="Note 3 8 2 6 3" xfId="38675" xr:uid="{00000000-0005-0000-0000-0000E24F0000}"/>
    <cellStyle name="Note 3 8 2 7" xfId="9228" xr:uid="{00000000-0005-0000-0000-0000E34F0000}"/>
    <cellStyle name="Note 3 8 2 7 2" xfId="26663" xr:uid="{00000000-0005-0000-0000-0000E44F0000}"/>
    <cellStyle name="Note 3 8 2 7 3" xfId="41116" xr:uid="{00000000-0005-0000-0000-0000E54F0000}"/>
    <cellStyle name="Note 3 8 2 8" xfId="11648" xr:uid="{00000000-0005-0000-0000-0000E64F0000}"/>
    <cellStyle name="Note 3 8 2 8 2" xfId="29083" xr:uid="{00000000-0005-0000-0000-0000E74F0000}"/>
    <cellStyle name="Note 3 8 2 8 3" xfId="43536" xr:uid="{00000000-0005-0000-0000-0000E84F0000}"/>
    <cellStyle name="Note 3 8 2 9" xfId="18655" xr:uid="{00000000-0005-0000-0000-0000E94F0000}"/>
    <cellStyle name="Note 3 8 3" xfId="1818" xr:uid="{00000000-0005-0000-0000-0000EA4F0000}"/>
    <cellStyle name="Note 3 8 3 2" xfId="1819" xr:uid="{00000000-0005-0000-0000-0000EB4F0000}"/>
    <cellStyle name="Note 3 8 3 2 2" xfId="4330" xr:uid="{00000000-0005-0000-0000-0000EC4F0000}"/>
    <cellStyle name="Note 3 8 3 2 2 2" xfId="13873" xr:uid="{00000000-0005-0000-0000-0000ED4F0000}"/>
    <cellStyle name="Note 3 8 3 2 2 2 2" xfId="31308" xr:uid="{00000000-0005-0000-0000-0000EE4F0000}"/>
    <cellStyle name="Note 3 8 3 2 2 2 3" xfId="45761" xr:uid="{00000000-0005-0000-0000-0000EF4F0000}"/>
    <cellStyle name="Note 3 8 3 2 2 3" xfId="16334" xr:uid="{00000000-0005-0000-0000-0000F04F0000}"/>
    <cellStyle name="Note 3 8 3 2 2 3 2" xfId="33769" xr:uid="{00000000-0005-0000-0000-0000F14F0000}"/>
    <cellStyle name="Note 3 8 3 2 2 3 3" xfId="48222" xr:uid="{00000000-0005-0000-0000-0000F24F0000}"/>
    <cellStyle name="Note 3 8 3 2 2 4" xfId="21766" xr:uid="{00000000-0005-0000-0000-0000F34F0000}"/>
    <cellStyle name="Note 3 8 3 2 2 5" xfId="36219" xr:uid="{00000000-0005-0000-0000-0000F44F0000}"/>
    <cellStyle name="Note 3 8 3 2 3" xfId="6792" xr:uid="{00000000-0005-0000-0000-0000F54F0000}"/>
    <cellStyle name="Note 3 8 3 2 3 2" xfId="24227" xr:uid="{00000000-0005-0000-0000-0000F64F0000}"/>
    <cellStyle name="Note 3 8 3 2 3 3" xfId="38680" xr:uid="{00000000-0005-0000-0000-0000F74F0000}"/>
    <cellStyle name="Note 3 8 3 2 4" xfId="9233" xr:uid="{00000000-0005-0000-0000-0000F84F0000}"/>
    <cellStyle name="Note 3 8 3 2 4 2" xfId="26668" xr:uid="{00000000-0005-0000-0000-0000F94F0000}"/>
    <cellStyle name="Note 3 8 3 2 4 3" xfId="41121" xr:uid="{00000000-0005-0000-0000-0000FA4F0000}"/>
    <cellStyle name="Note 3 8 3 2 5" xfId="11653" xr:uid="{00000000-0005-0000-0000-0000FB4F0000}"/>
    <cellStyle name="Note 3 8 3 2 5 2" xfId="29088" xr:uid="{00000000-0005-0000-0000-0000FC4F0000}"/>
    <cellStyle name="Note 3 8 3 2 5 3" xfId="43541" xr:uid="{00000000-0005-0000-0000-0000FD4F0000}"/>
    <cellStyle name="Note 3 8 3 2 6" xfId="18660" xr:uid="{00000000-0005-0000-0000-0000FE4F0000}"/>
    <cellStyle name="Note 3 8 3 3" xfId="1820" xr:uid="{00000000-0005-0000-0000-0000FF4F0000}"/>
    <cellStyle name="Note 3 8 3 3 2" xfId="4331" xr:uid="{00000000-0005-0000-0000-000000500000}"/>
    <cellStyle name="Note 3 8 3 3 2 2" xfId="13874" xr:uid="{00000000-0005-0000-0000-000001500000}"/>
    <cellStyle name="Note 3 8 3 3 2 2 2" xfId="31309" xr:uid="{00000000-0005-0000-0000-000002500000}"/>
    <cellStyle name="Note 3 8 3 3 2 2 3" xfId="45762" xr:uid="{00000000-0005-0000-0000-000003500000}"/>
    <cellStyle name="Note 3 8 3 3 2 3" xfId="16335" xr:uid="{00000000-0005-0000-0000-000004500000}"/>
    <cellStyle name="Note 3 8 3 3 2 3 2" xfId="33770" xr:uid="{00000000-0005-0000-0000-000005500000}"/>
    <cellStyle name="Note 3 8 3 3 2 3 3" xfId="48223" xr:uid="{00000000-0005-0000-0000-000006500000}"/>
    <cellStyle name="Note 3 8 3 3 2 4" xfId="21767" xr:uid="{00000000-0005-0000-0000-000007500000}"/>
    <cellStyle name="Note 3 8 3 3 2 5" xfId="36220" xr:uid="{00000000-0005-0000-0000-000008500000}"/>
    <cellStyle name="Note 3 8 3 3 3" xfId="6793" xr:uid="{00000000-0005-0000-0000-000009500000}"/>
    <cellStyle name="Note 3 8 3 3 3 2" xfId="24228" xr:uid="{00000000-0005-0000-0000-00000A500000}"/>
    <cellStyle name="Note 3 8 3 3 3 3" xfId="38681" xr:uid="{00000000-0005-0000-0000-00000B500000}"/>
    <cellStyle name="Note 3 8 3 3 4" xfId="9234" xr:uid="{00000000-0005-0000-0000-00000C500000}"/>
    <cellStyle name="Note 3 8 3 3 4 2" xfId="26669" xr:uid="{00000000-0005-0000-0000-00000D500000}"/>
    <cellStyle name="Note 3 8 3 3 4 3" xfId="41122" xr:uid="{00000000-0005-0000-0000-00000E500000}"/>
    <cellStyle name="Note 3 8 3 3 5" xfId="11654" xr:uid="{00000000-0005-0000-0000-00000F500000}"/>
    <cellStyle name="Note 3 8 3 3 5 2" xfId="29089" xr:uid="{00000000-0005-0000-0000-000010500000}"/>
    <cellStyle name="Note 3 8 3 3 5 3" xfId="43542" xr:uid="{00000000-0005-0000-0000-000011500000}"/>
    <cellStyle name="Note 3 8 3 3 6" xfId="18661" xr:uid="{00000000-0005-0000-0000-000012500000}"/>
    <cellStyle name="Note 3 8 3 4" xfId="1821" xr:uid="{00000000-0005-0000-0000-000013500000}"/>
    <cellStyle name="Note 3 8 3 4 2" xfId="4332" xr:uid="{00000000-0005-0000-0000-000014500000}"/>
    <cellStyle name="Note 3 8 3 4 2 2" xfId="21768" xr:uid="{00000000-0005-0000-0000-000015500000}"/>
    <cellStyle name="Note 3 8 3 4 2 3" xfId="36221" xr:uid="{00000000-0005-0000-0000-000016500000}"/>
    <cellStyle name="Note 3 8 3 4 3" xfId="6794" xr:uid="{00000000-0005-0000-0000-000017500000}"/>
    <cellStyle name="Note 3 8 3 4 3 2" xfId="24229" xr:uid="{00000000-0005-0000-0000-000018500000}"/>
    <cellStyle name="Note 3 8 3 4 3 3" xfId="38682" xr:uid="{00000000-0005-0000-0000-000019500000}"/>
    <cellStyle name="Note 3 8 3 4 4" xfId="9235" xr:uid="{00000000-0005-0000-0000-00001A500000}"/>
    <cellStyle name="Note 3 8 3 4 4 2" xfId="26670" xr:uid="{00000000-0005-0000-0000-00001B500000}"/>
    <cellStyle name="Note 3 8 3 4 4 3" xfId="41123" xr:uid="{00000000-0005-0000-0000-00001C500000}"/>
    <cellStyle name="Note 3 8 3 4 5" xfId="11655" xr:uid="{00000000-0005-0000-0000-00001D500000}"/>
    <cellStyle name="Note 3 8 3 4 5 2" xfId="29090" xr:uid="{00000000-0005-0000-0000-00001E500000}"/>
    <cellStyle name="Note 3 8 3 4 5 3" xfId="43543" xr:uid="{00000000-0005-0000-0000-00001F500000}"/>
    <cellStyle name="Note 3 8 3 4 6" xfId="15225" xr:uid="{00000000-0005-0000-0000-000020500000}"/>
    <cellStyle name="Note 3 8 3 4 6 2" xfId="32660" xr:uid="{00000000-0005-0000-0000-000021500000}"/>
    <cellStyle name="Note 3 8 3 4 6 3" xfId="47113" xr:uid="{00000000-0005-0000-0000-000022500000}"/>
    <cellStyle name="Note 3 8 3 4 7" xfId="18662" xr:uid="{00000000-0005-0000-0000-000023500000}"/>
    <cellStyle name="Note 3 8 3 4 8" xfId="20387" xr:uid="{00000000-0005-0000-0000-000024500000}"/>
    <cellStyle name="Note 3 8 3 5" xfId="4329" xr:uid="{00000000-0005-0000-0000-000025500000}"/>
    <cellStyle name="Note 3 8 3 5 2" xfId="13872" xr:uid="{00000000-0005-0000-0000-000026500000}"/>
    <cellStyle name="Note 3 8 3 5 2 2" xfId="31307" xr:uid="{00000000-0005-0000-0000-000027500000}"/>
    <cellStyle name="Note 3 8 3 5 2 3" xfId="45760" xr:uid="{00000000-0005-0000-0000-000028500000}"/>
    <cellStyle name="Note 3 8 3 5 3" xfId="16333" xr:uid="{00000000-0005-0000-0000-000029500000}"/>
    <cellStyle name="Note 3 8 3 5 3 2" xfId="33768" xr:uid="{00000000-0005-0000-0000-00002A500000}"/>
    <cellStyle name="Note 3 8 3 5 3 3" xfId="48221" xr:uid="{00000000-0005-0000-0000-00002B500000}"/>
    <cellStyle name="Note 3 8 3 5 4" xfId="21765" xr:uid="{00000000-0005-0000-0000-00002C500000}"/>
    <cellStyle name="Note 3 8 3 5 5" xfId="36218" xr:uid="{00000000-0005-0000-0000-00002D500000}"/>
    <cellStyle name="Note 3 8 3 6" xfId="6791" xr:uid="{00000000-0005-0000-0000-00002E500000}"/>
    <cellStyle name="Note 3 8 3 6 2" xfId="24226" xr:uid="{00000000-0005-0000-0000-00002F500000}"/>
    <cellStyle name="Note 3 8 3 6 3" xfId="38679" xr:uid="{00000000-0005-0000-0000-000030500000}"/>
    <cellStyle name="Note 3 8 3 7" xfId="9232" xr:uid="{00000000-0005-0000-0000-000031500000}"/>
    <cellStyle name="Note 3 8 3 7 2" xfId="26667" xr:uid="{00000000-0005-0000-0000-000032500000}"/>
    <cellStyle name="Note 3 8 3 7 3" xfId="41120" xr:uid="{00000000-0005-0000-0000-000033500000}"/>
    <cellStyle name="Note 3 8 3 8" xfId="11652" xr:uid="{00000000-0005-0000-0000-000034500000}"/>
    <cellStyle name="Note 3 8 3 8 2" xfId="29087" xr:uid="{00000000-0005-0000-0000-000035500000}"/>
    <cellStyle name="Note 3 8 3 8 3" xfId="43540" xr:uid="{00000000-0005-0000-0000-000036500000}"/>
    <cellStyle name="Note 3 8 3 9" xfId="18659" xr:uid="{00000000-0005-0000-0000-000037500000}"/>
    <cellStyle name="Note 3 8 4" xfId="1822" xr:uid="{00000000-0005-0000-0000-000038500000}"/>
    <cellStyle name="Note 3 8 4 2" xfId="1823" xr:uid="{00000000-0005-0000-0000-000039500000}"/>
    <cellStyle name="Note 3 8 4 2 2" xfId="4334" xr:uid="{00000000-0005-0000-0000-00003A500000}"/>
    <cellStyle name="Note 3 8 4 2 2 2" xfId="13876" xr:uid="{00000000-0005-0000-0000-00003B500000}"/>
    <cellStyle name="Note 3 8 4 2 2 2 2" xfId="31311" xr:uid="{00000000-0005-0000-0000-00003C500000}"/>
    <cellStyle name="Note 3 8 4 2 2 2 3" xfId="45764" xr:uid="{00000000-0005-0000-0000-00003D500000}"/>
    <cellStyle name="Note 3 8 4 2 2 3" xfId="16337" xr:uid="{00000000-0005-0000-0000-00003E500000}"/>
    <cellStyle name="Note 3 8 4 2 2 3 2" xfId="33772" xr:uid="{00000000-0005-0000-0000-00003F500000}"/>
    <cellStyle name="Note 3 8 4 2 2 3 3" xfId="48225" xr:uid="{00000000-0005-0000-0000-000040500000}"/>
    <cellStyle name="Note 3 8 4 2 2 4" xfId="21770" xr:uid="{00000000-0005-0000-0000-000041500000}"/>
    <cellStyle name="Note 3 8 4 2 2 5" xfId="36223" xr:uid="{00000000-0005-0000-0000-000042500000}"/>
    <cellStyle name="Note 3 8 4 2 3" xfId="6796" xr:uid="{00000000-0005-0000-0000-000043500000}"/>
    <cellStyle name="Note 3 8 4 2 3 2" xfId="24231" xr:uid="{00000000-0005-0000-0000-000044500000}"/>
    <cellStyle name="Note 3 8 4 2 3 3" xfId="38684" xr:uid="{00000000-0005-0000-0000-000045500000}"/>
    <cellStyle name="Note 3 8 4 2 4" xfId="9237" xr:uid="{00000000-0005-0000-0000-000046500000}"/>
    <cellStyle name="Note 3 8 4 2 4 2" xfId="26672" xr:uid="{00000000-0005-0000-0000-000047500000}"/>
    <cellStyle name="Note 3 8 4 2 4 3" xfId="41125" xr:uid="{00000000-0005-0000-0000-000048500000}"/>
    <cellStyle name="Note 3 8 4 2 5" xfId="11657" xr:uid="{00000000-0005-0000-0000-000049500000}"/>
    <cellStyle name="Note 3 8 4 2 5 2" xfId="29092" xr:uid="{00000000-0005-0000-0000-00004A500000}"/>
    <cellStyle name="Note 3 8 4 2 5 3" xfId="43545" xr:uid="{00000000-0005-0000-0000-00004B500000}"/>
    <cellStyle name="Note 3 8 4 2 6" xfId="18664" xr:uid="{00000000-0005-0000-0000-00004C500000}"/>
    <cellStyle name="Note 3 8 4 3" xfId="1824" xr:uid="{00000000-0005-0000-0000-00004D500000}"/>
    <cellStyle name="Note 3 8 4 3 2" xfId="4335" xr:uid="{00000000-0005-0000-0000-00004E500000}"/>
    <cellStyle name="Note 3 8 4 3 2 2" xfId="13877" xr:uid="{00000000-0005-0000-0000-00004F500000}"/>
    <cellStyle name="Note 3 8 4 3 2 2 2" xfId="31312" xr:uid="{00000000-0005-0000-0000-000050500000}"/>
    <cellStyle name="Note 3 8 4 3 2 2 3" xfId="45765" xr:uid="{00000000-0005-0000-0000-000051500000}"/>
    <cellStyle name="Note 3 8 4 3 2 3" xfId="16338" xr:uid="{00000000-0005-0000-0000-000052500000}"/>
    <cellStyle name="Note 3 8 4 3 2 3 2" xfId="33773" xr:uid="{00000000-0005-0000-0000-000053500000}"/>
    <cellStyle name="Note 3 8 4 3 2 3 3" xfId="48226" xr:uid="{00000000-0005-0000-0000-000054500000}"/>
    <cellStyle name="Note 3 8 4 3 2 4" xfId="21771" xr:uid="{00000000-0005-0000-0000-000055500000}"/>
    <cellStyle name="Note 3 8 4 3 2 5" xfId="36224" xr:uid="{00000000-0005-0000-0000-000056500000}"/>
    <cellStyle name="Note 3 8 4 3 3" xfId="6797" xr:uid="{00000000-0005-0000-0000-000057500000}"/>
    <cellStyle name="Note 3 8 4 3 3 2" xfId="24232" xr:uid="{00000000-0005-0000-0000-000058500000}"/>
    <cellStyle name="Note 3 8 4 3 3 3" xfId="38685" xr:uid="{00000000-0005-0000-0000-000059500000}"/>
    <cellStyle name="Note 3 8 4 3 4" xfId="9238" xr:uid="{00000000-0005-0000-0000-00005A500000}"/>
    <cellStyle name="Note 3 8 4 3 4 2" xfId="26673" xr:uid="{00000000-0005-0000-0000-00005B500000}"/>
    <cellStyle name="Note 3 8 4 3 4 3" xfId="41126" xr:uid="{00000000-0005-0000-0000-00005C500000}"/>
    <cellStyle name="Note 3 8 4 3 5" xfId="11658" xr:uid="{00000000-0005-0000-0000-00005D500000}"/>
    <cellStyle name="Note 3 8 4 3 5 2" xfId="29093" xr:uid="{00000000-0005-0000-0000-00005E500000}"/>
    <cellStyle name="Note 3 8 4 3 5 3" xfId="43546" xr:uid="{00000000-0005-0000-0000-00005F500000}"/>
    <cellStyle name="Note 3 8 4 3 6" xfId="18665" xr:uid="{00000000-0005-0000-0000-000060500000}"/>
    <cellStyle name="Note 3 8 4 4" xfId="1825" xr:uid="{00000000-0005-0000-0000-000061500000}"/>
    <cellStyle name="Note 3 8 4 4 2" xfId="4336" xr:uid="{00000000-0005-0000-0000-000062500000}"/>
    <cellStyle name="Note 3 8 4 4 2 2" xfId="21772" xr:uid="{00000000-0005-0000-0000-000063500000}"/>
    <cellStyle name="Note 3 8 4 4 2 3" xfId="36225" xr:uid="{00000000-0005-0000-0000-000064500000}"/>
    <cellStyle name="Note 3 8 4 4 3" xfId="6798" xr:uid="{00000000-0005-0000-0000-000065500000}"/>
    <cellStyle name="Note 3 8 4 4 3 2" xfId="24233" xr:uid="{00000000-0005-0000-0000-000066500000}"/>
    <cellStyle name="Note 3 8 4 4 3 3" xfId="38686" xr:uid="{00000000-0005-0000-0000-000067500000}"/>
    <cellStyle name="Note 3 8 4 4 4" xfId="9239" xr:uid="{00000000-0005-0000-0000-000068500000}"/>
    <cellStyle name="Note 3 8 4 4 4 2" xfId="26674" xr:uid="{00000000-0005-0000-0000-000069500000}"/>
    <cellStyle name="Note 3 8 4 4 4 3" xfId="41127" xr:uid="{00000000-0005-0000-0000-00006A500000}"/>
    <cellStyle name="Note 3 8 4 4 5" xfId="11659" xr:uid="{00000000-0005-0000-0000-00006B500000}"/>
    <cellStyle name="Note 3 8 4 4 5 2" xfId="29094" xr:uid="{00000000-0005-0000-0000-00006C500000}"/>
    <cellStyle name="Note 3 8 4 4 5 3" xfId="43547" xr:uid="{00000000-0005-0000-0000-00006D500000}"/>
    <cellStyle name="Note 3 8 4 4 6" xfId="15226" xr:uid="{00000000-0005-0000-0000-00006E500000}"/>
    <cellStyle name="Note 3 8 4 4 6 2" xfId="32661" xr:uid="{00000000-0005-0000-0000-00006F500000}"/>
    <cellStyle name="Note 3 8 4 4 6 3" xfId="47114" xr:uid="{00000000-0005-0000-0000-000070500000}"/>
    <cellStyle name="Note 3 8 4 4 7" xfId="18666" xr:uid="{00000000-0005-0000-0000-000071500000}"/>
    <cellStyle name="Note 3 8 4 4 8" xfId="20388" xr:uid="{00000000-0005-0000-0000-000072500000}"/>
    <cellStyle name="Note 3 8 4 5" xfId="4333" xr:uid="{00000000-0005-0000-0000-000073500000}"/>
    <cellStyle name="Note 3 8 4 5 2" xfId="13875" xr:uid="{00000000-0005-0000-0000-000074500000}"/>
    <cellStyle name="Note 3 8 4 5 2 2" xfId="31310" xr:uid="{00000000-0005-0000-0000-000075500000}"/>
    <cellStyle name="Note 3 8 4 5 2 3" xfId="45763" xr:uid="{00000000-0005-0000-0000-000076500000}"/>
    <cellStyle name="Note 3 8 4 5 3" xfId="16336" xr:uid="{00000000-0005-0000-0000-000077500000}"/>
    <cellStyle name="Note 3 8 4 5 3 2" xfId="33771" xr:uid="{00000000-0005-0000-0000-000078500000}"/>
    <cellStyle name="Note 3 8 4 5 3 3" xfId="48224" xr:uid="{00000000-0005-0000-0000-000079500000}"/>
    <cellStyle name="Note 3 8 4 5 4" xfId="21769" xr:uid="{00000000-0005-0000-0000-00007A500000}"/>
    <cellStyle name="Note 3 8 4 5 5" xfId="36222" xr:uid="{00000000-0005-0000-0000-00007B500000}"/>
    <cellStyle name="Note 3 8 4 6" xfId="6795" xr:uid="{00000000-0005-0000-0000-00007C500000}"/>
    <cellStyle name="Note 3 8 4 6 2" xfId="24230" xr:uid="{00000000-0005-0000-0000-00007D500000}"/>
    <cellStyle name="Note 3 8 4 6 3" xfId="38683" xr:uid="{00000000-0005-0000-0000-00007E500000}"/>
    <cellStyle name="Note 3 8 4 7" xfId="9236" xr:uid="{00000000-0005-0000-0000-00007F500000}"/>
    <cellStyle name="Note 3 8 4 7 2" xfId="26671" xr:uid="{00000000-0005-0000-0000-000080500000}"/>
    <cellStyle name="Note 3 8 4 7 3" xfId="41124" xr:uid="{00000000-0005-0000-0000-000081500000}"/>
    <cellStyle name="Note 3 8 4 8" xfId="11656" xr:uid="{00000000-0005-0000-0000-000082500000}"/>
    <cellStyle name="Note 3 8 4 8 2" xfId="29091" xr:uid="{00000000-0005-0000-0000-000083500000}"/>
    <cellStyle name="Note 3 8 4 8 3" xfId="43544" xr:uid="{00000000-0005-0000-0000-000084500000}"/>
    <cellStyle name="Note 3 8 4 9" xfId="18663" xr:uid="{00000000-0005-0000-0000-000085500000}"/>
    <cellStyle name="Note 3 8 5" xfId="1826" xr:uid="{00000000-0005-0000-0000-000086500000}"/>
    <cellStyle name="Note 3 8 5 2" xfId="1827" xr:uid="{00000000-0005-0000-0000-000087500000}"/>
    <cellStyle name="Note 3 8 5 2 2" xfId="4338" xr:uid="{00000000-0005-0000-0000-000088500000}"/>
    <cellStyle name="Note 3 8 5 2 2 2" xfId="13879" xr:uid="{00000000-0005-0000-0000-000089500000}"/>
    <cellStyle name="Note 3 8 5 2 2 2 2" xfId="31314" xr:uid="{00000000-0005-0000-0000-00008A500000}"/>
    <cellStyle name="Note 3 8 5 2 2 2 3" xfId="45767" xr:uid="{00000000-0005-0000-0000-00008B500000}"/>
    <cellStyle name="Note 3 8 5 2 2 3" xfId="16340" xr:uid="{00000000-0005-0000-0000-00008C500000}"/>
    <cellStyle name="Note 3 8 5 2 2 3 2" xfId="33775" xr:uid="{00000000-0005-0000-0000-00008D500000}"/>
    <cellStyle name="Note 3 8 5 2 2 3 3" xfId="48228" xr:uid="{00000000-0005-0000-0000-00008E500000}"/>
    <cellStyle name="Note 3 8 5 2 2 4" xfId="21774" xr:uid="{00000000-0005-0000-0000-00008F500000}"/>
    <cellStyle name="Note 3 8 5 2 2 5" xfId="36227" xr:uid="{00000000-0005-0000-0000-000090500000}"/>
    <cellStyle name="Note 3 8 5 2 3" xfId="6800" xr:uid="{00000000-0005-0000-0000-000091500000}"/>
    <cellStyle name="Note 3 8 5 2 3 2" xfId="24235" xr:uid="{00000000-0005-0000-0000-000092500000}"/>
    <cellStyle name="Note 3 8 5 2 3 3" xfId="38688" xr:uid="{00000000-0005-0000-0000-000093500000}"/>
    <cellStyle name="Note 3 8 5 2 4" xfId="9241" xr:uid="{00000000-0005-0000-0000-000094500000}"/>
    <cellStyle name="Note 3 8 5 2 4 2" xfId="26676" xr:uid="{00000000-0005-0000-0000-000095500000}"/>
    <cellStyle name="Note 3 8 5 2 4 3" xfId="41129" xr:uid="{00000000-0005-0000-0000-000096500000}"/>
    <cellStyle name="Note 3 8 5 2 5" xfId="11661" xr:uid="{00000000-0005-0000-0000-000097500000}"/>
    <cellStyle name="Note 3 8 5 2 5 2" xfId="29096" xr:uid="{00000000-0005-0000-0000-000098500000}"/>
    <cellStyle name="Note 3 8 5 2 5 3" xfId="43549" xr:uid="{00000000-0005-0000-0000-000099500000}"/>
    <cellStyle name="Note 3 8 5 2 6" xfId="18668" xr:uid="{00000000-0005-0000-0000-00009A500000}"/>
    <cellStyle name="Note 3 8 5 3" xfId="1828" xr:uid="{00000000-0005-0000-0000-00009B500000}"/>
    <cellStyle name="Note 3 8 5 3 2" xfId="4339" xr:uid="{00000000-0005-0000-0000-00009C500000}"/>
    <cellStyle name="Note 3 8 5 3 2 2" xfId="13880" xr:uid="{00000000-0005-0000-0000-00009D500000}"/>
    <cellStyle name="Note 3 8 5 3 2 2 2" xfId="31315" xr:uid="{00000000-0005-0000-0000-00009E500000}"/>
    <cellStyle name="Note 3 8 5 3 2 2 3" xfId="45768" xr:uid="{00000000-0005-0000-0000-00009F500000}"/>
    <cellStyle name="Note 3 8 5 3 2 3" xfId="16341" xr:uid="{00000000-0005-0000-0000-0000A0500000}"/>
    <cellStyle name="Note 3 8 5 3 2 3 2" xfId="33776" xr:uid="{00000000-0005-0000-0000-0000A1500000}"/>
    <cellStyle name="Note 3 8 5 3 2 3 3" xfId="48229" xr:uid="{00000000-0005-0000-0000-0000A2500000}"/>
    <cellStyle name="Note 3 8 5 3 2 4" xfId="21775" xr:uid="{00000000-0005-0000-0000-0000A3500000}"/>
    <cellStyle name="Note 3 8 5 3 2 5" xfId="36228" xr:uid="{00000000-0005-0000-0000-0000A4500000}"/>
    <cellStyle name="Note 3 8 5 3 3" xfId="6801" xr:uid="{00000000-0005-0000-0000-0000A5500000}"/>
    <cellStyle name="Note 3 8 5 3 3 2" xfId="24236" xr:uid="{00000000-0005-0000-0000-0000A6500000}"/>
    <cellStyle name="Note 3 8 5 3 3 3" xfId="38689" xr:uid="{00000000-0005-0000-0000-0000A7500000}"/>
    <cellStyle name="Note 3 8 5 3 4" xfId="9242" xr:uid="{00000000-0005-0000-0000-0000A8500000}"/>
    <cellStyle name="Note 3 8 5 3 4 2" xfId="26677" xr:uid="{00000000-0005-0000-0000-0000A9500000}"/>
    <cellStyle name="Note 3 8 5 3 4 3" xfId="41130" xr:uid="{00000000-0005-0000-0000-0000AA500000}"/>
    <cellStyle name="Note 3 8 5 3 5" xfId="11662" xr:uid="{00000000-0005-0000-0000-0000AB500000}"/>
    <cellStyle name="Note 3 8 5 3 5 2" xfId="29097" xr:uid="{00000000-0005-0000-0000-0000AC500000}"/>
    <cellStyle name="Note 3 8 5 3 5 3" xfId="43550" xr:uid="{00000000-0005-0000-0000-0000AD500000}"/>
    <cellStyle name="Note 3 8 5 3 6" xfId="18669" xr:uid="{00000000-0005-0000-0000-0000AE500000}"/>
    <cellStyle name="Note 3 8 5 4" xfId="1829" xr:uid="{00000000-0005-0000-0000-0000AF500000}"/>
    <cellStyle name="Note 3 8 5 4 2" xfId="4340" xr:uid="{00000000-0005-0000-0000-0000B0500000}"/>
    <cellStyle name="Note 3 8 5 4 2 2" xfId="21776" xr:uid="{00000000-0005-0000-0000-0000B1500000}"/>
    <cellStyle name="Note 3 8 5 4 2 3" xfId="36229" xr:uid="{00000000-0005-0000-0000-0000B2500000}"/>
    <cellStyle name="Note 3 8 5 4 3" xfId="6802" xr:uid="{00000000-0005-0000-0000-0000B3500000}"/>
    <cellStyle name="Note 3 8 5 4 3 2" xfId="24237" xr:uid="{00000000-0005-0000-0000-0000B4500000}"/>
    <cellStyle name="Note 3 8 5 4 3 3" xfId="38690" xr:uid="{00000000-0005-0000-0000-0000B5500000}"/>
    <cellStyle name="Note 3 8 5 4 4" xfId="9243" xr:uid="{00000000-0005-0000-0000-0000B6500000}"/>
    <cellStyle name="Note 3 8 5 4 4 2" xfId="26678" xr:uid="{00000000-0005-0000-0000-0000B7500000}"/>
    <cellStyle name="Note 3 8 5 4 4 3" xfId="41131" xr:uid="{00000000-0005-0000-0000-0000B8500000}"/>
    <cellStyle name="Note 3 8 5 4 5" xfId="11663" xr:uid="{00000000-0005-0000-0000-0000B9500000}"/>
    <cellStyle name="Note 3 8 5 4 5 2" xfId="29098" xr:uid="{00000000-0005-0000-0000-0000BA500000}"/>
    <cellStyle name="Note 3 8 5 4 5 3" xfId="43551" xr:uid="{00000000-0005-0000-0000-0000BB500000}"/>
    <cellStyle name="Note 3 8 5 4 6" xfId="15227" xr:uid="{00000000-0005-0000-0000-0000BC500000}"/>
    <cellStyle name="Note 3 8 5 4 6 2" xfId="32662" xr:uid="{00000000-0005-0000-0000-0000BD500000}"/>
    <cellStyle name="Note 3 8 5 4 6 3" xfId="47115" xr:uid="{00000000-0005-0000-0000-0000BE500000}"/>
    <cellStyle name="Note 3 8 5 4 7" xfId="18670" xr:uid="{00000000-0005-0000-0000-0000BF500000}"/>
    <cellStyle name="Note 3 8 5 4 8" xfId="20389" xr:uid="{00000000-0005-0000-0000-0000C0500000}"/>
    <cellStyle name="Note 3 8 5 5" xfId="4337" xr:uid="{00000000-0005-0000-0000-0000C1500000}"/>
    <cellStyle name="Note 3 8 5 5 2" xfId="13878" xr:uid="{00000000-0005-0000-0000-0000C2500000}"/>
    <cellStyle name="Note 3 8 5 5 2 2" xfId="31313" xr:uid="{00000000-0005-0000-0000-0000C3500000}"/>
    <cellStyle name="Note 3 8 5 5 2 3" xfId="45766" xr:uid="{00000000-0005-0000-0000-0000C4500000}"/>
    <cellStyle name="Note 3 8 5 5 3" xfId="16339" xr:uid="{00000000-0005-0000-0000-0000C5500000}"/>
    <cellStyle name="Note 3 8 5 5 3 2" xfId="33774" xr:uid="{00000000-0005-0000-0000-0000C6500000}"/>
    <cellStyle name="Note 3 8 5 5 3 3" xfId="48227" xr:uid="{00000000-0005-0000-0000-0000C7500000}"/>
    <cellStyle name="Note 3 8 5 5 4" xfId="21773" xr:uid="{00000000-0005-0000-0000-0000C8500000}"/>
    <cellStyle name="Note 3 8 5 5 5" xfId="36226" xr:uid="{00000000-0005-0000-0000-0000C9500000}"/>
    <cellStyle name="Note 3 8 5 6" xfId="6799" xr:uid="{00000000-0005-0000-0000-0000CA500000}"/>
    <cellStyle name="Note 3 8 5 6 2" xfId="24234" xr:uid="{00000000-0005-0000-0000-0000CB500000}"/>
    <cellStyle name="Note 3 8 5 6 3" xfId="38687" xr:uid="{00000000-0005-0000-0000-0000CC500000}"/>
    <cellStyle name="Note 3 8 5 7" xfId="9240" xr:uid="{00000000-0005-0000-0000-0000CD500000}"/>
    <cellStyle name="Note 3 8 5 7 2" xfId="26675" xr:uid="{00000000-0005-0000-0000-0000CE500000}"/>
    <cellStyle name="Note 3 8 5 7 3" xfId="41128" xr:uid="{00000000-0005-0000-0000-0000CF500000}"/>
    <cellStyle name="Note 3 8 5 8" xfId="11660" xr:uid="{00000000-0005-0000-0000-0000D0500000}"/>
    <cellStyle name="Note 3 8 5 8 2" xfId="29095" xr:uid="{00000000-0005-0000-0000-0000D1500000}"/>
    <cellStyle name="Note 3 8 5 8 3" xfId="43548" xr:uid="{00000000-0005-0000-0000-0000D2500000}"/>
    <cellStyle name="Note 3 8 5 9" xfId="18667" xr:uid="{00000000-0005-0000-0000-0000D3500000}"/>
    <cellStyle name="Note 3 8 6" xfId="1830" xr:uid="{00000000-0005-0000-0000-0000D4500000}"/>
    <cellStyle name="Note 3 8 6 2" xfId="4341" xr:uid="{00000000-0005-0000-0000-0000D5500000}"/>
    <cellStyle name="Note 3 8 6 2 2" xfId="13881" xr:uid="{00000000-0005-0000-0000-0000D6500000}"/>
    <cellStyle name="Note 3 8 6 2 2 2" xfId="31316" xr:uid="{00000000-0005-0000-0000-0000D7500000}"/>
    <cellStyle name="Note 3 8 6 2 2 3" xfId="45769" xr:uid="{00000000-0005-0000-0000-0000D8500000}"/>
    <cellStyle name="Note 3 8 6 2 3" xfId="16342" xr:uid="{00000000-0005-0000-0000-0000D9500000}"/>
    <cellStyle name="Note 3 8 6 2 3 2" xfId="33777" xr:uid="{00000000-0005-0000-0000-0000DA500000}"/>
    <cellStyle name="Note 3 8 6 2 3 3" xfId="48230" xr:uid="{00000000-0005-0000-0000-0000DB500000}"/>
    <cellStyle name="Note 3 8 6 2 4" xfId="21777" xr:uid="{00000000-0005-0000-0000-0000DC500000}"/>
    <cellStyle name="Note 3 8 6 2 5" xfId="36230" xr:uid="{00000000-0005-0000-0000-0000DD500000}"/>
    <cellStyle name="Note 3 8 6 3" xfId="6803" xr:uid="{00000000-0005-0000-0000-0000DE500000}"/>
    <cellStyle name="Note 3 8 6 3 2" xfId="24238" xr:uid="{00000000-0005-0000-0000-0000DF500000}"/>
    <cellStyle name="Note 3 8 6 3 3" xfId="38691" xr:uid="{00000000-0005-0000-0000-0000E0500000}"/>
    <cellStyle name="Note 3 8 6 4" xfId="9244" xr:uid="{00000000-0005-0000-0000-0000E1500000}"/>
    <cellStyle name="Note 3 8 6 4 2" xfId="26679" xr:uid="{00000000-0005-0000-0000-0000E2500000}"/>
    <cellStyle name="Note 3 8 6 4 3" xfId="41132" xr:uid="{00000000-0005-0000-0000-0000E3500000}"/>
    <cellStyle name="Note 3 8 6 5" xfId="11664" xr:uid="{00000000-0005-0000-0000-0000E4500000}"/>
    <cellStyle name="Note 3 8 6 5 2" xfId="29099" xr:uid="{00000000-0005-0000-0000-0000E5500000}"/>
    <cellStyle name="Note 3 8 6 5 3" xfId="43552" xr:uid="{00000000-0005-0000-0000-0000E6500000}"/>
    <cellStyle name="Note 3 8 6 6" xfId="18671" xr:uid="{00000000-0005-0000-0000-0000E7500000}"/>
    <cellStyle name="Note 3 8 7" xfId="1831" xr:uid="{00000000-0005-0000-0000-0000E8500000}"/>
    <cellStyle name="Note 3 8 7 2" xfId="4342" xr:uid="{00000000-0005-0000-0000-0000E9500000}"/>
    <cellStyle name="Note 3 8 7 2 2" xfId="13882" xr:uid="{00000000-0005-0000-0000-0000EA500000}"/>
    <cellStyle name="Note 3 8 7 2 2 2" xfId="31317" xr:uid="{00000000-0005-0000-0000-0000EB500000}"/>
    <cellStyle name="Note 3 8 7 2 2 3" xfId="45770" xr:uid="{00000000-0005-0000-0000-0000EC500000}"/>
    <cellStyle name="Note 3 8 7 2 3" xfId="16343" xr:uid="{00000000-0005-0000-0000-0000ED500000}"/>
    <cellStyle name="Note 3 8 7 2 3 2" xfId="33778" xr:uid="{00000000-0005-0000-0000-0000EE500000}"/>
    <cellStyle name="Note 3 8 7 2 3 3" xfId="48231" xr:uid="{00000000-0005-0000-0000-0000EF500000}"/>
    <cellStyle name="Note 3 8 7 2 4" xfId="21778" xr:uid="{00000000-0005-0000-0000-0000F0500000}"/>
    <cellStyle name="Note 3 8 7 2 5" xfId="36231" xr:uid="{00000000-0005-0000-0000-0000F1500000}"/>
    <cellStyle name="Note 3 8 7 3" xfId="6804" xr:uid="{00000000-0005-0000-0000-0000F2500000}"/>
    <cellStyle name="Note 3 8 7 3 2" xfId="24239" xr:uid="{00000000-0005-0000-0000-0000F3500000}"/>
    <cellStyle name="Note 3 8 7 3 3" xfId="38692" xr:uid="{00000000-0005-0000-0000-0000F4500000}"/>
    <cellStyle name="Note 3 8 7 4" xfId="9245" xr:uid="{00000000-0005-0000-0000-0000F5500000}"/>
    <cellStyle name="Note 3 8 7 4 2" xfId="26680" xr:uid="{00000000-0005-0000-0000-0000F6500000}"/>
    <cellStyle name="Note 3 8 7 4 3" xfId="41133" xr:uid="{00000000-0005-0000-0000-0000F7500000}"/>
    <cellStyle name="Note 3 8 7 5" xfId="11665" xr:uid="{00000000-0005-0000-0000-0000F8500000}"/>
    <cellStyle name="Note 3 8 7 5 2" xfId="29100" xr:uid="{00000000-0005-0000-0000-0000F9500000}"/>
    <cellStyle name="Note 3 8 7 5 3" xfId="43553" xr:uid="{00000000-0005-0000-0000-0000FA500000}"/>
    <cellStyle name="Note 3 8 7 6" xfId="18672" xr:uid="{00000000-0005-0000-0000-0000FB500000}"/>
    <cellStyle name="Note 3 8 8" xfId="1832" xr:uid="{00000000-0005-0000-0000-0000FC500000}"/>
    <cellStyle name="Note 3 8 8 2" xfId="4343" xr:uid="{00000000-0005-0000-0000-0000FD500000}"/>
    <cellStyle name="Note 3 8 8 2 2" xfId="21779" xr:uid="{00000000-0005-0000-0000-0000FE500000}"/>
    <cellStyle name="Note 3 8 8 2 3" xfId="36232" xr:uid="{00000000-0005-0000-0000-0000FF500000}"/>
    <cellStyle name="Note 3 8 8 3" xfId="6805" xr:uid="{00000000-0005-0000-0000-000000510000}"/>
    <cellStyle name="Note 3 8 8 3 2" xfId="24240" xr:uid="{00000000-0005-0000-0000-000001510000}"/>
    <cellStyle name="Note 3 8 8 3 3" xfId="38693" xr:uid="{00000000-0005-0000-0000-000002510000}"/>
    <cellStyle name="Note 3 8 8 4" xfId="9246" xr:uid="{00000000-0005-0000-0000-000003510000}"/>
    <cellStyle name="Note 3 8 8 4 2" xfId="26681" xr:uid="{00000000-0005-0000-0000-000004510000}"/>
    <cellStyle name="Note 3 8 8 4 3" xfId="41134" xr:uid="{00000000-0005-0000-0000-000005510000}"/>
    <cellStyle name="Note 3 8 8 5" xfId="11666" xr:uid="{00000000-0005-0000-0000-000006510000}"/>
    <cellStyle name="Note 3 8 8 5 2" xfId="29101" xr:uid="{00000000-0005-0000-0000-000007510000}"/>
    <cellStyle name="Note 3 8 8 5 3" xfId="43554" xr:uid="{00000000-0005-0000-0000-000008510000}"/>
    <cellStyle name="Note 3 8 8 6" xfId="15228" xr:uid="{00000000-0005-0000-0000-000009510000}"/>
    <cellStyle name="Note 3 8 8 6 2" xfId="32663" xr:uid="{00000000-0005-0000-0000-00000A510000}"/>
    <cellStyle name="Note 3 8 8 6 3" xfId="47116" xr:uid="{00000000-0005-0000-0000-00000B510000}"/>
    <cellStyle name="Note 3 8 8 7" xfId="18673" xr:uid="{00000000-0005-0000-0000-00000C510000}"/>
    <cellStyle name="Note 3 8 8 8" xfId="20390" xr:uid="{00000000-0005-0000-0000-00000D510000}"/>
    <cellStyle name="Note 3 8 9" xfId="4324" xr:uid="{00000000-0005-0000-0000-00000E510000}"/>
    <cellStyle name="Note 3 8 9 2" xfId="13868" xr:uid="{00000000-0005-0000-0000-00000F510000}"/>
    <cellStyle name="Note 3 8 9 2 2" xfId="31303" xr:uid="{00000000-0005-0000-0000-000010510000}"/>
    <cellStyle name="Note 3 8 9 2 3" xfId="45756" xr:uid="{00000000-0005-0000-0000-000011510000}"/>
    <cellStyle name="Note 3 8 9 3" xfId="16329" xr:uid="{00000000-0005-0000-0000-000012510000}"/>
    <cellStyle name="Note 3 8 9 3 2" xfId="33764" xr:uid="{00000000-0005-0000-0000-000013510000}"/>
    <cellStyle name="Note 3 8 9 3 3" xfId="48217" xr:uid="{00000000-0005-0000-0000-000014510000}"/>
    <cellStyle name="Note 3 8 9 4" xfId="21760" xr:uid="{00000000-0005-0000-0000-000015510000}"/>
    <cellStyle name="Note 3 8 9 5" xfId="36213" xr:uid="{00000000-0005-0000-0000-000016510000}"/>
    <cellStyle name="Note 3 9" xfId="1833" xr:uid="{00000000-0005-0000-0000-000017510000}"/>
    <cellStyle name="Note 3 9 10" xfId="6806" xr:uid="{00000000-0005-0000-0000-000018510000}"/>
    <cellStyle name="Note 3 9 10 2" xfId="24241" xr:uid="{00000000-0005-0000-0000-000019510000}"/>
    <cellStyle name="Note 3 9 10 3" xfId="38694" xr:uid="{00000000-0005-0000-0000-00001A510000}"/>
    <cellStyle name="Note 3 9 11" xfId="9247" xr:uid="{00000000-0005-0000-0000-00001B510000}"/>
    <cellStyle name="Note 3 9 11 2" xfId="26682" xr:uid="{00000000-0005-0000-0000-00001C510000}"/>
    <cellStyle name="Note 3 9 11 3" xfId="41135" xr:uid="{00000000-0005-0000-0000-00001D510000}"/>
    <cellStyle name="Note 3 9 12" xfId="11667" xr:uid="{00000000-0005-0000-0000-00001E510000}"/>
    <cellStyle name="Note 3 9 12 2" xfId="29102" xr:uid="{00000000-0005-0000-0000-00001F510000}"/>
    <cellStyle name="Note 3 9 12 3" xfId="43555" xr:uid="{00000000-0005-0000-0000-000020510000}"/>
    <cellStyle name="Note 3 9 13" xfId="18674" xr:uid="{00000000-0005-0000-0000-000021510000}"/>
    <cellStyle name="Note 3 9 2" xfId="1834" xr:uid="{00000000-0005-0000-0000-000022510000}"/>
    <cellStyle name="Note 3 9 2 2" xfId="1835" xr:uid="{00000000-0005-0000-0000-000023510000}"/>
    <cellStyle name="Note 3 9 2 2 2" xfId="4346" xr:uid="{00000000-0005-0000-0000-000024510000}"/>
    <cellStyle name="Note 3 9 2 2 2 2" xfId="13885" xr:uid="{00000000-0005-0000-0000-000025510000}"/>
    <cellStyle name="Note 3 9 2 2 2 2 2" xfId="31320" xr:uid="{00000000-0005-0000-0000-000026510000}"/>
    <cellStyle name="Note 3 9 2 2 2 2 3" xfId="45773" xr:uid="{00000000-0005-0000-0000-000027510000}"/>
    <cellStyle name="Note 3 9 2 2 2 3" xfId="16346" xr:uid="{00000000-0005-0000-0000-000028510000}"/>
    <cellStyle name="Note 3 9 2 2 2 3 2" xfId="33781" xr:uid="{00000000-0005-0000-0000-000029510000}"/>
    <cellStyle name="Note 3 9 2 2 2 3 3" xfId="48234" xr:uid="{00000000-0005-0000-0000-00002A510000}"/>
    <cellStyle name="Note 3 9 2 2 2 4" xfId="21782" xr:uid="{00000000-0005-0000-0000-00002B510000}"/>
    <cellStyle name="Note 3 9 2 2 2 5" xfId="36235" xr:uid="{00000000-0005-0000-0000-00002C510000}"/>
    <cellStyle name="Note 3 9 2 2 3" xfId="6808" xr:uid="{00000000-0005-0000-0000-00002D510000}"/>
    <cellStyle name="Note 3 9 2 2 3 2" xfId="24243" xr:uid="{00000000-0005-0000-0000-00002E510000}"/>
    <cellStyle name="Note 3 9 2 2 3 3" xfId="38696" xr:uid="{00000000-0005-0000-0000-00002F510000}"/>
    <cellStyle name="Note 3 9 2 2 4" xfId="9249" xr:uid="{00000000-0005-0000-0000-000030510000}"/>
    <cellStyle name="Note 3 9 2 2 4 2" xfId="26684" xr:uid="{00000000-0005-0000-0000-000031510000}"/>
    <cellStyle name="Note 3 9 2 2 4 3" xfId="41137" xr:uid="{00000000-0005-0000-0000-000032510000}"/>
    <cellStyle name="Note 3 9 2 2 5" xfId="11669" xr:uid="{00000000-0005-0000-0000-000033510000}"/>
    <cellStyle name="Note 3 9 2 2 5 2" xfId="29104" xr:uid="{00000000-0005-0000-0000-000034510000}"/>
    <cellStyle name="Note 3 9 2 2 5 3" xfId="43557" xr:uid="{00000000-0005-0000-0000-000035510000}"/>
    <cellStyle name="Note 3 9 2 2 6" xfId="18676" xr:uid="{00000000-0005-0000-0000-000036510000}"/>
    <cellStyle name="Note 3 9 2 3" xfId="1836" xr:uid="{00000000-0005-0000-0000-000037510000}"/>
    <cellStyle name="Note 3 9 2 3 2" xfId="4347" xr:uid="{00000000-0005-0000-0000-000038510000}"/>
    <cellStyle name="Note 3 9 2 3 2 2" xfId="13886" xr:uid="{00000000-0005-0000-0000-000039510000}"/>
    <cellStyle name="Note 3 9 2 3 2 2 2" xfId="31321" xr:uid="{00000000-0005-0000-0000-00003A510000}"/>
    <cellStyle name="Note 3 9 2 3 2 2 3" xfId="45774" xr:uid="{00000000-0005-0000-0000-00003B510000}"/>
    <cellStyle name="Note 3 9 2 3 2 3" xfId="16347" xr:uid="{00000000-0005-0000-0000-00003C510000}"/>
    <cellStyle name="Note 3 9 2 3 2 3 2" xfId="33782" xr:uid="{00000000-0005-0000-0000-00003D510000}"/>
    <cellStyle name="Note 3 9 2 3 2 3 3" xfId="48235" xr:uid="{00000000-0005-0000-0000-00003E510000}"/>
    <cellStyle name="Note 3 9 2 3 2 4" xfId="21783" xr:uid="{00000000-0005-0000-0000-00003F510000}"/>
    <cellStyle name="Note 3 9 2 3 2 5" xfId="36236" xr:uid="{00000000-0005-0000-0000-000040510000}"/>
    <cellStyle name="Note 3 9 2 3 3" xfId="6809" xr:uid="{00000000-0005-0000-0000-000041510000}"/>
    <cellStyle name="Note 3 9 2 3 3 2" xfId="24244" xr:uid="{00000000-0005-0000-0000-000042510000}"/>
    <cellStyle name="Note 3 9 2 3 3 3" xfId="38697" xr:uid="{00000000-0005-0000-0000-000043510000}"/>
    <cellStyle name="Note 3 9 2 3 4" xfId="9250" xr:uid="{00000000-0005-0000-0000-000044510000}"/>
    <cellStyle name="Note 3 9 2 3 4 2" xfId="26685" xr:uid="{00000000-0005-0000-0000-000045510000}"/>
    <cellStyle name="Note 3 9 2 3 4 3" xfId="41138" xr:uid="{00000000-0005-0000-0000-000046510000}"/>
    <cellStyle name="Note 3 9 2 3 5" xfId="11670" xr:uid="{00000000-0005-0000-0000-000047510000}"/>
    <cellStyle name="Note 3 9 2 3 5 2" xfId="29105" xr:uid="{00000000-0005-0000-0000-000048510000}"/>
    <cellStyle name="Note 3 9 2 3 5 3" xfId="43558" xr:uid="{00000000-0005-0000-0000-000049510000}"/>
    <cellStyle name="Note 3 9 2 3 6" xfId="18677" xr:uid="{00000000-0005-0000-0000-00004A510000}"/>
    <cellStyle name="Note 3 9 2 4" xfId="1837" xr:uid="{00000000-0005-0000-0000-00004B510000}"/>
    <cellStyle name="Note 3 9 2 4 2" xfId="4348" xr:uid="{00000000-0005-0000-0000-00004C510000}"/>
    <cellStyle name="Note 3 9 2 4 2 2" xfId="21784" xr:uid="{00000000-0005-0000-0000-00004D510000}"/>
    <cellStyle name="Note 3 9 2 4 2 3" xfId="36237" xr:uid="{00000000-0005-0000-0000-00004E510000}"/>
    <cellStyle name="Note 3 9 2 4 3" xfId="6810" xr:uid="{00000000-0005-0000-0000-00004F510000}"/>
    <cellStyle name="Note 3 9 2 4 3 2" xfId="24245" xr:uid="{00000000-0005-0000-0000-000050510000}"/>
    <cellStyle name="Note 3 9 2 4 3 3" xfId="38698" xr:uid="{00000000-0005-0000-0000-000051510000}"/>
    <cellStyle name="Note 3 9 2 4 4" xfId="9251" xr:uid="{00000000-0005-0000-0000-000052510000}"/>
    <cellStyle name="Note 3 9 2 4 4 2" xfId="26686" xr:uid="{00000000-0005-0000-0000-000053510000}"/>
    <cellStyle name="Note 3 9 2 4 4 3" xfId="41139" xr:uid="{00000000-0005-0000-0000-000054510000}"/>
    <cellStyle name="Note 3 9 2 4 5" xfId="11671" xr:uid="{00000000-0005-0000-0000-000055510000}"/>
    <cellStyle name="Note 3 9 2 4 5 2" xfId="29106" xr:uid="{00000000-0005-0000-0000-000056510000}"/>
    <cellStyle name="Note 3 9 2 4 5 3" xfId="43559" xr:uid="{00000000-0005-0000-0000-000057510000}"/>
    <cellStyle name="Note 3 9 2 4 6" xfId="15229" xr:uid="{00000000-0005-0000-0000-000058510000}"/>
    <cellStyle name="Note 3 9 2 4 6 2" xfId="32664" xr:uid="{00000000-0005-0000-0000-000059510000}"/>
    <cellStyle name="Note 3 9 2 4 6 3" xfId="47117" xr:uid="{00000000-0005-0000-0000-00005A510000}"/>
    <cellStyle name="Note 3 9 2 4 7" xfId="18678" xr:uid="{00000000-0005-0000-0000-00005B510000}"/>
    <cellStyle name="Note 3 9 2 4 8" xfId="20391" xr:uid="{00000000-0005-0000-0000-00005C510000}"/>
    <cellStyle name="Note 3 9 2 5" xfId="4345" xr:uid="{00000000-0005-0000-0000-00005D510000}"/>
    <cellStyle name="Note 3 9 2 5 2" xfId="13884" xr:uid="{00000000-0005-0000-0000-00005E510000}"/>
    <cellStyle name="Note 3 9 2 5 2 2" xfId="31319" xr:uid="{00000000-0005-0000-0000-00005F510000}"/>
    <cellStyle name="Note 3 9 2 5 2 3" xfId="45772" xr:uid="{00000000-0005-0000-0000-000060510000}"/>
    <cellStyle name="Note 3 9 2 5 3" xfId="16345" xr:uid="{00000000-0005-0000-0000-000061510000}"/>
    <cellStyle name="Note 3 9 2 5 3 2" xfId="33780" xr:uid="{00000000-0005-0000-0000-000062510000}"/>
    <cellStyle name="Note 3 9 2 5 3 3" xfId="48233" xr:uid="{00000000-0005-0000-0000-000063510000}"/>
    <cellStyle name="Note 3 9 2 5 4" xfId="21781" xr:uid="{00000000-0005-0000-0000-000064510000}"/>
    <cellStyle name="Note 3 9 2 5 5" xfId="36234" xr:uid="{00000000-0005-0000-0000-000065510000}"/>
    <cellStyle name="Note 3 9 2 6" xfId="6807" xr:uid="{00000000-0005-0000-0000-000066510000}"/>
    <cellStyle name="Note 3 9 2 6 2" xfId="24242" xr:uid="{00000000-0005-0000-0000-000067510000}"/>
    <cellStyle name="Note 3 9 2 6 3" xfId="38695" xr:uid="{00000000-0005-0000-0000-000068510000}"/>
    <cellStyle name="Note 3 9 2 7" xfId="9248" xr:uid="{00000000-0005-0000-0000-000069510000}"/>
    <cellStyle name="Note 3 9 2 7 2" xfId="26683" xr:uid="{00000000-0005-0000-0000-00006A510000}"/>
    <cellStyle name="Note 3 9 2 7 3" xfId="41136" xr:uid="{00000000-0005-0000-0000-00006B510000}"/>
    <cellStyle name="Note 3 9 2 8" xfId="11668" xr:uid="{00000000-0005-0000-0000-00006C510000}"/>
    <cellStyle name="Note 3 9 2 8 2" xfId="29103" xr:uid="{00000000-0005-0000-0000-00006D510000}"/>
    <cellStyle name="Note 3 9 2 8 3" xfId="43556" xr:uid="{00000000-0005-0000-0000-00006E510000}"/>
    <cellStyle name="Note 3 9 2 9" xfId="18675" xr:uid="{00000000-0005-0000-0000-00006F510000}"/>
    <cellStyle name="Note 3 9 3" xfId="1838" xr:uid="{00000000-0005-0000-0000-000070510000}"/>
    <cellStyle name="Note 3 9 3 2" xfId="1839" xr:uid="{00000000-0005-0000-0000-000071510000}"/>
    <cellStyle name="Note 3 9 3 2 2" xfId="4350" xr:uid="{00000000-0005-0000-0000-000072510000}"/>
    <cellStyle name="Note 3 9 3 2 2 2" xfId="13888" xr:uid="{00000000-0005-0000-0000-000073510000}"/>
    <cellStyle name="Note 3 9 3 2 2 2 2" xfId="31323" xr:uid="{00000000-0005-0000-0000-000074510000}"/>
    <cellStyle name="Note 3 9 3 2 2 2 3" xfId="45776" xr:uid="{00000000-0005-0000-0000-000075510000}"/>
    <cellStyle name="Note 3 9 3 2 2 3" xfId="16349" xr:uid="{00000000-0005-0000-0000-000076510000}"/>
    <cellStyle name="Note 3 9 3 2 2 3 2" xfId="33784" xr:uid="{00000000-0005-0000-0000-000077510000}"/>
    <cellStyle name="Note 3 9 3 2 2 3 3" xfId="48237" xr:uid="{00000000-0005-0000-0000-000078510000}"/>
    <cellStyle name="Note 3 9 3 2 2 4" xfId="21786" xr:uid="{00000000-0005-0000-0000-000079510000}"/>
    <cellStyle name="Note 3 9 3 2 2 5" xfId="36239" xr:uid="{00000000-0005-0000-0000-00007A510000}"/>
    <cellStyle name="Note 3 9 3 2 3" xfId="6812" xr:uid="{00000000-0005-0000-0000-00007B510000}"/>
    <cellStyle name="Note 3 9 3 2 3 2" xfId="24247" xr:uid="{00000000-0005-0000-0000-00007C510000}"/>
    <cellStyle name="Note 3 9 3 2 3 3" xfId="38700" xr:uid="{00000000-0005-0000-0000-00007D510000}"/>
    <cellStyle name="Note 3 9 3 2 4" xfId="9253" xr:uid="{00000000-0005-0000-0000-00007E510000}"/>
    <cellStyle name="Note 3 9 3 2 4 2" xfId="26688" xr:uid="{00000000-0005-0000-0000-00007F510000}"/>
    <cellStyle name="Note 3 9 3 2 4 3" xfId="41141" xr:uid="{00000000-0005-0000-0000-000080510000}"/>
    <cellStyle name="Note 3 9 3 2 5" xfId="11673" xr:uid="{00000000-0005-0000-0000-000081510000}"/>
    <cellStyle name="Note 3 9 3 2 5 2" xfId="29108" xr:uid="{00000000-0005-0000-0000-000082510000}"/>
    <cellStyle name="Note 3 9 3 2 5 3" xfId="43561" xr:uid="{00000000-0005-0000-0000-000083510000}"/>
    <cellStyle name="Note 3 9 3 2 6" xfId="18680" xr:uid="{00000000-0005-0000-0000-000084510000}"/>
    <cellStyle name="Note 3 9 3 3" xfId="1840" xr:uid="{00000000-0005-0000-0000-000085510000}"/>
    <cellStyle name="Note 3 9 3 3 2" xfId="4351" xr:uid="{00000000-0005-0000-0000-000086510000}"/>
    <cellStyle name="Note 3 9 3 3 2 2" xfId="13889" xr:uid="{00000000-0005-0000-0000-000087510000}"/>
    <cellStyle name="Note 3 9 3 3 2 2 2" xfId="31324" xr:uid="{00000000-0005-0000-0000-000088510000}"/>
    <cellStyle name="Note 3 9 3 3 2 2 3" xfId="45777" xr:uid="{00000000-0005-0000-0000-000089510000}"/>
    <cellStyle name="Note 3 9 3 3 2 3" xfId="16350" xr:uid="{00000000-0005-0000-0000-00008A510000}"/>
    <cellStyle name="Note 3 9 3 3 2 3 2" xfId="33785" xr:uid="{00000000-0005-0000-0000-00008B510000}"/>
    <cellStyle name="Note 3 9 3 3 2 3 3" xfId="48238" xr:uid="{00000000-0005-0000-0000-00008C510000}"/>
    <cellStyle name="Note 3 9 3 3 2 4" xfId="21787" xr:uid="{00000000-0005-0000-0000-00008D510000}"/>
    <cellStyle name="Note 3 9 3 3 2 5" xfId="36240" xr:uid="{00000000-0005-0000-0000-00008E510000}"/>
    <cellStyle name="Note 3 9 3 3 3" xfId="6813" xr:uid="{00000000-0005-0000-0000-00008F510000}"/>
    <cellStyle name="Note 3 9 3 3 3 2" xfId="24248" xr:uid="{00000000-0005-0000-0000-000090510000}"/>
    <cellStyle name="Note 3 9 3 3 3 3" xfId="38701" xr:uid="{00000000-0005-0000-0000-000091510000}"/>
    <cellStyle name="Note 3 9 3 3 4" xfId="9254" xr:uid="{00000000-0005-0000-0000-000092510000}"/>
    <cellStyle name="Note 3 9 3 3 4 2" xfId="26689" xr:uid="{00000000-0005-0000-0000-000093510000}"/>
    <cellStyle name="Note 3 9 3 3 4 3" xfId="41142" xr:uid="{00000000-0005-0000-0000-000094510000}"/>
    <cellStyle name="Note 3 9 3 3 5" xfId="11674" xr:uid="{00000000-0005-0000-0000-000095510000}"/>
    <cellStyle name="Note 3 9 3 3 5 2" xfId="29109" xr:uid="{00000000-0005-0000-0000-000096510000}"/>
    <cellStyle name="Note 3 9 3 3 5 3" xfId="43562" xr:uid="{00000000-0005-0000-0000-000097510000}"/>
    <cellStyle name="Note 3 9 3 3 6" xfId="18681" xr:uid="{00000000-0005-0000-0000-000098510000}"/>
    <cellStyle name="Note 3 9 3 4" xfId="1841" xr:uid="{00000000-0005-0000-0000-000099510000}"/>
    <cellStyle name="Note 3 9 3 4 2" xfId="4352" xr:uid="{00000000-0005-0000-0000-00009A510000}"/>
    <cellStyle name="Note 3 9 3 4 2 2" xfId="21788" xr:uid="{00000000-0005-0000-0000-00009B510000}"/>
    <cellStyle name="Note 3 9 3 4 2 3" xfId="36241" xr:uid="{00000000-0005-0000-0000-00009C510000}"/>
    <cellStyle name="Note 3 9 3 4 3" xfId="6814" xr:uid="{00000000-0005-0000-0000-00009D510000}"/>
    <cellStyle name="Note 3 9 3 4 3 2" xfId="24249" xr:uid="{00000000-0005-0000-0000-00009E510000}"/>
    <cellStyle name="Note 3 9 3 4 3 3" xfId="38702" xr:uid="{00000000-0005-0000-0000-00009F510000}"/>
    <cellStyle name="Note 3 9 3 4 4" xfId="9255" xr:uid="{00000000-0005-0000-0000-0000A0510000}"/>
    <cellStyle name="Note 3 9 3 4 4 2" xfId="26690" xr:uid="{00000000-0005-0000-0000-0000A1510000}"/>
    <cellStyle name="Note 3 9 3 4 4 3" xfId="41143" xr:uid="{00000000-0005-0000-0000-0000A2510000}"/>
    <cellStyle name="Note 3 9 3 4 5" xfId="11675" xr:uid="{00000000-0005-0000-0000-0000A3510000}"/>
    <cellStyle name="Note 3 9 3 4 5 2" xfId="29110" xr:uid="{00000000-0005-0000-0000-0000A4510000}"/>
    <cellStyle name="Note 3 9 3 4 5 3" xfId="43563" xr:uid="{00000000-0005-0000-0000-0000A5510000}"/>
    <cellStyle name="Note 3 9 3 4 6" xfId="15230" xr:uid="{00000000-0005-0000-0000-0000A6510000}"/>
    <cellStyle name="Note 3 9 3 4 6 2" xfId="32665" xr:uid="{00000000-0005-0000-0000-0000A7510000}"/>
    <cellStyle name="Note 3 9 3 4 6 3" xfId="47118" xr:uid="{00000000-0005-0000-0000-0000A8510000}"/>
    <cellStyle name="Note 3 9 3 4 7" xfId="18682" xr:uid="{00000000-0005-0000-0000-0000A9510000}"/>
    <cellStyle name="Note 3 9 3 4 8" xfId="20392" xr:uid="{00000000-0005-0000-0000-0000AA510000}"/>
    <cellStyle name="Note 3 9 3 5" xfId="4349" xr:uid="{00000000-0005-0000-0000-0000AB510000}"/>
    <cellStyle name="Note 3 9 3 5 2" xfId="13887" xr:uid="{00000000-0005-0000-0000-0000AC510000}"/>
    <cellStyle name="Note 3 9 3 5 2 2" xfId="31322" xr:uid="{00000000-0005-0000-0000-0000AD510000}"/>
    <cellStyle name="Note 3 9 3 5 2 3" xfId="45775" xr:uid="{00000000-0005-0000-0000-0000AE510000}"/>
    <cellStyle name="Note 3 9 3 5 3" xfId="16348" xr:uid="{00000000-0005-0000-0000-0000AF510000}"/>
    <cellStyle name="Note 3 9 3 5 3 2" xfId="33783" xr:uid="{00000000-0005-0000-0000-0000B0510000}"/>
    <cellStyle name="Note 3 9 3 5 3 3" xfId="48236" xr:uid="{00000000-0005-0000-0000-0000B1510000}"/>
    <cellStyle name="Note 3 9 3 5 4" xfId="21785" xr:uid="{00000000-0005-0000-0000-0000B2510000}"/>
    <cellStyle name="Note 3 9 3 5 5" xfId="36238" xr:uid="{00000000-0005-0000-0000-0000B3510000}"/>
    <cellStyle name="Note 3 9 3 6" xfId="6811" xr:uid="{00000000-0005-0000-0000-0000B4510000}"/>
    <cellStyle name="Note 3 9 3 6 2" xfId="24246" xr:uid="{00000000-0005-0000-0000-0000B5510000}"/>
    <cellStyle name="Note 3 9 3 6 3" xfId="38699" xr:uid="{00000000-0005-0000-0000-0000B6510000}"/>
    <cellStyle name="Note 3 9 3 7" xfId="9252" xr:uid="{00000000-0005-0000-0000-0000B7510000}"/>
    <cellStyle name="Note 3 9 3 7 2" xfId="26687" xr:uid="{00000000-0005-0000-0000-0000B8510000}"/>
    <cellStyle name="Note 3 9 3 7 3" xfId="41140" xr:uid="{00000000-0005-0000-0000-0000B9510000}"/>
    <cellStyle name="Note 3 9 3 8" xfId="11672" xr:uid="{00000000-0005-0000-0000-0000BA510000}"/>
    <cellStyle name="Note 3 9 3 8 2" xfId="29107" xr:uid="{00000000-0005-0000-0000-0000BB510000}"/>
    <cellStyle name="Note 3 9 3 8 3" xfId="43560" xr:uid="{00000000-0005-0000-0000-0000BC510000}"/>
    <cellStyle name="Note 3 9 3 9" xfId="18679" xr:uid="{00000000-0005-0000-0000-0000BD510000}"/>
    <cellStyle name="Note 3 9 4" xfId="1842" xr:uid="{00000000-0005-0000-0000-0000BE510000}"/>
    <cellStyle name="Note 3 9 4 2" xfId="1843" xr:uid="{00000000-0005-0000-0000-0000BF510000}"/>
    <cellStyle name="Note 3 9 4 2 2" xfId="4354" xr:uid="{00000000-0005-0000-0000-0000C0510000}"/>
    <cellStyle name="Note 3 9 4 2 2 2" xfId="13891" xr:uid="{00000000-0005-0000-0000-0000C1510000}"/>
    <cellStyle name="Note 3 9 4 2 2 2 2" xfId="31326" xr:uid="{00000000-0005-0000-0000-0000C2510000}"/>
    <cellStyle name="Note 3 9 4 2 2 2 3" xfId="45779" xr:uid="{00000000-0005-0000-0000-0000C3510000}"/>
    <cellStyle name="Note 3 9 4 2 2 3" xfId="16352" xr:uid="{00000000-0005-0000-0000-0000C4510000}"/>
    <cellStyle name="Note 3 9 4 2 2 3 2" xfId="33787" xr:uid="{00000000-0005-0000-0000-0000C5510000}"/>
    <cellStyle name="Note 3 9 4 2 2 3 3" xfId="48240" xr:uid="{00000000-0005-0000-0000-0000C6510000}"/>
    <cellStyle name="Note 3 9 4 2 2 4" xfId="21790" xr:uid="{00000000-0005-0000-0000-0000C7510000}"/>
    <cellStyle name="Note 3 9 4 2 2 5" xfId="36243" xr:uid="{00000000-0005-0000-0000-0000C8510000}"/>
    <cellStyle name="Note 3 9 4 2 3" xfId="6816" xr:uid="{00000000-0005-0000-0000-0000C9510000}"/>
    <cellStyle name="Note 3 9 4 2 3 2" xfId="24251" xr:uid="{00000000-0005-0000-0000-0000CA510000}"/>
    <cellStyle name="Note 3 9 4 2 3 3" xfId="38704" xr:uid="{00000000-0005-0000-0000-0000CB510000}"/>
    <cellStyle name="Note 3 9 4 2 4" xfId="9257" xr:uid="{00000000-0005-0000-0000-0000CC510000}"/>
    <cellStyle name="Note 3 9 4 2 4 2" xfId="26692" xr:uid="{00000000-0005-0000-0000-0000CD510000}"/>
    <cellStyle name="Note 3 9 4 2 4 3" xfId="41145" xr:uid="{00000000-0005-0000-0000-0000CE510000}"/>
    <cellStyle name="Note 3 9 4 2 5" xfId="11677" xr:uid="{00000000-0005-0000-0000-0000CF510000}"/>
    <cellStyle name="Note 3 9 4 2 5 2" xfId="29112" xr:uid="{00000000-0005-0000-0000-0000D0510000}"/>
    <cellStyle name="Note 3 9 4 2 5 3" xfId="43565" xr:uid="{00000000-0005-0000-0000-0000D1510000}"/>
    <cellStyle name="Note 3 9 4 2 6" xfId="18684" xr:uid="{00000000-0005-0000-0000-0000D2510000}"/>
    <cellStyle name="Note 3 9 4 3" xfId="1844" xr:uid="{00000000-0005-0000-0000-0000D3510000}"/>
    <cellStyle name="Note 3 9 4 3 2" xfId="4355" xr:uid="{00000000-0005-0000-0000-0000D4510000}"/>
    <cellStyle name="Note 3 9 4 3 2 2" xfId="13892" xr:uid="{00000000-0005-0000-0000-0000D5510000}"/>
    <cellStyle name="Note 3 9 4 3 2 2 2" xfId="31327" xr:uid="{00000000-0005-0000-0000-0000D6510000}"/>
    <cellStyle name="Note 3 9 4 3 2 2 3" xfId="45780" xr:uid="{00000000-0005-0000-0000-0000D7510000}"/>
    <cellStyle name="Note 3 9 4 3 2 3" xfId="16353" xr:uid="{00000000-0005-0000-0000-0000D8510000}"/>
    <cellStyle name="Note 3 9 4 3 2 3 2" xfId="33788" xr:uid="{00000000-0005-0000-0000-0000D9510000}"/>
    <cellStyle name="Note 3 9 4 3 2 3 3" xfId="48241" xr:uid="{00000000-0005-0000-0000-0000DA510000}"/>
    <cellStyle name="Note 3 9 4 3 2 4" xfId="21791" xr:uid="{00000000-0005-0000-0000-0000DB510000}"/>
    <cellStyle name="Note 3 9 4 3 2 5" xfId="36244" xr:uid="{00000000-0005-0000-0000-0000DC510000}"/>
    <cellStyle name="Note 3 9 4 3 3" xfId="6817" xr:uid="{00000000-0005-0000-0000-0000DD510000}"/>
    <cellStyle name="Note 3 9 4 3 3 2" xfId="24252" xr:uid="{00000000-0005-0000-0000-0000DE510000}"/>
    <cellStyle name="Note 3 9 4 3 3 3" xfId="38705" xr:uid="{00000000-0005-0000-0000-0000DF510000}"/>
    <cellStyle name="Note 3 9 4 3 4" xfId="9258" xr:uid="{00000000-0005-0000-0000-0000E0510000}"/>
    <cellStyle name="Note 3 9 4 3 4 2" xfId="26693" xr:uid="{00000000-0005-0000-0000-0000E1510000}"/>
    <cellStyle name="Note 3 9 4 3 4 3" xfId="41146" xr:uid="{00000000-0005-0000-0000-0000E2510000}"/>
    <cellStyle name="Note 3 9 4 3 5" xfId="11678" xr:uid="{00000000-0005-0000-0000-0000E3510000}"/>
    <cellStyle name="Note 3 9 4 3 5 2" xfId="29113" xr:uid="{00000000-0005-0000-0000-0000E4510000}"/>
    <cellStyle name="Note 3 9 4 3 5 3" xfId="43566" xr:uid="{00000000-0005-0000-0000-0000E5510000}"/>
    <cellStyle name="Note 3 9 4 3 6" xfId="18685" xr:uid="{00000000-0005-0000-0000-0000E6510000}"/>
    <cellStyle name="Note 3 9 4 4" xfId="1845" xr:uid="{00000000-0005-0000-0000-0000E7510000}"/>
    <cellStyle name="Note 3 9 4 4 2" xfId="4356" xr:uid="{00000000-0005-0000-0000-0000E8510000}"/>
    <cellStyle name="Note 3 9 4 4 2 2" xfId="21792" xr:uid="{00000000-0005-0000-0000-0000E9510000}"/>
    <cellStyle name="Note 3 9 4 4 2 3" xfId="36245" xr:uid="{00000000-0005-0000-0000-0000EA510000}"/>
    <cellStyle name="Note 3 9 4 4 3" xfId="6818" xr:uid="{00000000-0005-0000-0000-0000EB510000}"/>
    <cellStyle name="Note 3 9 4 4 3 2" xfId="24253" xr:uid="{00000000-0005-0000-0000-0000EC510000}"/>
    <cellStyle name="Note 3 9 4 4 3 3" xfId="38706" xr:uid="{00000000-0005-0000-0000-0000ED510000}"/>
    <cellStyle name="Note 3 9 4 4 4" xfId="9259" xr:uid="{00000000-0005-0000-0000-0000EE510000}"/>
    <cellStyle name="Note 3 9 4 4 4 2" xfId="26694" xr:uid="{00000000-0005-0000-0000-0000EF510000}"/>
    <cellStyle name="Note 3 9 4 4 4 3" xfId="41147" xr:uid="{00000000-0005-0000-0000-0000F0510000}"/>
    <cellStyle name="Note 3 9 4 4 5" xfId="11679" xr:uid="{00000000-0005-0000-0000-0000F1510000}"/>
    <cellStyle name="Note 3 9 4 4 5 2" xfId="29114" xr:uid="{00000000-0005-0000-0000-0000F2510000}"/>
    <cellStyle name="Note 3 9 4 4 5 3" xfId="43567" xr:uid="{00000000-0005-0000-0000-0000F3510000}"/>
    <cellStyle name="Note 3 9 4 4 6" xfId="15231" xr:uid="{00000000-0005-0000-0000-0000F4510000}"/>
    <cellStyle name="Note 3 9 4 4 6 2" xfId="32666" xr:uid="{00000000-0005-0000-0000-0000F5510000}"/>
    <cellStyle name="Note 3 9 4 4 6 3" xfId="47119" xr:uid="{00000000-0005-0000-0000-0000F6510000}"/>
    <cellStyle name="Note 3 9 4 4 7" xfId="18686" xr:uid="{00000000-0005-0000-0000-0000F7510000}"/>
    <cellStyle name="Note 3 9 4 4 8" xfId="20393" xr:uid="{00000000-0005-0000-0000-0000F8510000}"/>
    <cellStyle name="Note 3 9 4 5" xfId="4353" xr:uid="{00000000-0005-0000-0000-0000F9510000}"/>
    <cellStyle name="Note 3 9 4 5 2" xfId="13890" xr:uid="{00000000-0005-0000-0000-0000FA510000}"/>
    <cellStyle name="Note 3 9 4 5 2 2" xfId="31325" xr:uid="{00000000-0005-0000-0000-0000FB510000}"/>
    <cellStyle name="Note 3 9 4 5 2 3" xfId="45778" xr:uid="{00000000-0005-0000-0000-0000FC510000}"/>
    <cellStyle name="Note 3 9 4 5 3" xfId="16351" xr:uid="{00000000-0005-0000-0000-0000FD510000}"/>
    <cellStyle name="Note 3 9 4 5 3 2" xfId="33786" xr:uid="{00000000-0005-0000-0000-0000FE510000}"/>
    <cellStyle name="Note 3 9 4 5 3 3" xfId="48239" xr:uid="{00000000-0005-0000-0000-0000FF510000}"/>
    <cellStyle name="Note 3 9 4 5 4" xfId="21789" xr:uid="{00000000-0005-0000-0000-000000520000}"/>
    <cellStyle name="Note 3 9 4 5 5" xfId="36242" xr:uid="{00000000-0005-0000-0000-000001520000}"/>
    <cellStyle name="Note 3 9 4 6" xfId="6815" xr:uid="{00000000-0005-0000-0000-000002520000}"/>
    <cellStyle name="Note 3 9 4 6 2" xfId="24250" xr:uid="{00000000-0005-0000-0000-000003520000}"/>
    <cellStyle name="Note 3 9 4 6 3" xfId="38703" xr:uid="{00000000-0005-0000-0000-000004520000}"/>
    <cellStyle name="Note 3 9 4 7" xfId="9256" xr:uid="{00000000-0005-0000-0000-000005520000}"/>
    <cellStyle name="Note 3 9 4 7 2" xfId="26691" xr:uid="{00000000-0005-0000-0000-000006520000}"/>
    <cellStyle name="Note 3 9 4 7 3" xfId="41144" xr:uid="{00000000-0005-0000-0000-000007520000}"/>
    <cellStyle name="Note 3 9 4 8" xfId="11676" xr:uid="{00000000-0005-0000-0000-000008520000}"/>
    <cellStyle name="Note 3 9 4 8 2" xfId="29111" xr:uid="{00000000-0005-0000-0000-000009520000}"/>
    <cellStyle name="Note 3 9 4 8 3" xfId="43564" xr:uid="{00000000-0005-0000-0000-00000A520000}"/>
    <cellStyle name="Note 3 9 4 9" xfId="18683" xr:uid="{00000000-0005-0000-0000-00000B520000}"/>
    <cellStyle name="Note 3 9 5" xfId="1846" xr:uid="{00000000-0005-0000-0000-00000C520000}"/>
    <cellStyle name="Note 3 9 5 2" xfId="1847" xr:uid="{00000000-0005-0000-0000-00000D520000}"/>
    <cellStyle name="Note 3 9 5 2 2" xfId="4358" xr:uid="{00000000-0005-0000-0000-00000E520000}"/>
    <cellStyle name="Note 3 9 5 2 2 2" xfId="13894" xr:uid="{00000000-0005-0000-0000-00000F520000}"/>
    <cellStyle name="Note 3 9 5 2 2 2 2" xfId="31329" xr:uid="{00000000-0005-0000-0000-000010520000}"/>
    <cellStyle name="Note 3 9 5 2 2 2 3" xfId="45782" xr:uid="{00000000-0005-0000-0000-000011520000}"/>
    <cellStyle name="Note 3 9 5 2 2 3" xfId="16355" xr:uid="{00000000-0005-0000-0000-000012520000}"/>
    <cellStyle name="Note 3 9 5 2 2 3 2" xfId="33790" xr:uid="{00000000-0005-0000-0000-000013520000}"/>
    <cellStyle name="Note 3 9 5 2 2 3 3" xfId="48243" xr:uid="{00000000-0005-0000-0000-000014520000}"/>
    <cellStyle name="Note 3 9 5 2 2 4" xfId="21794" xr:uid="{00000000-0005-0000-0000-000015520000}"/>
    <cellStyle name="Note 3 9 5 2 2 5" xfId="36247" xr:uid="{00000000-0005-0000-0000-000016520000}"/>
    <cellStyle name="Note 3 9 5 2 3" xfId="6820" xr:uid="{00000000-0005-0000-0000-000017520000}"/>
    <cellStyle name="Note 3 9 5 2 3 2" xfId="24255" xr:uid="{00000000-0005-0000-0000-000018520000}"/>
    <cellStyle name="Note 3 9 5 2 3 3" xfId="38708" xr:uid="{00000000-0005-0000-0000-000019520000}"/>
    <cellStyle name="Note 3 9 5 2 4" xfId="9261" xr:uid="{00000000-0005-0000-0000-00001A520000}"/>
    <cellStyle name="Note 3 9 5 2 4 2" xfId="26696" xr:uid="{00000000-0005-0000-0000-00001B520000}"/>
    <cellStyle name="Note 3 9 5 2 4 3" xfId="41149" xr:uid="{00000000-0005-0000-0000-00001C520000}"/>
    <cellStyle name="Note 3 9 5 2 5" xfId="11681" xr:uid="{00000000-0005-0000-0000-00001D520000}"/>
    <cellStyle name="Note 3 9 5 2 5 2" xfId="29116" xr:uid="{00000000-0005-0000-0000-00001E520000}"/>
    <cellStyle name="Note 3 9 5 2 5 3" xfId="43569" xr:uid="{00000000-0005-0000-0000-00001F520000}"/>
    <cellStyle name="Note 3 9 5 2 6" xfId="18688" xr:uid="{00000000-0005-0000-0000-000020520000}"/>
    <cellStyle name="Note 3 9 5 3" xfId="1848" xr:uid="{00000000-0005-0000-0000-000021520000}"/>
    <cellStyle name="Note 3 9 5 3 2" xfId="4359" xr:uid="{00000000-0005-0000-0000-000022520000}"/>
    <cellStyle name="Note 3 9 5 3 2 2" xfId="13895" xr:uid="{00000000-0005-0000-0000-000023520000}"/>
    <cellStyle name="Note 3 9 5 3 2 2 2" xfId="31330" xr:uid="{00000000-0005-0000-0000-000024520000}"/>
    <cellStyle name="Note 3 9 5 3 2 2 3" xfId="45783" xr:uid="{00000000-0005-0000-0000-000025520000}"/>
    <cellStyle name="Note 3 9 5 3 2 3" xfId="16356" xr:uid="{00000000-0005-0000-0000-000026520000}"/>
    <cellStyle name="Note 3 9 5 3 2 3 2" xfId="33791" xr:uid="{00000000-0005-0000-0000-000027520000}"/>
    <cellStyle name="Note 3 9 5 3 2 3 3" xfId="48244" xr:uid="{00000000-0005-0000-0000-000028520000}"/>
    <cellStyle name="Note 3 9 5 3 2 4" xfId="21795" xr:uid="{00000000-0005-0000-0000-000029520000}"/>
    <cellStyle name="Note 3 9 5 3 2 5" xfId="36248" xr:uid="{00000000-0005-0000-0000-00002A520000}"/>
    <cellStyle name="Note 3 9 5 3 3" xfId="6821" xr:uid="{00000000-0005-0000-0000-00002B520000}"/>
    <cellStyle name="Note 3 9 5 3 3 2" xfId="24256" xr:uid="{00000000-0005-0000-0000-00002C520000}"/>
    <cellStyle name="Note 3 9 5 3 3 3" xfId="38709" xr:uid="{00000000-0005-0000-0000-00002D520000}"/>
    <cellStyle name="Note 3 9 5 3 4" xfId="9262" xr:uid="{00000000-0005-0000-0000-00002E520000}"/>
    <cellStyle name="Note 3 9 5 3 4 2" xfId="26697" xr:uid="{00000000-0005-0000-0000-00002F520000}"/>
    <cellStyle name="Note 3 9 5 3 4 3" xfId="41150" xr:uid="{00000000-0005-0000-0000-000030520000}"/>
    <cellStyle name="Note 3 9 5 3 5" xfId="11682" xr:uid="{00000000-0005-0000-0000-000031520000}"/>
    <cellStyle name="Note 3 9 5 3 5 2" xfId="29117" xr:uid="{00000000-0005-0000-0000-000032520000}"/>
    <cellStyle name="Note 3 9 5 3 5 3" xfId="43570" xr:uid="{00000000-0005-0000-0000-000033520000}"/>
    <cellStyle name="Note 3 9 5 3 6" xfId="18689" xr:uid="{00000000-0005-0000-0000-000034520000}"/>
    <cellStyle name="Note 3 9 5 4" xfId="1849" xr:uid="{00000000-0005-0000-0000-000035520000}"/>
    <cellStyle name="Note 3 9 5 4 2" xfId="4360" xr:uid="{00000000-0005-0000-0000-000036520000}"/>
    <cellStyle name="Note 3 9 5 4 2 2" xfId="21796" xr:uid="{00000000-0005-0000-0000-000037520000}"/>
    <cellStyle name="Note 3 9 5 4 2 3" xfId="36249" xr:uid="{00000000-0005-0000-0000-000038520000}"/>
    <cellStyle name="Note 3 9 5 4 3" xfId="6822" xr:uid="{00000000-0005-0000-0000-000039520000}"/>
    <cellStyle name="Note 3 9 5 4 3 2" xfId="24257" xr:uid="{00000000-0005-0000-0000-00003A520000}"/>
    <cellStyle name="Note 3 9 5 4 3 3" xfId="38710" xr:uid="{00000000-0005-0000-0000-00003B520000}"/>
    <cellStyle name="Note 3 9 5 4 4" xfId="9263" xr:uid="{00000000-0005-0000-0000-00003C520000}"/>
    <cellStyle name="Note 3 9 5 4 4 2" xfId="26698" xr:uid="{00000000-0005-0000-0000-00003D520000}"/>
    <cellStyle name="Note 3 9 5 4 4 3" xfId="41151" xr:uid="{00000000-0005-0000-0000-00003E520000}"/>
    <cellStyle name="Note 3 9 5 4 5" xfId="11683" xr:uid="{00000000-0005-0000-0000-00003F520000}"/>
    <cellStyle name="Note 3 9 5 4 5 2" xfId="29118" xr:uid="{00000000-0005-0000-0000-000040520000}"/>
    <cellStyle name="Note 3 9 5 4 5 3" xfId="43571" xr:uid="{00000000-0005-0000-0000-000041520000}"/>
    <cellStyle name="Note 3 9 5 4 6" xfId="15232" xr:uid="{00000000-0005-0000-0000-000042520000}"/>
    <cellStyle name="Note 3 9 5 4 6 2" xfId="32667" xr:uid="{00000000-0005-0000-0000-000043520000}"/>
    <cellStyle name="Note 3 9 5 4 6 3" xfId="47120" xr:uid="{00000000-0005-0000-0000-000044520000}"/>
    <cellStyle name="Note 3 9 5 4 7" xfId="18690" xr:uid="{00000000-0005-0000-0000-000045520000}"/>
    <cellStyle name="Note 3 9 5 4 8" xfId="20394" xr:uid="{00000000-0005-0000-0000-000046520000}"/>
    <cellStyle name="Note 3 9 5 5" xfId="4357" xr:uid="{00000000-0005-0000-0000-000047520000}"/>
    <cellStyle name="Note 3 9 5 5 2" xfId="13893" xr:uid="{00000000-0005-0000-0000-000048520000}"/>
    <cellStyle name="Note 3 9 5 5 2 2" xfId="31328" xr:uid="{00000000-0005-0000-0000-000049520000}"/>
    <cellStyle name="Note 3 9 5 5 2 3" xfId="45781" xr:uid="{00000000-0005-0000-0000-00004A520000}"/>
    <cellStyle name="Note 3 9 5 5 3" xfId="16354" xr:uid="{00000000-0005-0000-0000-00004B520000}"/>
    <cellStyle name="Note 3 9 5 5 3 2" xfId="33789" xr:uid="{00000000-0005-0000-0000-00004C520000}"/>
    <cellStyle name="Note 3 9 5 5 3 3" xfId="48242" xr:uid="{00000000-0005-0000-0000-00004D520000}"/>
    <cellStyle name="Note 3 9 5 5 4" xfId="21793" xr:uid="{00000000-0005-0000-0000-00004E520000}"/>
    <cellStyle name="Note 3 9 5 5 5" xfId="36246" xr:uid="{00000000-0005-0000-0000-00004F520000}"/>
    <cellStyle name="Note 3 9 5 6" xfId="6819" xr:uid="{00000000-0005-0000-0000-000050520000}"/>
    <cellStyle name="Note 3 9 5 6 2" xfId="24254" xr:uid="{00000000-0005-0000-0000-000051520000}"/>
    <cellStyle name="Note 3 9 5 6 3" xfId="38707" xr:uid="{00000000-0005-0000-0000-000052520000}"/>
    <cellStyle name="Note 3 9 5 7" xfId="9260" xr:uid="{00000000-0005-0000-0000-000053520000}"/>
    <cellStyle name="Note 3 9 5 7 2" xfId="26695" xr:uid="{00000000-0005-0000-0000-000054520000}"/>
    <cellStyle name="Note 3 9 5 7 3" xfId="41148" xr:uid="{00000000-0005-0000-0000-000055520000}"/>
    <cellStyle name="Note 3 9 5 8" xfId="11680" xr:uid="{00000000-0005-0000-0000-000056520000}"/>
    <cellStyle name="Note 3 9 5 8 2" xfId="29115" xr:uid="{00000000-0005-0000-0000-000057520000}"/>
    <cellStyle name="Note 3 9 5 8 3" xfId="43568" xr:uid="{00000000-0005-0000-0000-000058520000}"/>
    <cellStyle name="Note 3 9 5 9" xfId="18687" xr:uid="{00000000-0005-0000-0000-000059520000}"/>
    <cellStyle name="Note 3 9 6" xfId="1850" xr:uid="{00000000-0005-0000-0000-00005A520000}"/>
    <cellStyle name="Note 3 9 6 2" xfId="4361" xr:uid="{00000000-0005-0000-0000-00005B520000}"/>
    <cellStyle name="Note 3 9 6 2 2" xfId="13896" xr:uid="{00000000-0005-0000-0000-00005C520000}"/>
    <cellStyle name="Note 3 9 6 2 2 2" xfId="31331" xr:uid="{00000000-0005-0000-0000-00005D520000}"/>
    <cellStyle name="Note 3 9 6 2 2 3" xfId="45784" xr:uid="{00000000-0005-0000-0000-00005E520000}"/>
    <cellStyle name="Note 3 9 6 2 3" xfId="16357" xr:uid="{00000000-0005-0000-0000-00005F520000}"/>
    <cellStyle name="Note 3 9 6 2 3 2" xfId="33792" xr:uid="{00000000-0005-0000-0000-000060520000}"/>
    <cellStyle name="Note 3 9 6 2 3 3" xfId="48245" xr:uid="{00000000-0005-0000-0000-000061520000}"/>
    <cellStyle name="Note 3 9 6 2 4" xfId="21797" xr:uid="{00000000-0005-0000-0000-000062520000}"/>
    <cellStyle name="Note 3 9 6 2 5" xfId="36250" xr:uid="{00000000-0005-0000-0000-000063520000}"/>
    <cellStyle name="Note 3 9 6 3" xfId="6823" xr:uid="{00000000-0005-0000-0000-000064520000}"/>
    <cellStyle name="Note 3 9 6 3 2" xfId="24258" xr:uid="{00000000-0005-0000-0000-000065520000}"/>
    <cellStyle name="Note 3 9 6 3 3" xfId="38711" xr:uid="{00000000-0005-0000-0000-000066520000}"/>
    <cellStyle name="Note 3 9 6 4" xfId="9264" xr:uid="{00000000-0005-0000-0000-000067520000}"/>
    <cellStyle name="Note 3 9 6 4 2" xfId="26699" xr:uid="{00000000-0005-0000-0000-000068520000}"/>
    <cellStyle name="Note 3 9 6 4 3" xfId="41152" xr:uid="{00000000-0005-0000-0000-000069520000}"/>
    <cellStyle name="Note 3 9 6 5" xfId="11684" xr:uid="{00000000-0005-0000-0000-00006A520000}"/>
    <cellStyle name="Note 3 9 6 5 2" xfId="29119" xr:uid="{00000000-0005-0000-0000-00006B520000}"/>
    <cellStyle name="Note 3 9 6 5 3" xfId="43572" xr:uid="{00000000-0005-0000-0000-00006C520000}"/>
    <cellStyle name="Note 3 9 6 6" xfId="18691" xr:uid="{00000000-0005-0000-0000-00006D520000}"/>
    <cellStyle name="Note 3 9 7" xfId="1851" xr:uid="{00000000-0005-0000-0000-00006E520000}"/>
    <cellStyle name="Note 3 9 7 2" xfId="4362" xr:uid="{00000000-0005-0000-0000-00006F520000}"/>
    <cellStyle name="Note 3 9 7 2 2" xfId="13897" xr:uid="{00000000-0005-0000-0000-000070520000}"/>
    <cellStyle name="Note 3 9 7 2 2 2" xfId="31332" xr:uid="{00000000-0005-0000-0000-000071520000}"/>
    <cellStyle name="Note 3 9 7 2 2 3" xfId="45785" xr:uid="{00000000-0005-0000-0000-000072520000}"/>
    <cellStyle name="Note 3 9 7 2 3" xfId="16358" xr:uid="{00000000-0005-0000-0000-000073520000}"/>
    <cellStyle name="Note 3 9 7 2 3 2" xfId="33793" xr:uid="{00000000-0005-0000-0000-000074520000}"/>
    <cellStyle name="Note 3 9 7 2 3 3" xfId="48246" xr:uid="{00000000-0005-0000-0000-000075520000}"/>
    <cellStyle name="Note 3 9 7 2 4" xfId="21798" xr:uid="{00000000-0005-0000-0000-000076520000}"/>
    <cellStyle name="Note 3 9 7 2 5" xfId="36251" xr:uid="{00000000-0005-0000-0000-000077520000}"/>
    <cellStyle name="Note 3 9 7 3" xfId="6824" xr:uid="{00000000-0005-0000-0000-000078520000}"/>
    <cellStyle name="Note 3 9 7 3 2" xfId="24259" xr:uid="{00000000-0005-0000-0000-000079520000}"/>
    <cellStyle name="Note 3 9 7 3 3" xfId="38712" xr:uid="{00000000-0005-0000-0000-00007A520000}"/>
    <cellStyle name="Note 3 9 7 4" xfId="9265" xr:uid="{00000000-0005-0000-0000-00007B520000}"/>
    <cellStyle name="Note 3 9 7 4 2" xfId="26700" xr:uid="{00000000-0005-0000-0000-00007C520000}"/>
    <cellStyle name="Note 3 9 7 4 3" xfId="41153" xr:uid="{00000000-0005-0000-0000-00007D520000}"/>
    <cellStyle name="Note 3 9 7 5" xfId="11685" xr:uid="{00000000-0005-0000-0000-00007E520000}"/>
    <cellStyle name="Note 3 9 7 5 2" xfId="29120" xr:uid="{00000000-0005-0000-0000-00007F520000}"/>
    <cellStyle name="Note 3 9 7 5 3" xfId="43573" xr:uid="{00000000-0005-0000-0000-000080520000}"/>
    <cellStyle name="Note 3 9 7 6" xfId="18692" xr:uid="{00000000-0005-0000-0000-000081520000}"/>
    <cellStyle name="Note 3 9 8" xfId="1852" xr:uid="{00000000-0005-0000-0000-000082520000}"/>
    <cellStyle name="Note 3 9 8 2" xfId="4363" xr:uid="{00000000-0005-0000-0000-000083520000}"/>
    <cellStyle name="Note 3 9 8 2 2" xfId="21799" xr:uid="{00000000-0005-0000-0000-000084520000}"/>
    <cellStyle name="Note 3 9 8 2 3" xfId="36252" xr:uid="{00000000-0005-0000-0000-000085520000}"/>
    <cellStyle name="Note 3 9 8 3" xfId="6825" xr:uid="{00000000-0005-0000-0000-000086520000}"/>
    <cellStyle name="Note 3 9 8 3 2" xfId="24260" xr:uid="{00000000-0005-0000-0000-000087520000}"/>
    <cellStyle name="Note 3 9 8 3 3" xfId="38713" xr:uid="{00000000-0005-0000-0000-000088520000}"/>
    <cellStyle name="Note 3 9 8 4" xfId="9266" xr:uid="{00000000-0005-0000-0000-000089520000}"/>
    <cellStyle name="Note 3 9 8 4 2" xfId="26701" xr:uid="{00000000-0005-0000-0000-00008A520000}"/>
    <cellStyle name="Note 3 9 8 4 3" xfId="41154" xr:uid="{00000000-0005-0000-0000-00008B520000}"/>
    <cellStyle name="Note 3 9 8 5" xfId="11686" xr:uid="{00000000-0005-0000-0000-00008C520000}"/>
    <cellStyle name="Note 3 9 8 5 2" xfId="29121" xr:uid="{00000000-0005-0000-0000-00008D520000}"/>
    <cellStyle name="Note 3 9 8 5 3" xfId="43574" xr:uid="{00000000-0005-0000-0000-00008E520000}"/>
    <cellStyle name="Note 3 9 8 6" xfId="15233" xr:uid="{00000000-0005-0000-0000-00008F520000}"/>
    <cellStyle name="Note 3 9 8 6 2" xfId="32668" xr:uid="{00000000-0005-0000-0000-000090520000}"/>
    <cellStyle name="Note 3 9 8 6 3" xfId="47121" xr:uid="{00000000-0005-0000-0000-000091520000}"/>
    <cellStyle name="Note 3 9 8 7" xfId="18693" xr:uid="{00000000-0005-0000-0000-000092520000}"/>
    <cellStyle name="Note 3 9 8 8" xfId="20395" xr:uid="{00000000-0005-0000-0000-000093520000}"/>
    <cellStyle name="Note 3 9 9" xfId="4344" xr:uid="{00000000-0005-0000-0000-000094520000}"/>
    <cellStyle name="Note 3 9 9 2" xfId="13883" xr:uid="{00000000-0005-0000-0000-000095520000}"/>
    <cellStyle name="Note 3 9 9 2 2" xfId="31318" xr:uid="{00000000-0005-0000-0000-000096520000}"/>
    <cellStyle name="Note 3 9 9 2 3" xfId="45771" xr:uid="{00000000-0005-0000-0000-000097520000}"/>
    <cellStyle name="Note 3 9 9 3" xfId="16344" xr:uid="{00000000-0005-0000-0000-000098520000}"/>
    <cellStyle name="Note 3 9 9 3 2" xfId="33779" xr:uid="{00000000-0005-0000-0000-000099520000}"/>
    <cellStyle name="Note 3 9 9 3 3" xfId="48232" xr:uid="{00000000-0005-0000-0000-00009A520000}"/>
    <cellStyle name="Note 3 9 9 4" xfId="21780" xr:uid="{00000000-0005-0000-0000-00009B520000}"/>
    <cellStyle name="Note 3 9 9 5" xfId="36233" xr:uid="{00000000-0005-0000-0000-00009C520000}"/>
    <cellStyle name="Note 30" xfId="1853" xr:uid="{00000000-0005-0000-0000-00009D520000}"/>
    <cellStyle name="Note 30 2" xfId="1854" xr:uid="{00000000-0005-0000-0000-00009E520000}"/>
    <cellStyle name="Note 30 2 2" xfId="4365" xr:uid="{00000000-0005-0000-0000-00009F520000}"/>
    <cellStyle name="Note 30 2 2 2" xfId="13899" xr:uid="{00000000-0005-0000-0000-0000A0520000}"/>
    <cellStyle name="Note 30 2 2 2 2" xfId="31334" xr:uid="{00000000-0005-0000-0000-0000A1520000}"/>
    <cellStyle name="Note 30 2 2 2 3" xfId="45787" xr:uid="{00000000-0005-0000-0000-0000A2520000}"/>
    <cellStyle name="Note 30 2 2 3" xfId="16360" xr:uid="{00000000-0005-0000-0000-0000A3520000}"/>
    <cellStyle name="Note 30 2 2 3 2" xfId="33795" xr:uid="{00000000-0005-0000-0000-0000A4520000}"/>
    <cellStyle name="Note 30 2 2 3 3" xfId="48248" xr:uid="{00000000-0005-0000-0000-0000A5520000}"/>
    <cellStyle name="Note 30 2 2 4" xfId="21801" xr:uid="{00000000-0005-0000-0000-0000A6520000}"/>
    <cellStyle name="Note 30 2 2 5" xfId="36254" xr:uid="{00000000-0005-0000-0000-0000A7520000}"/>
    <cellStyle name="Note 30 2 3" xfId="6827" xr:uid="{00000000-0005-0000-0000-0000A8520000}"/>
    <cellStyle name="Note 30 2 3 2" xfId="24262" xr:uid="{00000000-0005-0000-0000-0000A9520000}"/>
    <cellStyle name="Note 30 2 3 3" xfId="38715" xr:uid="{00000000-0005-0000-0000-0000AA520000}"/>
    <cellStyle name="Note 30 2 4" xfId="9268" xr:uid="{00000000-0005-0000-0000-0000AB520000}"/>
    <cellStyle name="Note 30 2 4 2" xfId="26703" xr:uid="{00000000-0005-0000-0000-0000AC520000}"/>
    <cellStyle name="Note 30 2 4 3" xfId="41156" xr:uid="{00000000-0005-0000-0000-0000AD520000}"/>
    <cellStyle name="Note 30 2 5" xfId="11688" xr:uid="{00000000-0005-0000-0000-0000AE520000}"/>
    <cellStyle name="Note 30 2 5 2" xfId="29123" xr:uid="{00000000-0005-0000-0000-0000AF520000}"/>
    <cellStyle name="Note 30 2 5 3" xfId="43576" xr:uid="{00000000-0005-0000-0000-0000B0520000}"/>
    <cellStyle name="Note 30 2 6" xfId="18695" xr:uid="{00000000-0005-0000-0000-0000B1520000}"/>
    <cellStyle name="Note 30 3" xfId="1855" xr:uid="{00000000-0005-0000-0000-0000B2520000}"/>
    <cellStyle name="Note 30 3 2" xfId="4366" xr:uid="{00000000-0005-0000-0000-0000B3520000}"/>
    <cellStyle name="Note 30 3 2 2" xfId="13900" xr:uid="{00000000-0005-0000-0000-0000B4520000}"/>
    <cellStyle name="Note 30 3 2 2 2" xfId="31335" xr:uid="{00000000-0005-0000-0000-0000B5520000}"/>
    <cellStyle name="Note 30 3 2 2 3" xfId="45788" xr:uid="{00000000-0005-0000-0000-0000B6520000}"/>
    <cellStyle name="Note 30 3 2 3" xfId="16361" xr:uid="{00000000-0005-0000-0000-0000B7520000}"/>
    <cellStyle name="Note 30 3 2 3 2" xfId="33796" xr:uid="{00000000-0005-0000-0000-0000B8520000}"/>
    <cellStyle name="Note 30 3 2 3 3" xfId="48249" xr:uid="{00000000-0005-0000-0000-0000B9520000}"/>
    <cellStyle name="Note 30 3 2 4" xfId="21802" xr:uid="{00000000-0005-0000-0000-0000BA520000}"/>
    <cellStyle name="Note 30 3 2 5" xfId="36255" xr:uid="{00000000-0005-0000-0000-0000BB520000}"/>
    <cellStyle name="Note 30 3 3" xfId="6828" xr:uid="{00000000-0005-0000-0000-0000BC520000}"/>
    <cellStyle name="Note 30 3 3 2" xfId="24263" xr:uid="{00000000-0005-0000-0000-0000BD520000}"/>
    <cellStyle name="Note 30 3 3 3" xfId="38716" xr:uid="{00000000-0005-0000-0000-0000BE520000}"/>
    <cellStyle name="Note 30 3 4" xfId="9269" xr:uid="{00000000-0005-0000-0000-0000BF520000}"/>
    <cellStyle name="Note 30 3 4 2" xfId="26704" xr:uid="{00000000-0005-0000-0000-0000C0520000}"/>
    <cellStyle name="Note 30 3 4 3" xfId="41157" xr:uid="{00000000-0005-0000-0000-0000C1520000}"/>
    <cellStyle name="Note 30 3 5" xfId="11689" xr:uid="{00000000-0005-0000-0000-0000C2520000}"/>
    <cellStyle name="Note 30 3 5 2" xfId="29124" xr:uid="{00000000-0005-0000-0000-0000C3520000}"/>
    <cellStyle name="Note 30 3 5 3" xfId="43577" xr:uid="{00000000-0005-0000-0000-0000C4520000}"/>
    <cellStyle name="Note 30 3 6" xfId="18696" xr:uid="{00000000-0005-0000-0000-0000C5520000}"/>
    <cellStyle name="Note 30 4" xfId="1856" xr:uid="{00000000-0005-0000-0000-0000C6520000}"/>
    <cellStyle name="Note 30 4 2" xfId="4367" xr:uid="{00000000-0005-0000-0000-0000C7520000}"/>
    <cellStyle name="Note 30 4 2 2" xfId="21803" xr:uid="{00000000-0005-0000-0000-0000C8520000}"/>
    <cellStyle name="Note 30 4 2 3" xfId="36256" xr:uid="{00000000-0005-0000-0000-0000C9520000}"/>
    <cellStyle name="Note 30 4 3" xfId="6829" xr:uid="{00000000-0005-0000-0000-0000CA520000}"/>
    <cellStyle name="Note 30 4 3 2" xfId="24264" xr:uid="{00000000-0005-0000-0000-0000CB520000}"/>
    <cellStyle name="Note 30 4 3 3" xfId="38717" xr:uid="{00000000-0005-0000-0000-0000CC520000}"/>
    <cellStyle name="Note 30 4 4" xfId="9270" xr:uid="{00000000-0005-0000-0000-0000CD520000}"/>
    <cellStyle name="Note 30 4 4 2" xfId="26705" xr:uid="{00000000-0005-0000-0000-0000CE520000}"/>
    <cellStyle name="Note 30 4 4 3" xfId="41158" xr:uid="{00000000-0005-0000-0000-0000CF520000}"/>
    <cellStyle name="Note 30 4 5" xfId="11690" xr:uid="{00000000-0005-0000-0000-0000D0520000}"/>
    <cellStyle name="Note 30 4 5 2" xfId="29125" xr:uid="{00000000-0005-0000-0000-0000D1520000}"/>
    <cellStyle name="Note 30 4 5 3" xfId="43578" xr:uid="{00000000-0005-0000-0000-0000D2520000}"/>
    <cellStyle name="Note 30 4 6" xfId="15234" xr:uid="{00000000-0005-0000-0000-0000D3520000}"/>
    <cellStyle name="Note 30 4 6 2" xfId="32669" xr:uid="{00000000-0005-0000-0000-0000D4520000}"/>
    <cellStyle name="Note 30 4 6 3" xfId="47122" xr:uid="{00000000-0005-0000-0000-0000D5520000}"/>
    <cellStyle name="Note 30 4 7" xfId="18697" xr:uid="{00000000-0005-0000-0000-0000D6520000}"/>
    <cellStyle name="Note 30 4 8" xfId="20396" xr:uid="{00000000-0005-0000-0000-0000D7520000}"/>
    <cellStyle name="Note 30 5" xfId="4364" xr:uid="{00000000-0005-0000-0000-0000D8520000}"/>
    <cellStyle name="Note 30 5 2" xfId="13898" xr:uid="{00000000-0005-0000-0000-0000D9520000}"/>
    <cellStyle name="Note 30 5 2 2" xfId="31333" xr:uid="{00000000-0005-0000-0000-0000DA520000}"/>
    <cellStyle name="Note 30 5 2 3" xfId="45786" xr:uid="{00000000-0005-0000-0000-0000DB520000}"/>
    <cellStyle name="Note 30 5 3" xfId="16359" xr:uid="{00000000-0005-0000-0000-0000DC520000}"/>
    <cellStyle name="Note 30 5 3 2" xfId="33794" xr:uid="{00000000-0005-0000-0000-0000DD520000}"/>
    <cellStyle name="Note 30 5 3 3" xfId="48247" xr:uid="{00000000-0005-0000-0000-0000DE520000}"/>
    <cellStyle name="Note 30 5 4" xfId="21800" xr:uid="{00000000-0005-0000-0000-0000DF520000}"/>
    <cellStyle name="Note 30 5 5" xfId="36253" xr:uid="{00000000-0005-0000-0000-0000E0520000}"/>
    <cellStyle name="Note 30 6" xfId="6826" xr:uid="{00000000-0005-0000-0000-0000E1520000}"/>
    <cellStyle name="Note 30 6 2" xfId="24261" xr:uid="{00000000-0005-0000-0000-0000E2520000}"/>
    <cellStyle name="Note 30 6 3" xfId="38714" xr:uid="{00000000-0005-0000-0000-0000E3520000}"/>
    <cellStyle name="Note 30 7" xfId="9267" xr:uid="{00000000-0005-0000-0000-0000E4520000}"/>
    <cellStyle name="Note 30 7 2" xfId="26702" xr:uid="{00000000-0005-0000-0000-0000E5520000}"/>
    <cellStyle name="Note 30 7 3" xfId="41155" xr:uid="{00000000-0005-0000-0000-0000E6520000}"/>
    <cellStyle name="Note 30 8" xfId="11687" xr:uid="{00000000-0005-0000-0000-0000E7520000}"/>
    <cellStyle name="Note 30 8 2" xfId="29122" xr:uid="{00000000-0005-0000-0000-0000E8520000}"/>
    <cellStyle name="Note 30 8 3" xfId="43575" xr:uid="{00000000-0005-0000-0000-0000E9520000}"/>
    <cellStyle name="Note 30 9" xfId="18694" xr:uid="{00000000-0005-0000-0000-0000EA520000}"/>
    <cellStyle name="Note 31" xfId="1857" xr:uid="{00000000-0005-0000-0000-0000EB520000}"/>
    <cellStyle name="Note 31 2" xfId="1858" xr:uid="{00000000-0005-0000-0000-0000EC520000}"/>
    <cellStyle name="Note 31 2 2" xfId="4369" xr:uid="{00000000-0005-0000-0000-0000ED520000}"/>
    <cellStyle name="Note 31 2 2 2" xfId="13902" xr:uid="{00000000-0005-0000-0000-0000EE520000}"/>
    <cellStyle name="Note 31 2 2 2 2" xfId="31337" xr:uid="{00000000-0005-0000-0000-0000EF520000}"/>
    <cellStyle name="Note 31 2 2 2 3" xfId="45790" xr:uid="{00000000-0005-0000-0000-0000F0520000}"/>
    <cellStyle name="Note 31 2 2 3" xfId="16363" xr:uid="{00000000-0005-0000-0000-0000F1520000}"/>
    <cellStyle name="Note 31 2 2 3 2" xfId="33798" xr:uid="{00000000-0005-0000-0000-0000F2520000}"/>
    <cellStyle name="Note 31 2 2 3 3" xfId="48251" xr:uid="{00000000-0005-0000-0000-0000F3520000}"/>
    <cellStyle name="Note 31 2 2 4" xfId="21805" xr:uid="{00000000-0005-0000-0000-0000F4520000}"/>
    <cellStyle name="Note 31 2 2 5" xfId="36258" xr:uid="{00000000-0005-0000-0000-0000F5520000}"/>
    <cellStyle name="Note 31 2 3" xfId="6831" xr:uid="{00000000-0005-0000-0000-0000F6520000}"/>
    <cellStyle name="Note 31 2 3 2" xfId="24266" xr:uid="{00000000-0005-0000-0000-0000F7520000}"/>
    <cellStyle name="Note 31 2 3 3" xfId="38719" xr:uid="{00000000-0005-0000-0000-0000F8520000}"/>
    <cellStyle name="Note 31 2 4" xfId="9272" xr:uid="{00000000-0005-0000-0000-0000F9520000}"/>
    <cellStyle name="Note 31 2 4 2" xfId="26707" xr:uid="{00000000-0005-0000-0000-0000FA520000}"/>
    <cellStyle name="Note 31 2 4 3" xfId="41160" xr:uid="{00000000-0005-0000-0000-0000FB520000}"/>
    <cellStyle name="Note 31 2 5" xfId="11692" xr:uid="{00000000-0005-0000-0000-0000FC520000}"/>
    <cellStyle name="Note 31 2 5 2" xfId="29127" xr:uid="{00000000-0005-0000-0000-0000FD520000}"/>
    <cellStyle name="Note 31 2 5 3" xfId="43580" xr:uid="{00000000-0005-0000-0000-0000FE520000}"/>
    <cellStyle name="Note 31 2 6" xfId="18699" xr:uid="{00000000-0005-0000-0000-0000FF520000}"/>
    <cellStyle name="Note 31 3" xfId="1859" xr:uid="{00000000-0005-0000-0000-000000530000}"/>
    <cellStyle name="Note 31 3 2" xfId="4370" xr:uid="{00000000-0005-0000-0000-000001530000}"/>
    <cellStyle name="Note 31 3 2 2" xfId="13903" xr:uid="{00000000-0005-0000-0000-000002530000}"/>
    <cellStyle name="Note 31 3 2 2 2" xfId="31338" xr:uid="{00000000-0005-0000-0000-000003530000}"/>
    <cellStyle name="Note 31 3 2 2 3" xfId="45791" xr:uid="{00000000-0005-0000-0000-000004530000}"/>
    <cellStyle name="Note 31 3 2 3" xfId="16364" xr:uid="{00000000-0005-0000-0000-000005530000}"/>
    <cellStyle name="Note 31 3 2 3 2" xfId="33799" xr:uid="{00000000-0005-0000-0000-000006530000}"/>
    <cellStyle name="Note 31 3 2 3 3" xfId="48252" xr:uid="{00000000-0005-0000-0000-000007530000}"/>
    <cellStyle name="Note 31 3 2 4" xfId="21806" xr:uid="{00000000-0005-0000-0000-000008530000}"/>
    <cellStyle name="Note 31 3 2 5" xfId="36259" xr:uid="{00000000-0005-0000-0000-000009530000}"/>
    <cellStyle name="Note 31 3 3" xfId="6832" xr:uid="{00000000-0005-0000-0000-00000A530000}"/>
    <cellStyle name="Note 31 3 3 2" xfId="24267" xr:uid="{00000000-0005-0000-0000-00000B530000}"/>
    <cellStyle name="Note 31 3 3 3" xfId="38720" xr:uid="{00000000-0005-0000-0000-00000C530000}"/>
    <cellStyle name="Note 31 3 4" xfId="9273" xr:uid="{00000000-0005-0000-0000-00000D530000}"/>
    <cellStyle name="Note 31 3 4 2" xfId="26708" xr:uid="{00000000-0005-0000-0000-00000E530000}"/>
    <cellStyle name="Note 31 3 4 3" xfId="41161" xr:uid="{00000000-0005-0000-0000-00000F530000}"/>
    <cellStyle name="Note 31 3 5" xfId="11693" xr:uid="{00000000-0005-0000-0000-000010530000}"/>
    <cellStyle name="Note 31 3 5 2" xfId="29128" xr:uid="{00000000-0005-0000-0000-000011530000}"/>
    <cellStyle name="Note 31 3 5 3" xfId="43581" xr:uid="{00000000-0005-0000-0000-000012530000}"/>
    <cellStyle name="Note 31 3 6" xfId="18700" xr:uid="{00000000-0005-0000-0000-000013530000}"/>
    <cellStyle name="Note 31 4" xfId="1860" xr:uid="{00000000-0005-0000-0000-000014530000}"/>
    <cellStyle name="Note 31 4 2" xfId="4371" xr:uid="{00000000-0005-0000-0000-000015530000}"/>
    <cellStyle name="Note 31 4 2 2" xfId="21807" xr:uid="{00000000-0005-0000-0000-000016530000}"/>
    <cellStyle name="Note 31 4 2 3" xfId="36260" xr:uid="{00000000-0005-0000-0000-000017530000}"/>
    <cellStyle name="Note 31 4 3" xfId="6833" xr:uid="{00000000-0005-0000-0000-000018530000}"/>
    <cellStyle name="Note 31 4 3 2" xfId="24268" xr:uid="{00000000-0005-0000-0000-000019530000}"/>
    <cellStyle name="Note 31 4 3 3" xfId="38721" xr:uid="{00000000-0005-0000-0000-00001A530000}"/>
    <cellStyle name="Note 31 4 4" xfId="9274" xr:uid="{00000000-0005-0000-0000-00001B530000}"/>
    <cellStyle name="Note 31 4 4 2" xfId="26709" xr:uid="{00000000-0005-0000-0000-00001C530000}"/>
    <cellStyle name="Note 31 4 4 3" xfId="41162" xr:uid="{00000000-0005-0000-0000-00001D530000}"/>
    <cellStyle name="Note 31 4 5" xfId="11694" xr:uid="{00000000-0005-0000-0000-00001E530000}"/>
    <cellStyle name="Note 31 4 5 2" xfId="29129" xr:uid="{00000000-0005-0000-0000-00001F530000}"/>
    <cellStyle name="Note 31 4 5 3" xfId="43582" xr:uid="{00000000-0005-0000-0000-000020530000}"/>
    <cellStyle name="Note 31 4 6" xfId="15235" xr:uid="{00000000-0005-0000-0000-000021530000}"/>
    <cellStyle name="Note 31 4 6 2" xfId="32670" xr:uid="{00000000-0005-0000-0000-000022530000}"/>
    <cellStyle name="Note 31 4 6 3" xfId="47123" xr:uid="{00000000-0005-0000-0000-000023530000}"/>
    <cellStyle name="Note 31 4 7" xfId="18701" xr:uid="{00000000-0005-0000-0000-000024530000}"/>
    <cellStyle name="Note 31 4 8" xfId="20397" xr:uid="{00000000-0005-0000-0000-000025530000}"/>
    <cellStyle name="Note 31 5" xfId="4368" xr:uid="{00000000-0005-0000-0000-000026530000}"/>
    <cellStyle name="Note 31 5 2" xfId="13901" xr:uid="{00000000-0005-0000-0000-000027530000}"/>
    <cellStyle name="Note 31 5 2 2" xfId="31336" xr:uid="{00000000-0005-0000-0000-000028530000}"/>
    <cellStyle name="Note 31 5 2 3" xfId="45789" xr:uid="{00000000-0005-0000-0000-000029530000}"/>
    <cellStyle name="Note 31 5 3" xfId="16362" xr:uid="{00000000-0005-0000-0000-00002A530000}"/>
    <cellStyle name="Note 31 5 3 2" xfId="33797" xr:uid="{00000000-0005-0000-0000-00002B530000}"/>
    <cellStyle name="Note 31 5 3 3" xfId="48250" xr:uid="{00000000-0005-0000-0000-00002C530000}"/>
    <cellStyle name="Note 31 5 4" xfId="21804" xr:uid="{00000000-0005-0000-0000-00002D530000}"/>
    <cellStyle name="Note 31 5 5" xfId="36257" xr:uid="{00000000-0005-0000-0000-00002E530000}"/>
    <cellStyle name="Note 31 6" xfId="6830" xr:uid="{00000000-0005-0000-0000-00002F530000}"/>
    <cellStyle name="Note 31 6 2" xfId="24265" xr:uid="{00000000-0005-0000-0000-000030530000}"/>
    <cellStyle name="Note 31 6 3" xfId="38718" xr:uid="{00000000-0005-0000-0000-000031530000}"/>
    <cellStyle name="Note 31 7" xfId="9271" xr:uid="{00000000-0005-0000-0000-000032530000}"/>
    <cellStyle name="Note 31 7 2" xfId="26706" xr:uid="{00000000-0005-0000-0000-000033530000}"/>
    <cellStyle name="Note 31 7 3" xfId="41159" xr:uid="{00000000-0005-0000-0000-000034530000}"/>
    <cellStyle name="Note 31 8" xfId="11691" xr:uid="{00000000-0005-0000-0000-000035530000}"/>
    <cellStyle name="Note 31 8 2" xfId="29126" xr:uid="{00000000-0005-0000-0000-000036530000}"/>
    <cellStyle name="Note 31 8 3" xfId="43579" xr:uid="{00000000-0005-0000-0000-000037530000}"/>
    <cellStyle name="Note 31 9" xfId="18698" xr:uid="{00000000-0005-0000-0000-000038530000}"/>
    <cellStyle name="Note 32" xfId="1861" xr:uid="{00000000-0005-0000-0000-000039530000}"/>
    <cellStyle name="Note 32 2" xfId="1862" xr:uid="{00000000-0005-0000-0000-00003A530000}"/>
    <cellStyle name="Note 32 2 2" xfId="4373" xr:uid="{00000000-0005-0000-0000-00003B530000}"/>
    <cellStyle name="Note 32 2 2 2" xfId="13905" xr:uid="{00000000-0005-0000-0000-00003C530000}"/>
    <cellStyle name="Note 32 2 2 2 2" xfId="31340" xr:uid="{00000000-0005-0000-0000-00003D530000}"/>
    <cellStyle name="Note 32 2 2 2 3" xfId="45793" xr:uid="{00000000-0005-0000-0000-00003E530000}"/>
    <cellStyle name="Note 32 2 2 3" xfId="16366" xr:uid="{00000000-0005-0000-0000-00003F530000}"/>
    <cellStyle name="Note 32 2 2 3 2" xfId="33801" xr:uid="{00000000-0005-0000-0000-000040530000}"/>
    <cellStyle name="Note 32 2 2 3 3" xfId="48254" xr:uid="{00000000-0005-0000-0000-000041530000}"/>
    <cellStyle name="Note 32 2 2 4" xfId="21809" xr:uid="{00000000-0005-0000-0000-000042530000}"/>
    <cellStyle name="Note 32 2 2 5" xfId="36262" xr:uid="{00000000-0005-0000-0000-000043530000}"/>
    <cellStyle name="Note 32 2 3" xfId="6835" xr:uid="{00000000-0005-0000-0000-000044530000}"/>
    <cellStyle name="Note 32 2 3 2" xfId="24270" xr:uid="{00000000-0005-0000-0000-000045530000}"/>
    <cellStyle name="Note 32 2 3 3" xfId="38723" xr:uid="{00000000-0005-0000-0000-000046530000}"/>
    <cellStyle name="Note 32 2 4" xfId="9276" xr:uid="{00000000-0005-0000-0000-000047530000}"/>
    <cellStyle name="Note 32 2 4 2" xfId="26711" xr:uid="{00000000-0005-0000-0000-000048530000}"/>
    <cellStyle name="Note 32 2 4 3" xfId="41164" xr:uid="{00000000-0005-0000-0000-000049530000}"/>
    <cellStyle name="Note 32 2 5" xfId="11696" xr:uid="{00000000-0005-0000-0000-00004A530000}"/>
    <cellStyle name="Note 32 2 5 2" xfId="29131" xr:uid="{00000000-0005-0000-0000-00004B530000}"/>
    <cellStyle name="Note 32 2 5 3" xfId="43584" xr:uid="{00000000-0005-0000-0000-00004C530000}"/>
    <cellStyle name="Note 32 2 6" xfId="18703" xr:uid="{00000000-0005-0000-0000-00004D530000}"/>
    <cellStyle name="Note 32 3" xfId="1863" xr:uid="{00000000-0005-0000-0000-00004E530000}"/>
    <cellStyle name="Note 32 3 2" xfId="4374" xr:uid="{00000000-0005-0000-0000-00004F530000}"/>
    <cellStyle name="Note 32 3 2 2" xfId="13906" xr:uid="{00000000-0005-0000-0000-000050530000}"/>
    <cellStyle name="Note 32 3 2 2 2" xfId="31341" xr:uid="{00000000-0005-0000-0000-000051530000}"/>
    <cellStyle name="Note 32 3 2 2 3" xfId="45794" xr:uid="{00000000-0005-0000-0000-000052530000}"/>
    <cellStyle name="Note 32 3 2 3" xfId="16367" xr:uid="{00000000-0005-0000-0000-000053530000}"/>
    <cellStyle name="Note 32 3 2 3 2" xfId="33802" xr:uid="{00000000-0005-0000-0000-000054530000}"/>
    <cellStyle name="Note 32 3 2 3 3" xfId="48255" xr:uid="{00000000-0005-0000-0000-000055530000}"/>
    <cellStyle name="Note 32 3 2 4" xfId="21810" xr:uid="{00000000-0005-0000-0000-000056530000}"/>
    <cellStyle name="Note 32 3 2 5" xfId="36263" xr:uid="{00000000-0005-0000-0000-000057530000}"/>
    <cellStyle name="Note 32 3 3" xfId="6836" xr:uid="{00000000-0005-0000-0000-000058530000}"/>
    <cellStyle name="Note 32 3 3 2" xfId="24271" xr:uid="{00000000-0005-0000-0000-000059530000}"/>
    <cellStyle name="Note 32 3 3 3" xfId="38724" xr:uid="{00000000-0005-0000-0000-00005A530000}"/>
    <cellStyle name="Note 32 3 4" xfId="9277" xr:uid="{00000000-0005-0000-0000-00005B530000}"/>
    <cellStyle name="Note 32 3 4 2" xfId="26712" xr:uid="{00000000-0005-0000-0000-00005C530000}"/>
    <cellStyle name="Note 32 3 4 3" xfId="41165" xr:uid="{00000000-0005-0000-0000-00005D530000}"/>
    <cellStyle name="Note 32 3 5" xfId="11697" xr:uid="{00000000-0005-0000-0000-00005E530000}"/>
    <cellStyle name="Note 32 3 5 2" xfId="29132" xr:uid="{00000000-0005-0000-0000-00005F530000}"/>
    <cellStyle name="Note 32 3 5 3" xfId="43585" xr:uid="{00000000-0005-0000-0000-000060530000}"/>
    <cellStyle name="Note 32 3 6" xfId="18704" xr:uid="{00000000-0005-0000-0000-000061530000}"/>
    <cellStyle name="Note 32 4" xfId="1864" xr:uid="{00000000-0005-0000-0000-000062530000}"/>
    <cellStyle name="Note 32 4 2" xfId="4375" xr:uid="{00000000-0005-0000-0000-000063530000}"/>
    <cellStyle name="Note 32 4 2 2" xfId="21811" xr:uid="{00000000-0005-0000-0000-000064530000}"/>
    <cellStyle name="Note 32 4 2 3" xfId="36264" xr:uid="{00000000-0005-0000-0000-000065530000}"/>
    <cellStyle name="Note 32 4 3" xfId="6837" xr:uid="{00000000-0005-0000-0000-000066530000}"/>
    <cellStyle name="Note 32 4 3 2" xfId="24272" xr:uid="{00000000-0005-0000-0000-000067530000}"/>
    <cellStyle name="Note 32 4 3 3" xfId="38725" xr:uid="{00000000-0005-0000-0000-000068530000}"/>
    <cellStyle name="Note 32 4 4" xfId="9278" xr:uid="{00000000-0005-0000-0000-000069530000}"/>
    <cellStyle name="Note 32 4 4 2" xfId="26713" xr:uid="{00000000-0005-0000-0000-00006A530000}"/>
    <cellStyle name="Note 32 4 4 3" xfId="41166" xr:uid="{00000000-0005-0000-0000-00006B530000}"/>
    <cellStyle name="Note 32 4 5" xfId="11698" xr:uid="{00000000-0005-0000-0000-00006C530000}"/>
    <cellStyle name="Note 32 4 5 2" xfId="29133" xr:uid="{00000000-0005-0000-0000-00006D530000}"/>
    <cellStyle name="Note 32 4 5 3" xfId="43586" xr:uid="{00000000-0005-0000-0000-00006E530000}"/>
    <cellStyle name="Note 32 4 6" xfId="15236" xr:uid="{00000000-0005-0000-0000-00006F530000}"/>
    <cellStyle name="Note 32 4 6 2" xfId="32671" xr:uid="{00000000-0005-0000-0000-000070530000}"/>
    <cellStyle name="Note 32 4 6 3" xfId="47124" xr:uid="{00000000-0005-0000-0000-000071530000}"/>
    <cellStyle name="Note 32 4 7" xfId="18705" xr:uid="{00000000-0005-0000-0000-000072530000}"/>
    <cellStyle name="Note 32 4 8" xfId="20398" xr:uid="{00000000-0005-0000-0000-000073530000}"/>
    <cellStyle name="Note 32 5" xfId="4372" xr:uid="{00000000-0005-0000-0000-000074530000}"/>
    <cellStyle name="Note 32 5 2" xfId="13904" xr:uid="{00000000-0005-0000-0000-000075530000}"/>
    <cellStyle name="Note 32 5 2 2" xfId="31339" xr:uid="{00000000-0005-0000-0000-000076530000}"/>
    <cellStyle name="Note 32 5 2 3" xfId="45792" xr:uid="{00000000-0005-0000-0000-000077530000}"/>
    <cellStyle name="Note 32 5 3" xfId="16365" xr:uid="{00000000-0005-0000-0000-000078530000}"/>
    <cellStyle name="Note 32 5 3 2" xfId="33800" xr:uid="{00000000-0005-0000-0000-000079530000}"/>
    <cellStyle name="Note 32 5 3 3" xfId="48253" xr:uid="{00000000-0005-0000-0000-00007A530000}"/>
    <cellStyle name="Note 32 5 4" xfId="21808" xr:uid="{00000000-0005-0000-0000-00007B530000}"/>
    <cellStyle name="Note 32 5 5" xfId="36261" xr:uid="{00000000-0005-0000-0000-00007C530000}"/>
    <cellStyle name="Note 32 6" xfId="6834" xr:uid="{00000000-0005-0000-0000-00007D530000}"/>
    <cellStyle name="Note 32 6 2" xfId="24269" xr:uid="{00000000-0005-0000-0000-00007E530000}"/>
    <cellStyle name="Note 32 6 3" xfId="38722" xr:uid="{00000000-0005-0000-0000-00007F530000}"/>
    <cellStyle name="Note 32 7" xfId="9275" xr:uid="{00000000-0005-0000-0000-000080530000}"/>
    <cellStyle name="Note 32 7 2" xfId="26710" xr:uid="{00000000-0005-0000-0000-000081530000}"/>
    <cellStyle name="Note 32 7 3" xfId="41163" xr:uid="{00000000-0005-0000-0000-000082530000}"/>
    <cellStyle name="Note 32 8" xfId="11695" xr:uid="{00000000-0005-0000-0000-000083530000}"/>
    <cellStyle name="Note 32 8 2" xfId="29130" xr:uid="{00000000-0005-0000-0000-000084530000}"/>
    <cellStyle name="Note 32 8 3" xfId="43583" xr:uid="{00000000-0005-0000-0000-000085530000}"/>
    <cellStyle name="Note 32 9" xfId="18702" xr:uid="{00000000-0005-0000-0000-000086530000}"/>
    <cellStyle name="Note 33" xfId="1865" xr:uid="{00000000-0005-0000-0000-000087530000}"/>
    <cellStyle name="Note 33 2" xfId="1866" xr:uid="{00000000-0005-0000-0000-000088530000}"/>
    <cellStyle name="Note 33 2 2" xfId="4377" xr:uid="{00000000-0005-0000-0000-000089530000}"/>
    <cellStyle name="Note 33 2 2 2" xfId="13908" xr:uid="{00000000-0005-0000-0000-00008A530000}"/>
    <cellStyle name="Note 33 2 2 2 2" xfId="31343" xr:uid="{00000000-0005-0000-0000-00008B530000}"/>
    <cellStyle name="Note 33 2 2 2 3" xfId="45796" xr:uid="{00000000-0005-0000-0000-00008C530000}"/>
    <cellStyle name="Note 33 2 2 3" xfId="16369" xr:uid="{00000000-0005-0000-0000-00008D530000}"/>
    <cellStyle name="Note 33 2 2 3 2" xfId="33804" xr:uid="{00000000-0005-0000-0000-00008E530000}"/>
    <cellStyle name="Note 33 2 2 3 3" xfId="48257" xr:uid="{00000000-0005-0000-0000-00008F530000}"/>
    <cellStyle name="Note 33 2 2 4" xfId="21813" xr:uid="{00000000-0005-0000-0000-000090530000}"/>
    <cellStyle name="Note 33 2 2 5" xfId="36266" xr:uid="{00000000-0005-0000-0000-000091530000}"/>
    <cellStyle name="Note 33 2 3" xfId="6839" xr:uid="{00000000-0005-0000-0000-000092530000}"/>
    <cellStyle name="Note 33 2 3 2" xfId="24274" xr:uid="{00000000-0005-0000-0000-000093530000}"/>
    <cellStyle name="Note 33 2 3 3" xfId="38727" xr:uid="{00000000-0005-0000-0000-000094530000}"/>
    <cellStyle name="Note 33 2 4" xfId="9280" xr:uid="{00000000-0005-0000-0000-000095530000}"/>
    <cellStyle name="Note 33 2 4 2" xfId="26715" xr:uid="{00000000-0005-0000-0000-000096530000}"/>
    <cellStyle name="Note 33 2 4 3" xfId="41168" xr:uid="{00000000-0005-0000-0000-000097530000}"/>
    <cellStyle name="Note 33 2 5" xfId="11700" xr:uid="{00000000-0005-0000-0000-000098530000}"/>
    <cellStyle name="Note 33 2 5 2" xfId="29135" xr:uid="{00000000-0005-0000-0000-000099530000}"/>
    <cellStyle name="Note 33 2 5 3" xfId="43588" xr:uid="{00000000-0005-0000-0000-00009A530000}"/>
    <cellStyle name="Note 33 2 6" xfId="18707" xr:uid="{00000000-0005-0000-0000-00009B530000}"/>
    <cellStyle name="Note 33 3" xfId="1867" xr:uid="{00000000-0005-0000-0000-00009C530000}"/>
    <cellStyle name="Note 33 3 2" xfId="4378" xr:uid="{00000000-0005-0000-0000-00009D530000}"/>
    <cellStyle name="Note 33 3 2 2" xfId="13909" xr:uid="{00000000-0005-0000-0000-00009E530000}"/>
    <cellStyle name="Note 33 3 2 2 2" xfId="31344" xr:uid="{00000000-0005-0000-0000-00009F530000}"/>
    <cellStyle name="Note 33 3 2 2 3" xfId="45797" xr:uid="{00000000-0005-0000-0000-0000A0530000}"/>
    <cellStyle name="Note 33 3 2 3" xfId="16370" xr:uid="{00000000-0005-0000-0000-0000A1530000}"/>
    <cellStyle name="Note 33 3 2 3 2" xfId="33805" xr:uid="{00000000-0005-0000-0000-0000A2530000}"/>
    <cellStyle name="Note 33 3 2 3 3" xfId="48258" xr:uid="{00000000-0005-0000-0000-0000A3530000}"/>
    <cellStyle name="Note 33 3 2 4" xfId="21814" xr:uid="{00000000-0005-0000-0000-0000A4530000}"/>
    <cellStyle name="Note 33 3 2 5" xfId="36267" xr:uid="{00000000-0005-0000-0000-0000A5530000}"/>
    <cellStyle name="Note 33 3 3" xfId="6840" xr:uid="{00000000-0005-0000-0000-0000A6530000}"/>
    <cellStyle name="Note 33 3 3 2" xfId="24275" xr:uid="{00000000-0005-0000-0000-0000A7530000}"/>
    <cellStyle name="Note 33 3 3 3" xfId="38728" xr:uid="{00000000-0005-0000-0000-0000A8530000}"/>
    <cellStyle name="Note 33 3 4" xfId="9281" xr:uid="{00000000-0005-0000-0000-0000A9530000}"/>
    <cellStyle name="Note 33 3 4 2" xfId="26716" xr:uid="{00000000-0005-0000-0000-0000AA530000}"/>
    <cellStyle name="Note 33 3 4 3" xfId="41169" xr:uid="{00000000-0005-0000-0000-0000AB530000}"/>
    <cellStyle name="Note 33 3 5" xfId="11701" xr:uid="{00000000-0005-0000-0000-0000AC530000}"/>
    <cellStyle name="Note 33 3 5 2" xfId="29136" xr:uid="{00000000-0005-0000-0000-0000AD530000}"/>
    <cellStyle name="Note 33 3 5 3" xfId="43589" xr:uid="{00000000-0005-0000-0000-0000AE530000}"/>
    <cellStyle name="Note 33 3 6" xfId="18708" xr:uid="{00000000-0005-0000-0000-0000AF530000}"/>
    <cellStyle name="Note 33 4" xfId="1868" xr:uid="{00000000-0005-0000-0000-0000B0530000}"/>
    <cellStyle name="Note 33 4 2" xfId="4379" xr:uid="{00000000-0005-0000-0000-0000B1530000}"/>
    <cellStyle name="Note 33 4 2 2" xfId="21815" xr:uid="{00000000-0005-0000-0000-0000B2530000}"/>
    <cellStyle name="Note 33 4 2 3" xfId="36268" xr:uid="{00000000-0005-0000-0000-0000B3530000}"/>
    <cellStyle name="Note 33 4 3" xfId="6841" xr:uid="{00000000-0005-0000-0000-0000B4530000}"/>
    <cellStyle name="Note 33 4 3 2" xfId="24276" xr:uid="{00000000-0005-0000-0000-0000B5530000}"/>
    <cellStyle name="Note 33 4 3 3" xfId="38729" xr:uid="{00000000-0005-0000-0000-0000B6530000}"/>
    <cellStyle name="Note 33 4 4" xfId="9282" xr:uid="{00000000-0005-0000-0000-0000B7530000}"/>
    <cellStyle name="Note 33 4 4 2" xfId="26717" xr:uid="{00000000-0005-0000-0000-0000B8530000}"/>
    <cellStyle name="Note 33 4 4 3" xfId="41170" xr:uid="{00000000-0005-0000-0000-0000B9530000}"/>
    <cellStyle name="Note 33 4 5" xfId="11702" xr:uid="{00000000-0005-0000-0000-0000BA530000}"/>
    <cellStyle name="Note 33 4 5 2" xfId="29137" xr:uid="{00000000-0005-0000-0000-0000BB530000}"/>
    <cellStyle name="Note 33 4 5 3" xfId="43590" xr:uid="{00000000-0005-0000-0000-0000BC530000}"/>
    <cellStyle name="Note 33 4 6" xfId="15237" xr:uid="{00000000-0005-0000-0000-0000BD530000}"/>
    <cellStyle name="Note 33 4 6 2" xfId="32672" xr:uid="{00000000-0005-0000-0000-0000BE530000}"/>
    <cellStyle name="Note 33 4 6 3" xfId="47125" xr:uid="{00000000-0005-0000-0000-0000BF530000}"/>
    <cellStyle name="Note 33 4 7" xfId="18709" xr:uid="{00000000-0005-0000-0000-0000C0530000}"/>
    <cellStyle name="Note 33 4 8" xfId="20399" xr:uid="{00000000-0005-0000-0000-0000C1530000}"/>
    <cellStyle name="Note 33 5" xfId="4376" xr:uid="{00000000-0005-0000-0000-0000C2530000}"/>
    <cellStyle name="Note 33 5 2" xfId="13907" xr:uid="{00000000-0005-0000-0000-0000C3530000}"/>
    <cellStyle name="Note 33 5 2 2" xfId="31342" xr:uid="{00000000-0005-0000-0000-0000C4530000}"/>
    <cellStyle name="Note 33 5 2 3" xfId="45795" xr:uid="{00000000-0005-0000-0000-0000C5530000}"/>
    <cellStyle name="Note 33 5 3" xfId="16368" xr:uid="{00000000-0005-0000-0000-0000C6530000}"/>
    <cellStyle name="Note 33 5 3 2" xfId="33803" xr:uid="{00000000-0005-0000-0000-0000C7530000}"/>
    <cellStyle name="Note 33 5 3 3" xfId="48256" xr:uid="{00000000-0005-0000-0000-0000C8530000}"/>
    <cellStyle name="Note 33 5 4" xfId="21812" xr:uid="{00000000-0005-0000-0000-0000C9530000}"/>
    <cellStyle name="Note 33 5 5" xfId="36265" xr:uid="{00000000-0005-0000-0000-0000CA530000}"/>
    <cellStyle name="Note 33 6" xfId="6838" xr:uid="{00000000-0005-0000-0000-0000CB530000}"/>
    <cellStyle name="Note 33 6 2" xfId="24273" xr:uid="{00000000-0005-0000-0000-0000CC530000}"/>
    <cellStyle name="Note 33 6 3" xfId="38726" xr:uid="{00000000-0005-0000-0000-0000CD530000}"/>
    <cellStyle name="Note 33 7" xfId="9279" xr:uid="{00000000-0005-0000-0000-0000CE530000}"/>
    <cellStyle name="Note 33 7 2" xfId="26714" xr:uid="{00000000-0005-0000-0000-0000CF530000}"/>
    <cellStyle name="Note 33 7 3" xfId="41167" xr:uid="{00000000-0005-0000-0000-0000D0530000}"/>
    <cellStyle name="Note 33 8" xfId="11699" xr:uid="{00000000-0005-0000-0000-0000D1530000}"/>
    <cellStyle name="Note 33 8 2" xfId="29134" xr:uid="{00000000-0005-0000-0000-0000D2530000}"/>
    <cellStyle name="Note 33 8 3" xfId="43587" xr:uid="{00000000-0005-0000-0000-0000D3530000}"/>
    <cellStyle name="Note 33 9" xfId="18706" xr:uid="{00000000-0005-0000-0000-0000D4530000}"/>
    <cellStyle name="Note 34" xfId="1869" xr:uid="{00000000-0005-0000-0000-0000D5530000}"/>
    <cellStyle name="Note 34 2" xfId="1870" xr:uid="{00000000-0005-0000-0000-0000D6530000}"/>
    <cellStyle name="Note 34 2 2" xfId="4381" xr:uid="{00000000-0005-0000-0000-0000D7530000}"/>
    <cellStyle name="Note 34 2 2 2" xfId="13911" xr:uid="{00000000-0005-0000-0000-0000D8530000}"/>
    <cellStyle name="Note 34 2 2 2 2" xfId="31346" xr:uid="{00000000-0005-0000-0000-0000D9530000}"/>
    <cellStyle name="Note 34 2 2 2 3" xfId="45799" xr:uid="{00000000-0005-0000-0000-0000DA530000}"/>
    <cellStyle name="Note 34 2 2 3" xfId="16372" xr:uid="{00000000-0005-0000-0000-0000DB530000}"/>
    <cellStyle name="Note 34 2 2 3 2" xfId="33807" xr:uid="{00000000-0005-0000-0000-0000DC530000}"/>
    <cellStyle name="Note 34 2 2 3 3" xfId="48260" xr:uid="{00000000-0005-0000-0000-0000DD530000}"/>
    <cellStyle name="Note 34 2 2 4" xfId="21817" xr:uid="{00000000-0005-0000-0000-0000DE530000}"/>
    <cellStyle name="Note 34 2 2 5" xfId="36270" xr:uid="{00000000-0005-0000-0000-0000DF530000}"/>
    <cellStyle name="Note 34 2 3" xfId="6843" xr:uid="{00000000-0005-0000-0000-0000E0530000}"/>
    <cellStyle name="Note 34 2 3 2" xfId="24278" xr:uid="{00000000-0005-0000-0000-0000E1530000}"/>
    <cellStyle name="Note 34 2 3 3" xfId="38731" xr:uid="{00000000-0005-0000-0000-0000E2530000}"/>
    <cellStyle name="Note 34 2 4" xfId="9284" xr:uid="{00000000-0005-0000-0000-0000E3530000}"/>
    <cellStyle name="Note 34 2 4 2" xfId="26719" xr:uid="{00000000-0005-0000-0000-0000E4530000}"/>
    <cellStyle name="Note 34 2 4 3" xfId="41172" xr:uid="{00000000-0005-0000-0000-0000E5530000}"/>
    <cellStyle name="Note 34 2 5" xfId="11704" xr:uid="{00000000-0005-0000-0000-0000E6530000}"/>
    <cellStyle name="Note 34 2 5 2" xfId="29139" xr:uid="{00000000-0005-0000-0000-0000E7530000}"/>
    <cellStyle name="Note 34 2 5 3" xfId="43592" xr:uid="{00000000-0005-0000-0000-0000E8530000}"/>
    <cellStyle name="Note 34 2 6" xfId="18711" xr:uid="{00000000-0005-0000-0000-0000E9530000}"/>
    <cellStyle name="Note 34 3" xfId="1871" xr:uid="{00000000-0005-0000-0000-0000EA530000}"/>
    <cellStyle name="Note 34 3 2" xfId="4382" xr:uid="{00000000-0005-0000-0000-0000EB530000}"/>
    <cellStyle name="Note 34 3 2 2" xfId="13912" xr:uid="{00000000-0005-0000-0000-0000EC530000}"/>
    <cellStyle name="Note 34 3 2 2 2" xfId="31347" xr:uid="{00000000-0005-0000-0000-0000ED530000}"/>
    <cellStyle name="Note 34 3 2 2 3" xfId="45800" xr:uid="{00000000-0005-0000-0000-0000EE530000}"/>
    <cellStyle name="Note 34 3 2 3" xfId="16373" xr:uid="{00000000-0005-0000-0000-0000EF530000}"/>
    <cellStyle name="Note 34 3 2 3 2" xfId="33808" xr:uid="{00000000-0005-0000-0000-0000F0530000}"/>
    <cellStyle name="Note 34 3 2 3 3" xfId="48261" xr:uid="{00000000-0005-0000-0000-0000F1530000}"/>
    <cellStyle name="Note 34 3 2 4" xfId="21818" xr:uid="{00000000-0005-0000-0000-0000F2530000}"/>
    <cellStyle name="Note 34 3 2 5" xfId="36271" xr:uid="{00000000-0005-0000-0000-0000F3530000}"/>
    <cellStyle name="Note 34 3 3" xfId="6844" xr:uid="{00000000-0005-0000-0000-0000F4530000}"/>
    <cellStyle name="Note 34 3 3 2" xfId="24279" xr:uid="{00000000-0005-0000-0000-0000F5530000}"/>
    <cellStyle name="Note 34 3 3 3" xfId="38732" xr:uid="{00000000-0005-0000-0000-0000F6530000}"/>
    <cellStyle name="Note 34 3 4" xfId="9285" xr:uid="{00000000-0005-0000-0000-0000F7530000}"/>
    <cellStyle name="Note 34 3 4 2" xfId="26720" xr:uid="{00000000-0005-0000-0000-0000F8530000}"/>
    <cellStyle name="Note 34 3 4 3" xfId="41173" xr:uid="{00000000-0005-0000-0000-0000F9530000}"/>
    <cellStyle name="Note 34 3 5" xfId="11705" xr:uid="{00000000-0005-0000-0000-0000FA530000}"/>
    <cellStyle name="Note 34 3 5 2" xfId="29140" xr:uid="{00000000-0005-0000-0000-0000FB530000}"/>
    <cellStyle name="Note 34 3 5 3" xfId="43593" xr:uid="{00000000-0005-0000-0000-0000FC530000}"/>
    <cellStyle name="Note 34 3 6" xfId="18712" xr:uid="{00000000-0005-0000-0000-0000FD530000}"/>
    <cellStyle name="Note 34 4" xfId="1872" xr:uid="{00000000-0005-0000-0000-0000FE530000}"/>
    <cellStyle name="Note 34 4 2" xfId="4383" xr:uid="{00000000-0005-0000-0000-0000FF530000}"/>
    <cellStyle name="Note 34 4 2 2" xfId="21819" xr:uid="{00000000-0005-0000-0000-000000540000}"/>
    <cellStyle name="Note 34 4 2 3" xfId="36272" xr:uid="{00000000-0005-0000-0000-000001540000}"/>
    <cellStyle name="Note 34 4 3" xfId="6845" xr:uid="{00000000-0005-0000-0000-000002540000}"/>
    <cellStyle name="Note 34 4 3 2" xfId="24280" xr:uid="{00000000-0005-0000-0000-000003540000}"/>
    <cellStyle name="Note 34 4 3 3" xfId="38733" xr:uid="{00000000-0005-0000-0000-000004540000}"/>
    <cellStyle name="Note 34 4 4" xfId="9286" xr:uid="{00000000-0005-0000-0000-000005540000}"/>
    <cellStyle name="Note 34 4 4 2" xfId="26721" xr:uid="{00000000-0005-0000-0000-000006540000}"/>
    <cellStyle name="Note 34 4 4 3" xfId="41174" xr:uid="{00000000-0005-0000-0000-000007540000}"/>
    <cellStyle name="Note 34 4 5" xfId="11706" xr:uid="{00000000-0005-0000-0000-000008540000}"/>
    <cellStyle name="Note 34 4 5 2" xfId="29141" xr:uid="{00000000-0005-0000-0000-000009540000}"/>
    <cellStyle name="Note 34 4 5 3" xfId="43594" xr:uid="{00000000-0005-0000-0000-00000A540000}"/>
    <cellStyle name="Note 34 4 6" xfId="15238" xr:uid="{00000000-0005-0000-0000-00000B540000}"/>
    <cellStyle name="Note 34 4 6 2" xfId="32673" xr:uid="{00000000-0005-0000-0000-00000C540000}"/>
    <cellStyle name="Note 34 4 6 3" xfId="47126" xr:uid="{00000000-0005-0000-0000-00000D540000}"/>
    <cellStyle name="Note 34 4 7" xfId="18713" xr:uid="{00000000-0005-0000-0000-00000E540000}"/>
    <cellStyle name="Note 34 4 8" xfId="20400" xr:uid="{00000000-0005-0000-0000-00000F540000}"/>
    <cellStyle name="Note 34 5" xfId="4380" xr:uid="{00000000-0005-0000-0000-000010540000}"/>
    <cellStyle name="Note 34 5 2" xfId="13910" xr:uid="{00000000-0005-0000-0000-000011540000}"/>
    <cellStyle name="Note 34 5 2 2" xfId="31345" xr:uid="{00000000-0005-0000-0000-000012540000}"/>
    <cellStyle name="Note 34 5 2 3" xfId="45798" xr:uid="{00000000-0005-0000-0000-000013540000}"/>
    <cellStyle name="Note 34 5 3" xfId="16371" xr:uid="{00000000-0005-0000-0000-000014540000}"/>
    <cellStyle name="Note 34 5 3 2" xfId="33806" xr:uid="{00000000-0005-0000-0000-000015540000}"/>
    <cellStyle name="Note 34 5 3 3" xfId="48259" xr:uid="{00000000-0005-0000-0000-000016540000}"/>
    <cellStyle name="Note 34 5 4" xfId="21816" xr:uid="{00000000-0005-0000-0000-000017540000}"/>
    <cellStyle name="Note 34 5 5" xfId="36269" xr:uid="{00000000-0005-0000-0000-000018540000}"/>
    <cellStyle name="Note 34 6" xfId="6842" xr:uid="{00000000-0005-0000-0000-000019540000}"/>
    <cellStyle name="Note 34 6 2" xfId="24277" xr:uid="{00000000-0005-0000-0000-00001A540000}"/>
    <cellStyle name="Note 34 6 3" xfId="38730" xr:uid="{00000000-0005-0000-0000-00001B540000}"/>
    <cellStyle name="Note 34 7" xfId="9283" xr:uid="{00000000-0005-0000-0000-00001C540000}"/>
    <cellStyle name="Note 34 7 2" xfId="26718" xr:uid="{00000000-0005-0000-0000-00001D540000}"/>
    <cellStyle name="Note 34 7 3" xfId="41171" xr:uid="{00000000-0005-0000-0000-00001E540000}"/>
    <cellStyle name="Note 34 8" xfId="11703" xr:uid="{00000000-0005-0000-0000-00001F540000}"/>
    <cellStyle name="Note 34 8 2" xfId="29138" xr:uid="{00000000-0005-0000-0000-000020540000}"/>
    <cellStyle name="Note 34 8 3" xfId="43591" xr:uid="{00000000-0005-0000-0000-000021540000}"/>
    <cellStyle name="Note 34 9" xfId="18710" xr:uid="{00000000-0005-0000-0000-000022540000}"/>
    <cellStyle name="Note 35" xfId="1873" xr:uid="{00000000-0005-0000-0000-000023540000}"/>
    <cellStyle name="Note 35 2" xfId="1874" xr:uid="{00000000-0005-0000-0000-000024540000}"/>
    <cellStyle name="Note 35 2 2" xfId="4385" xr:uid="{00000000-0005-0000-0000-000025540000}"/>
    <cellStyle name="Note 35 2 2 2" xfId="13914" xr:uid="{00000000-0005-0000-0000-000026540000}"/>
    <cellStyle name="Note 35 2 2 2 2" xfId="31349" xr:uid="{00000000-0005-0000-0000-000027540000}"/>
    <cellStyle name="Note 35 2 2 2 3" xfId="45802" xr:uid="{00000000-0005-0000-0000-000028540000}"/>
    <cellStyle name="Note 35 2 2 3" xfId="16375" xr:uid="{00000000-0005-0000-0000-000029540000}"/>
    <cellStyle name="Note 35 2 2 3 2" xfId="33810" xr:uid="{00000000-0005-0000-0000-00002A540000}"/>
    <cellStyle name="Note 35 2 2 3 3" xfId="48263" xr:uid="{00000000-0005-0000-0000-00002B540000}"/>
    <cellStyle name="Note 35 2 2 4" xfId="21821" xr:uid="{00000000-0005-0000-0000-00002C540000}"/>
    <cellStyle name="Note 35 2 2 5" xfId="36274" xr:uid="{00000000-0005-0000-0000-00002D540000}"/>
    <cellStyle name="Note 35 2 3" xfId="6847" xr:uid="{00000000-0005-0000-0000-00002E540000}"/>
    <cellStyle name="Note 35 2 3 2" xfId="24282" xr:uid="{00000000-0005-0000-0000-00002F540000}"/>
    <cellStyle name="Note 35 2 3 3" xfId="38735" xr:uid="{00000000-0005-0000-0000-000030540000}"/>
    <cellStyle name="Note 35 2 4" xfId="9288" xr:uid="{00000000-0005-0000-0000-000031540000}"/>
    <cellStyle name="Note 35 2 4 2" xfId="26723" xr:uid="{00000000-0005-0000-0000-000032540000}"/>
    <cellStyle name="Note 35 2 4 3" xfId="41176" xr:uid="{00000000-0005-0000-0000-000033540000}"/>
    <cellStyle name="Note 35 2 5" xfId="11708" xr:uid="{00000000-0005-0000-0000-000034540000}"/>
    <cellStyle name="Note 35 2 5 2" xfId="29143" xr:uid="{00000000-0005-0000-0000-000035540000}"/>
    <cellStyle name="Note 35 2 5 3" xfId="43596" xr:uid="{00000000-0005-0000-0000-000036540000}"/>
    <cellStyle name="Note 35 2 6" xfId="18715" xr:uid="{00000000-0005-0000-0000-000037540000}"/>
    <cellStyle name="Note 35 3" xfId="1875" xr:uid="{00000000-0005-0000-0000-000038540000}"/>
    <cellStyle name="Note 35 3 2" xfId="4386" xr:uid="{00000000-0005-0000-0000-000039540000}"/>
    <cellStyle name="Note 35 3 2 2" xfId="13915" xr:uid="{00000000-0005-0000-0000-00003A540000}"/>
    <cellStyle name="Note 35 3 2 2 2" xfId="31350" xr:uid="{00000000-0005-0000-0000-00003B540000}"/>
    <cellStyle name="Note 35 3 2 2 3" xfId="45803" xr:uid="{00000000-0005-0000-0000-00003C540000}"/>
    <cellStyle name="Note 35 3 2 3" xfId="16376" xr:uid="{00000000-0005-0000-0000-00003D540000}"/>
    <cellStyle name="Note 35 3 2 3 2" xfId="33811" xr:uid="{00000000-0005-0000-0000-00003E540000}"/>
    <cellStyle name="Note 35 3 2 3 3" xfId="48264" xr:uid="{00000000-0005-0000-0000-00003F540000}"/>
    <cellStyle name="Note 35 3 2 4" xfId="21822" xr:uid="{00000000-0005-0000-0000-000040540000}"/>
    <cellStyle name="Note 35 3 2 5" xfId="36275" xr:uid="{00000000-0005-0000-0000-000041540000}"/>
    <cellStyle name="Note 35 3 3" xfId="6848" xr:uid="{00000000-0005-0000-0000-000042540000}"/>
    <cellStyle name="Note 35 3 3 2" xfId="24283" xr:uid="{00000000-0005-0000-0000-000043540000}"/>
    <cellStyle name="Note 35 3 3 3" xfId="38736" xr:uid="{00000000-0005-0000-0000-000044540000}"/>
    <cellStyle name="Note 35 3 4" xfId="9289" xr:uid="{00000000-0005-0000-0000-000045540000}"/>
    <cellStyle name="Note 35 3 4 2" xfId="26724" xr:uid="{00000000-0005-0000-0000-000046540000}"/>
    <cellStyle name="Note 35 3 4 3" xfId="41177" xr:uid="{00000000-0005-0000-0000-000047540000}"/>
    <cellStyle name="Note 35 3 5" xfId="11709" xr:uid="{00000000-0005-0000-0000-000048540000}"/>
    <cellStyle name="Note 35 3 5 2" xfId="29144" xr:uid="{00000000-0005-0000-0000-000049540000}"/>
    <cellStyle name="Note 35 3 5 3" xfId="43597" xr:uid="{00000000-0005-0000-0000-00004A540000}"/>
    <cellStyle name="Note 35 3 6" xfId="18716" xr:uid="{00000000-0005-0000-0000-00004B540000}"/>
    <cellStyle name="Note 35 4" xfId="1876" xr:uid="{00000000-0005-0000-0000-00004C540000}"/>
    <cellStyle name="Note 35 4 2" xfId="4387" xr:uid="{00000000-0005-0000-0000-00004D540000}"/>
    <cellStyle name="Note 35 4 2 2" xfId="21823" xr:uid="{00000000-0005-0000-0000-00004E540000}"/>
    <cellStyle name="Note 35 4 2 3" xfId="36276" xr:uid="{00000000-0005-0000-0000-00004F540000}"/>
    <cellStyle name="Note 35 4 3" xfId="6849" xr:uid="{00000000-0005-0000-0000-000050540000}"/>
    <cellStyle name="Note 35 4 3 2" xfId="24284" xr:uid="{00000000-0005-0000-0000-000051540000}"/>
    <cellStyle name="Note 35 4 3 3" xfId="38737" xr:uid="{00000000-0005-0000-0000-000052540000}"/>
    <cellStyle name="Note 35 4 4" xfId="9290" xr:uid="{00000000-0005-0000-0000-000053540000}"/>
    <cellStyle name="Note 35 4 4 2" xfId="26725" xr:uid="{00000000-0005-0000-0000-000054540000}"/>
    <cellStyle name="Note 35 4 4 3" xfId="41178" xr:uid="{00000000-0005-0000-0000-000055540000}"/>
    <cellStyle name="Note 35 4 5" xfId="11710" xr:uid="{00000000-0005-0000-0000-000056540000}"/>
    <cellStyle name="Note 35 4 5 2" xfId="29145" xr:uid="{00000000-0005-0000-0000-000057540000}"/>
    <cellStyle name="Note 35 4 5 3" xfId="43598" xr:uid="{00000000-0005-0000-0000-000058540000}"/>
    <cellStyle name="Note 35 4 6" xfId="15239" xr:uid="{00000000-0005-0000-0000-000059540000}"/>
    <cellStyle name="Note 35 4 6 2" xfId="32674" xr:uid="{00000000-0005-0000-0000-00005A540000}"/>
    <cellStyle name="Note 35 4 6 3" xfId="47127" xr:uid="{00000000-0005-0000-0000-00005B540000}"/>
    <cellStyle name="Note 35 4 7" xfId="18717" xr:uid="{00000000-0005-0000-0000-00005C540000}"/>
    <cellStyle name="Note 35 4 8" xfId="20401" xr:uid="{00000000-0005-0000-0000-00005D540000}"/>
    <cellStyle name="Note 35 5" xfId="4384" xr:uid="{00000000-0005-0000-0000-00005E540000}"/>
    <cellStyle name="Note 35 5 2" xfId="13913" xr:uid="{00000000-0005-0000-0000-00005F540000}"/>
    <cellStyle name="Note 35 5 2 2" xfId="31348" xr:uid="{00000000-0005-0000-0000-000060540000}"/>
    <cellStyle name="Note 35 5 2 3" xfId="45801" xr:uid="{00000000-0005-0000-0000-000061540000}"/>
    <cellStyle name="Note 35 5 3" xfId="16374" xr:uid="{00000000-0005-0000-0000-000062540000}"/>
    <cellStyle name="Note 35 5 3 2" xfId="33809" xr:uid="{00000000-0005-0000-0000-000063540000}"/>
    <cellStyle name="Note 35 5 3 3" xfId="48262" xr:uid="{00000000-0005-0000-0000-000064540000}"/>
    <cellStyle name="Note 35 5 4" xfId="21820" xr:uid="{00000000-0005-0000-0000-000065540000}"/>
    <cellStyle name="Note 35 5 5" xfId="36273" xr:uid="{00000000-0005-0000-0000-000066540000}"/>
    <cellStyle name="Note 35 6" xfId="6846" xr:uid="{00000000-0005-0000-0000-000067540000}"/>
    <cellStyle name="Note 35 6 2" xfId="24281" xr:uid="{00000000-0005-0000-0000-000068540000}"/>
    <cellStyle name="Note 35 6 3" xfId="38734" xr:uid="{00000000-0005-0000-0000-000069540000}"/>
    <cellStyle name="Note 35 7" xfId="9287" xr:uid="{00000000-0005-0000-0000-00006A540000}"/>
    <cellStyle name="Note 35 7 2" xfId="26722" xr:uid="{00000000-0005-0000-0000-00006B540000}"/>
    <cellStyle name="Note 35 7 3" xfId="41175" xr:uid="{00000000-0005-0000-0000-00006C540000}"/>
    <cellStyle name="Note 35 8" xfId="11707" xr:uid="{00000000-0005-0000-0000-00006D540000}"/>
    <cellStyle name="Note 35 8 2" xfId="29142" xr:uid="{00000000-0005-0000-0000-00006E540000}"/>
    <cellStyle name="Note 35 8 3" xfId="43595" xr:uid="{00000000-0005-0000-0000-00006F540000}"/>
    <cellStyle name="Note 35 9" xfId="18714" xr:uid="{00000000-0005-0000-0000-000070540000}"/>
    <cellStyle name="Note 36" xfId="1877" xr:uid="{00000000-0005-0000-0000-000071540000}"/>
    <cellStyle name="Note 36 2" xfId="1878" xr:uid="{00000000-0005-0000-0000-000072540000}"/>
    <cellStyle name="Note 36 2 2" xfId="4389" xr:uid="{00000000-0005-0000-0000-000073540000}"/>
    <cellStyle name="Note 36 2 2 2" xfId="13917" xr:uid="{00000000-0005-0000-0000-000074540000}"/>
    <cellStyle name="Note 36 2 2 2 2" xfId="31352" xr:uid="{00000000-0005-0000-0000-000075540000}"/>
    <cellStyle name="Note 36 2 2 2 3" xfId="45805" xr:uid="{00000000-0005-0000-0000-000076540000}"/>
    <cellStyle name="Note 36 2 2 3" xfId="16378" xr:uid="{00000000-0005-0000-0000-000077540000}"/>
    <cellStyle name="Note 36 2 2 3 2" xfId="33813" xr:uid="{00000000-0005-0000-0000-000078540000}"/>
    <cellStyle name="Note 36 2 2 3 3" xfId="48266" xr:uid="{00000000-0005-0000-0000-000079540000}"/>
    <cellStyle name="Note 36 2 2 4" xfId="21825" xr:uid="{00000000-0005-0000-0000-00007A540000}"/>
    <cellStyle name="Note 36 2 2 5" xfId="36278" xr:uid="{00000000-0005-0000-0000-00007B540000}"/>
    <cellStyle name="Note 36 2 3" xfId="6851" xr:uid="{00000000-0005-0000-0000-00007C540000}"/>
    <cellStyle name="Note 36 2 3 2" xfId="24286" xr:uid="{00000000-0005-0000-0000-00007D540000}"/>
    <cellStyle name="Note 36 2 3 3" xfId="38739" xr:uid="{00000000-0005-0000-0000-00007E540000}"/>
    <cellStyle name="Note 36 2 4" xfId="9292" xr:uid="{00000000-0005-0000-0000-00007F540000}"/>
    <cellStyle name="Note 36 2 4 2" xfId="26727" xr:uid="{00000000-0005-0000-0000-000080540000}"/>
    <cellStyle name="Note 36 2 4 3" xfId="41180" xr:uid="{00000000-0005-0000-0000-000081540000}"/>
    <cellStyle name="Note 36 2 5" xfId="11712" xr:uid="{00000000-0005-0000-0000-000082540000}"/>
    <cellStyle name="Note 36 2 5 2" xfId="29147" xr:uid="{00000000-0005-0000-0000-000083540000}"/>
    <cellStyle name="Note 36 2 5 3" xfId="43600" xr:uid="{00000000-0005-0000-0000-000084540000}"/>
    <cellStyle name="Note 36 2 6" xfId="18719" xr:uid="{00000000-0005-0000-0000-000085540000}"/>
    <cellStyle name="Note 36 3" xfId="1879" xr:uid="{00000000-0005-0000-0000-000086540000}"/>
    <cellStyle name="Note 36 3 2" xfId="4390" xr:uid="{00000000-0005-0000-0000-000087540000}"/>
    <cellStyle name="Note 36 3 2 2" xfId="13918" xr:uid="{00000000-0005-0000-0000-000088540000}"/>
    <cellStyle name="Note 36 3 2 2 2" xfId="31353" xr:uid="{00000000-0005-0000-0000-000089540000}"/>
    <cellStyle name="Note 36 3 2 2 3" xfId="45806" xr:uid="{00000000-0005-0000-0000-00008A540000}"/>
    <cellStyle name="Note 36 3 2 3" xfId="16379" xr:uid="{00000000-0005-0000-0000-00008B540000}"/>
    <cellStyle name="Note 36 3 2 3 2" xfId="33814" xr:uid="{00000000-0005-0000-0000-00008C540000}"/>
    <cellStyle name="Note 36 3 2 3 3" xfId="48267" xr:uid="{00000000-0005-0000-0000-00008D540000}"/>
    <cellStyle name="Note 36 3 2 4" xfId="21826" xr:uid="{00000000-0005-0000-0000-00008E540000}"/>
    <cellStyle name="Note 36 3 2 5" xfId="36279" xr:uid="{00000000-0005-0000-0000-00008F540000}"/>
    <cellStyle name="Note 36 3 3" xfId="6852" xr:uid="{00000000-0005-0000-0000-000090540000}"/>
    <cellStyle name="Note 36 3 3 2" xfId="24287" xr:uid="{00000000-0005-0000-0000-000091540000}"/>
    <cellStyle name="Note 36 3 3 3" xfId="38740" xr:uid="{00000000-0005-0000-0000-000092540000}"/>
    <cellStyle name="Note 36 3 4" xfId="9293" xr:uid="{00000000-0005-0000-0000-000093540000}"/>
    <cellStyle name="Note 36 3 4 2" xfId="26728" xr:uid="{00000000-0005-0000-0000-000094540000}"/>
    <cellStyle name="Note 36 3 4 3" xfId="41181" xr:uid="{00000000-0005-0000-0000-000095540000}"/>
    <cellStyle name="Note 36 3 5" xfId="11713" xr:uid="{00000000-0005-0000-0000-000096540000}"/>
    <cellStyle name="Note 36 3 5 2" xfId="29148" xr:uid="{00000000-0005-0000-0000-000097540000}"/>
    <cellStyle name="Note 36 3 5 3" xfId="43601" xr:uid="{00000000-0005-0000-0000-000098540000}"/>
    <cellStyle name="Note 36 3 6" xfId="18720" xr:uid="{00000000-0005-0000-0000-000099540000}"/>
    <cellStyle name="Note 36 4" xfId="1880" xr:uid="{00000000-0005-0000-0000-00009A540000}"/>
    <cellStyle name="Note 36 4 2" xfId="4391" xr:uid="{00000000-0005-0000-0000-00009B540000}"/>
    <cellStyle name="Note 36 4 2 2" xfId="21827" xr:uid="{00000000-0005-0000-0000-00009C540000}"/>
    <cellStyle name="Note 36 4 2 3" xfId="36280" xr:uid="{00000000-0005-0000-0000-00009D540000}"/>
    <cellStyle name="Note 36 4 3" xfId="6853" xr:uid="{00000000-0005-0000-0000-00009E540000}"/>
    <cellStyle name="Note 36 4 3 2" xfId="24288" xr:uid="{00000000-0005-0000-0000-00009F540000}"/>
    <cellStyle name="Note 36 4 3 3" xfId="38741" xr:uid="{00000000-0005-0000-0000-0000A0540000}"/>
    <cellStyle name="Note 36 4 4" xfId="9294" xr:uid="{00000000-0005-0000-0000-0000A1540000}"/>
    <cellStyle name="Note 36 4 4 2" xfId="26729" xr:uid="{00000000-0005-0000-0000-0000A2540000}"/>
    <cellStyle name="Note 36 4 4 3" xfId="41182" xr:uid="{00000000-0005-0000-0000-0000A3540000}"/>
    <cellStyle name="Note 36 4 5" xfId="11714" xr:uid="{00000000-0005-0000-0000-0000A4540000}"/>
    <cellStyle name="Note 36 4 5 2" xfId="29149" xr:uid="{00000000-0005-0000-0000-0000A5540000}"/>
    <cellStyle name="Note 36 4 5 3" xfId="43602" xr:uid="{00000000-0005-0000-0000-0000A6540000}"/>
    <cellStyle name="Note 36 4 6" xfId="15240" xr:uid="{00000000-0005-0000-0000-0000A7540000}"/>
    <cellStyle name="Note 36 4 6 2" xfId="32675" xr:uid="{00000000-0005-0000-0000-0000A8540000}"/>
    <cellStyle name="Note 36 4 6 3" xfId="47128" xr:uid="{00000000-0005-0000-0000-0000A9540000}"/>
    <cellStyle name="Note 36 4 7" xfId="18721" xr:uid="{00000000-0005-0000-0000-0000AA540000}"/>
    <cellStyle name="Note 36 4 8" xfId="20402" xr:uid="{00000000-0005-0000-0000-0000AB540000}"/>
    <cellStyle name="Note 36 5" xfId="4388" xr:uid="{00000000-0005-0000-0000-0000AC540000}"/>
    <cellStyle name="Note 36 5 2" xfId="13916" xr:uid="{00000000-0005-0000-0000-0000AD540000}"/>
    <cellStyle name="Note 36 5 2 2" xfId="31351" xr:uid="{00000000-0005-0000-0000-0000AE540000}"/>
    <cellStyle name="Note 36 5 2 3" xfId="45804" xr:uid="{00000000-0005-0000-0000-0000AF540000}"/>
    <cellStyle name="Note 36 5 3" xfId="16377" xr:uid="{00000000-0005-0000-0000-0000B0540000}"/>
    <cellStyle name="Note 36 5 3 2" xfId="33812" xr:uid="{00000000-0005-0000-0000-0000B1540000}"/>
    <cellStyle name="Note 36 5 3 3" xfId="48265" xr:uid="{00000000-0005-0000-0000-0000B2540000}"/>
    <cellStyle name="Note 36 5 4" xfId="21824" xr:uid="{00000000-0005-0000-0000-0000B3540000}"/>
    <cellStyle name="Note 36 5 5" xfId="36277" xr:uid="{00000000-0005-0000-0000-0000B4540000}"/>
    <cellStyle name="Note 36 6" xfId="6850" xr:uid="{00000000-0005-0000-0000-0000B5540000}"/>
    <cellStyle name="Note 36 6 2" xfId="24285" xr:uid="{00000000-0005-0000-0000-0000B6540000}"/>
    <cellStyle name="Note 36 6 3" xfId="38738" xr:uid="{00000000-0005-0000-0000-0000B7540000}"/>
    <cellStyle name="Note 36 7" xfId="9291" xr:uid="{00000000-0005-0000-0000-0000B8540000}"/>
    <cellStyle name="Note 36 7 2" xfId="26726" xr:uid="{00000000-0005-0000-0000-0000B9540000}"/>
    <cellStyle name="Note 36 7 3" xfId="41179" xr:uid="{00000000-0005-0000-0000-0000BA540000}"/>
    <cellStyle name="Note 36 8" xfId="11711" xr:uid="{00000000-0005-0000-0000-0000BB540000}"/>
    <cellStyle name="Note 36 8 2" xfId="29146" xr:uid="{00000000-0005-0000-0000-0000BC540000}"/>
    <cellStyle name="Note 36 8 3" xfId="43599" xr:uid="{00000000-0005-0000-0000-0000BD540000}"/>
    <cellStyle name="Note 36 9" xfId="18718" xr:uid="{00000000-0005-0000-0000-0000BE540000}"/>
    <cellStyle name="Note 37" xfId="1881" xr:uid="{00000000-0005-0000-0000-0000BF540000}"/>
    <cellStyle name="Note 37 2" xfId="1882" xr:uid="{00000000-0005-0000-0000-0000C0540000}"/>
    <cellStyle name="Note 37 2 2" xfId="4393" xr:uid="{00000000-0005-0000-0000-0000C1540000}"/>
    <cellStyle name="Note 37 2 2 2" xfId="13920" xr:uid="{00000000-0005-0000-0000-0000C2540000}"/>
    <cellStyle name="Note 37 2 2 2 2" xfId="31355" xr:uid="{00000000-0005-0000-0000-0000C3540000}"/>
    <cellStyle name="Note 37 2 2 2 3" xfId="45808" xr:uid="{00000000-0005-0000-0000-0000C4540000}"/>
    <cellStyle name="Note 37 2 2 3" xfId="16381" xr:uid="{00000000-0005-0000-0000-0000C5540000}"/>
    <cellStyle name="Note 37 2 2 3 2" xfId="33816" xr:uid="{00000000-0005-0000-0000-0000C6540000}"/>
    <cellStyle name="Note 37 2 2 3 3" xfId="48269" xr:uid="{00000000-0005-0000-0000-0000C7540000}"/>
    <cellStyle name="Note 37 2 2 4" xfId="21829" xr:uid="{00000000-0005-0000-0000-0000C8540000}"/>
    <cellStyle name="Note 37 2 2 5" xfId="36282" xr:uid="{00000000-0005-0000-0000-0000C9540000}"/>
    <cellStyle name="Note 37 2 3" xfId="6855" xr:uid="{00000000-0005-0000-0000-0000CA540000}"/>
    <cellStyle name="Note 37 2 3 2" xfId="24290" xr:uid="{00000000-0005-0000-0000-0000CB540000}"/>
    <cellStyle name="Note 37 2 3 3" xfId="38743" xr:uid="{00000000-0005-0000-0000-0000CC540000}"/>
    <cellStyle name="Note 37 2 4" xfId="9296" xr:uid="{00000000-0005-0000-0000-0000CD540000}"/>
    <cellStyle name="Note 37 2 4 2" xfId="26731" xr:uid="{00000000-0005-0000-0000-0000CE540000}"/>
    <cellStyle name="Note 37 2 4 3" xfId="41184" xr:uid="{00000000-0005-0000-0000-0000CF540000}"/>
    <cellStyle name="Note 37 2 5" xfId="11716" xr:uid="{00000000-0005-0000-0000-0000D0540000}"/>
    <cellStyle name="Note 37 2 5 2" xfId="29151" xr:uid="{00000000-0005-0000-0000-0000D1540000}"/>
    <cellStyle name="Note 37 2 5 3" xfId="43604" xr:uid="{00000000-0005-0000-0000-0000D2540000}"/>
    <cellStyle name="Note 37 2 6" xfId="18723" xr:uid="{00000000-0005-0000-0000-0000D3540000}"/>
    <cellStyle name="Note 37 3" xfId="1883" xr:uid="{00000000-0005-0000-0000-0000D4540000}"/>
    <cellStyle name="Note 37 3 2" xfId="4394" xr:uid="{00000000-0005-0000-0000-0000D5540000}"/>
    <cellStyle name="Note 37 3 2 2" xfId="13921" xr:uid="{00000000-0005-0000-0000-0000D6540000}"/>
    <cellStyle name="Note 37 3 2 2 2" xfId="31356" xr:uid="{00000000-0005-0000-0000-0000D7540000}"/>
    <cellStyle name="Note 37 3 2 2 3" xfId="45809" xr:uid="{00000000-0005-0000-0000-0000D8540000}"/>
    <cellStyle name="Note 37 3 2 3" xfId="16382" xr:uid="{00000000-0005-0000-0000-0000D9540000}"/>
    <cellStyle name="Note 37 3 2 3 2" xfId="33817" xr:uid="{00000000-0005-0000-0000-0000DA540000}"/>
    <cellStyle name="Note 37 3 2 3 3" xfId="48270" xr:uid="{00000000-0005-0000-0000-0000DB540000}"/>
    <cellStyle name="Note 37 3 2 4" xfId="21830" xr:uid="{00000000-0005-0000-0000-0000DC540000}"/>
    <cellStyle name="Note 37 3 2 5" xfId="36283" xr:uid="{00000000-0005-0000-0000-0000DD540000}"/>
    <cellStyle name="Note 37 3 3" xfId="6856" xr:uid="{00000000-0005-0000-0000-0000DE540000}"/>
    <cellStyle name="Note 37 3 3 2" xfId="24291" xr:uid="{00000000-0005-0000-0000-0000DF540000}"/>
    <cellStyle name="Note 37 3 3 3" xfId="38744" xr:uid="{00000000-0005-0000-0000-0000E0540000}"/>
    <cellStyle name="Note 37 3 4" xfId="9297" xr:uid="{00000000-0005-0000-0000-0000E1540000}"/>
    <cellStyle name="Note 37 3 4 2" xfId="26732" xr:uid="{00000000-0005-0000-0000-0000E2540000}"/>
    <cellStyle name="Note 37 3 4 3" xfId="41185" xr:uid="{00000000-0005-0000-0000-0000E3540000}"/>
    <cellStyle name="Note 37 3 5" xfId="11717" xr:uid="{00000000-0005-0000-0000-0000E4540000}"/>
    <cellStyle name="Note 37 3 5 2" xfId="29152" xr:uid="{00000000-0005-0000-0000-0000E5540000}"/>
    <cellStyle name="Note 37 3 5 3" xfId="43605" xr:uid="{00000000-0005-0000-0000-0000E6540000}"/>
    <cellStyle name="Note 37 3 6" xfId="18724" xr:uid="{00000000-0005-0000-0000-0000E7540000}"/>
    <cellStyle name="Note 37 4" xfId="1884" xr:uid="{00000000-0005-0000-0000-0000E8540000}"/>
    <cellStyle name="Note 37 4 2" xfId="4395" xr:uid="{00000000-0005-0000-0000-0000E9540000}"/>
    <cellStyle name="Note 37 4 2 2" xfId="21831" xr:uid="{00000000-0005-0000-0000-0000EA540000}"/>
    <cellStyle name="Note 37 4 2 3" xfId="36284" xr:uid="{00000000-0005-0000-0000-0000EB540000}"/>
    <cellStyle name="Note 37 4 3" xfId="6857" xr:uid="{00000000-0005-0000-0000-0000EC540000}"/>
    <cellStyle name="Note 37 4 3 2" xfId="24292" xr:uid="{00000000-0005-0000-0000-0000ED540000}"/>
    <cellStyle name="Note 37 4 3 3" xfId="38745" xr:uid="{00000000-0005-0000-0000-0000EE540000}"/>
    <cellStyle name="Note 37 4 4" xfId="9298" xr:uid="{00000000-0005-0000-0000-0000EF540000}"/>
    <cellStyle name="Note 37 4 4 2" xfId="26733" xr:uid="{00000000-0005-0000-0000-0000F0540000}"/>
    <cellStyle name="Note 37 4 4 3" xfId="41186" xr:uid="{00000000-0005-0000-0000-0000F1540000}"/>
    <cellStyle name="Note 37 4 5" xfId="11718" xr:uid="{00000000-0005-0000-0000-0000F2540000}"/>
    <cellStyle name="Note 37 4 5 2" xfId="29153" xr:uid="{00000000-0005-0000-0000-0000F3540000}"/>
    <cellStyle name="Note 37 4 5 3" xfId="43606" xr:uid="{00000000-0005-0000-0000-0000F4540000}"/>
    <cellStyle name="Note 37 4 6" xfId="15241" xr:uid="{00000000-0005-0000-0000-0000F5540000}"/>
    <cellStyle name="Note 37 4 6 2" xfId="32676" xr:uid="{00000000-0005-0000-0000-0000F6540000}"/>
    <cellStyle name="Note 37 4 6 3" xfId="47129" xr:uid="{00000000-0005-0000-0000-0000F7540000}"/>
    <cellStyle name="Note 37 4 7" xfId="18725" xr:uid="{00000000-0005-0000-0000-0000F8540000}"/>
    <cellStyle name="Note 37 4 8" xfId="20403" xr:uid="{00000000-0005-0000-0000-0000F9540000}"/>
    <cellStyle name="Note 37 5" xfId="4392" xr:uid="{00000000-0005-0000-0000-0000FA540000}"/>
    <cellStyle name="Note 37 5 2" xfId="13919" xr:uid="{00000000-0005-0000-0000-0000FB540000}"/>
    <cellStyle name="Note 37 5 2 2" xfId="31354" xr:uid="{00000000-0005-0000-0000-0000FC540000}"/>
    <cellStyle name="Note 37 5 2 3" xfId="45807" xr:uid="{00000000-0005-0000-0000-0000FD540000}"/>
    <cellStyle name="Note 37 5 3" xfId="16380" xr:uid="{00000000-0005-0000-0000-0000FE540000}"/>
    <cellStyle name="Note 37 5 3 2" xfId="33815" xr:uid="{00000000-0005-0000-0000-0000FF540000}"/>
    <cellStyle name="Note 37 5 3 3" xfId="48268" xr:uid="{00000000-0005-0000-0000-000000550000}"/>
    <cellStyle name="Note 37 5 4" xfId="21828" xr:uid="{00000000-0005-0000-0000-000001550000}"/>
    <cellStyle name="Note 37 5 5" xfId="36281" xr:uid="{00000000-0005-0000-0000-000002550000}"/>
    <cellStyle name="Note 37 6" xfId="6854" xr:uid="{00000000-0005-0000-0000-000003550000}"/>
    <cellStyle name="Note 37 6 2" xfId="24289" xr:uid="{00000000-0005-0000-0000-000004550000}"/>
    <cellStyle name="Note 37 6 3" xfId="38742" xr:uid="{00000000-0005-0000-0000-000005550000}"/>
    <cellStyle name="Note 37 7" xfId="9295" xr:uid="{00000000-0005-0000-0000-000006550000}"/>
    <cellStyle name="Note 37 7 2" xfId="26730" xr:uid="{00000000-0005-0000-0000-000007550000}"/>
    <cellStyle name="Note 37 7 3" xfId="41183" xr:uid="{00000000-0005-0000-0000-000008550000}"/>
    <cellStyle name="Note 37 8" xfId="11715" xr:uid="{00000000-0005-0000-0000-000009550000}"/>
    <cellStyle name="Note 37 8 2" xfId="29150" xr:uid="{00000000-0005-0000-0000-00000A550000}"/>
    <cellStyle name="Note 37 8 3" xfId="43603" xr:uid="{00000000-0005-0000-0000-00000B550000}"/>
    <cellStyle name="Note 37 9" xfId="18722" xr:uid="{00000000-0005-0000-0000-00000C550000}"/>
    <cellStyle name="Note 38" xfId="1885" xr:uid="{00000000-0005-0000-0000-00000D550000}"/>
    <cellStyle name="Note 38 2" xfId="1886" xr:uid="{00000000-0005-0000-0000-00000E550000}"/>
    <cellStyle name="Note 38 2 2" xfId="4397" xr:uid="{00000000-0005-0000-0000-00000F550000}"/>
    <cellStyle name="Note 38 2 2 2" xfId="13923" xr:uid="{00000000-0005-0000-0000-000010550000}"/>
    <cellStyle name="Note 38 2 2 2 2" xfId="31358" xr:uid="{00000000-0005-0000-0000-000011550000}"/>
    <cellStyle name="Note 38 2 2 2 3" xfId="45811" xr:uid="{00000000-0005-0000-0000-000012550000}"/>
    <cellStyle name="Note 38 2 2 3" xfId="16384" xr:uid="{00000000-0005-0000-0000-000013550000}"/>
    <cellStyle name="Note 38 2 2 3 2" xfId="33819" xr:uid="{00000000-0005-0000-0000-000014550000}"/>
    <cellStyle name="Note 38 2 2 3 3" xfId="48272" xr:uid="{00000000-0005-0000-0000-000015550000}"/>
    <cellStyle name="Note 38 2 2 4" xfId="21833" xr:uid="{00000000-0005-0000-0000-000016550000}"/>
    <cellStyle name="Note 38 2 2 5" xfId="36286" xr:uid="{00000000-0005-0000-0000-000017550000}"/>
    <cellStyle name="Note 38 2 3" xfId="6859" xr:uid="{00000000-0005-0000-0000-000018550000}"/>
    <cellStyle name="Note 38 2 3 2" xfId="24294" xr:uid="{00000000-0005-0000-0000-000019550000}"/>
    <cellStyle name="Note 38 2 3 3" xfId="38747" xr:uid="{00000000-0005-0000-0000-00001A550000}"/>
    <cellStyle name="Note 38 2 4" xfId="9300" xr:uid="{00000000-0005-0000-0000-00001B550000}"/>
    <cellStyle name="Note 38 2 4 2" xfId="26735" xr:uid="{00000000-0005-0000-0000-00001C550000}"/>
    <cellStyle name="Note 38 2 4 3" xfId="41188" xr:uid="{00000000-0005-0000-0000-00001D550000}"/>
    <cellStyle name="Note 38 2 5" xfId="11720" xr:uid="{00000000-0005-0000-0000-00001E550000}"/>
    <cellStyle name="Note 38 2 5 2" xfId="29155" xr:uid="{00000000-0005-0000-0000-00001F550000}"/>
    <cellStyle name="Note 38 2 5 3" xfId="43608" xr:uid="{00000000-0005-0000-0000-000020550000}"/>
    <cellStyle name="Note 38 2 6" xfId="18727" xr:uid="{00000000-0005-0000-0000-000021550000}"/>
    <cellStyle name="Note 38 3" xfId="1887" xr:uid="{00000000-0005-0000-0000-000022550000}"/>
    <cellStyle name="Note 38 3 2" xfId="4398" xr:uid="{00000000-0005-0000-0000-000023550000}"/>
    <cellStyle name="Note 38 3 2 2" xfId="13924" xr:uid="{00000000-0005-0000-0000-000024550000}"/>
    <cellStyle name="Note 38 3 2 2 2" xfId="31359" xr:uid="{00000000-0005-0000-0000-000025550000}"/>
    <cellStyle name="Note 38 3 2 2 3" xfId="45812" xr:uid="{00000000-0005-0000-0000-000026550000}"/>
    <cellStyle name="Note 38 3 2 3" xfId="16385" xr:uid="{00000000-0005-0000-0000-000027550000}"/>
    <cellStyle name="Note 38 3 2 3 2" xfId="33820" xr:uid="{00000000-0005-0000-0000-000028550000}"/>
    <cellStyle name="Note 38 3 2 3 3" xfId="48273" xr:uid="{00000000-0005-0000-0000-000029550000}"/>
    <cellStyle name="Note 38 3 2 4" xfId="21834" xr:uid="{00000000-0005-0000-0000-00002A550000}"/>
    <cellStyle name="Note 38 3 2 5" xfId="36287" xr:uid="{00000000-0005-0000-0000-00002B550000}"/>
    <cellStyle name="Note 38 3 3" xfId="6860" xr:uid="{00000000-0005-0000-0000-00002C550000}"/>
    <cellStyle name="Note 38 3 3 2" xfId="24295" xr:uid="{00000000-0005-0000-0000-00002D550000}"/>
    <cellStyle name="Note 38 3 3 3" xfId="38748" xr:uid="{00000000-0005-0000-0000-00002E550000}"/>
    <cellStyle name="Note 38 3 4" xfId="9301" xr:uid="{00000000-0005-0000-0000-00002F550000}"/>
    <cellStyle name="Note 38 3 4 2" xfId="26736" xr:uid="{00000000-0005-0000-0000-000030550000}"/>
    <cellStyle name="Note 38 3 4 3" xfId="41189" xr:uid="{00000000-0005-0000-0000-000031550000}"/>
    <cellStyle name="Note 38 3 5" xfId="11721" xr:uid="{00000000-0005-0000-0000-000032550000}"/>
    <cellStyle name="Note 38 3 5 2" xfId="29156" xr:uid="{00000000-0005-0000-0000-000033550000}"/>
    <cellStyle name="Note 38 3 5 3" xfId="43609" xr:uid="{00000000-0005-0000-0000-000034550000}"/>
    <cellStyle name="Note 38 3 6" xfId="18728" xr:uid="{00000000-0005-0000-0000-000035550000}"/>
    <cellStyle name="Note 38 4" xfId="1888" xr:uid="{00000000-0005-0000-0000-000036550000}"/>
    <cellStyle name="Note 38 4 2" xfId="4399" xr:uid="{00000000-0005-0000-0000-000037550000}"/>
    <cellStyle name="Note 38 4 2 2" xfId="21835" xr:uid="{00000000-0005-0000-0000-000038550000}"/>
    <cellStyle name="Note 38 4 2 3" xfId="36288" xr:uid="{00000000-0005-0000-0000-000039550000}"/>
    <cellStyle name="Note 38 4 3" xfId="6861" xr:uid="{00000000-0005-0000-0000-00003A550000}"/>
    <cellStyle name="Note 38 4 3 2" xfId="24296" xr:uid="{00000000-0005-0000-0000-00003B550000}"/>
    <cellStyle name="Note 38 4 3 3" xfId="38749" xr:uid="{00000000-0005-0000-0000-00003C550000}"/>
    <cellStyle name="Note 38 4 4" xfId="9302" xr:uid="{00000000-0005-0000-0000-00003D550000}"/>
    <cellStyle name="Note 38 4 4 2" xfId="26737" xr:uid="{00000000-0005-0000-0000-00003E550000}"/>
    <cellStyle name="Note 38 4 4 3" xfId="41190" xr:uid="{00000000-0005-0000-0000-00003F550000}"/>
    <cellStyle name="Note 38 4 5" xfId="11722" xr:uid="{00000000-0005-0000-0000-000040550000}"/>
    <cellStyle name="Note 38 4 5 2" xfId="29157" xr:uid="{00000000-0005-0000-0000-000041550000}"/>
    <cellStyle name="Note 38 4 5 3" xfId="43610" xr:uid="{00000000-0005-0000-0000-000042550000}"/>
    <cellStyle name="Note 38 4 6" xfId="15242" xr:uid="{00000000-0005-0000-0000-000043550000}"/>
    <cellStyle name="Note 38 4 6 2" xfId="32677" xr:uid="{00000000-0005-0000-0000-000044550000}"/>
    <cellStyle name="Note 38 4 6 3" xfId="47130" xr:uid="{00000000-0005-0000-0000-000045550000}"/>
    <cellStyle name="Note 38 4 7" xfId="18729" xr:uid="{00000000-0005-0000-0000-000046550000}"/>
    <cellStyle name="Note 38 4 8" xfId="20404" xr:uid="{00000000-0005-0000-0000-000047550000}"/>
    <cellStyle name="Note 38 5" xfId="4396" xr:uid="{00000000-0005-0000-0000-000048550000}"/>
    <cellStyle name="Note 38 5 2" xfId="13922" xr:uid="{00000000-0005-0000-0000-000049550000}"/>
    <cellStyle name="Note 38 5 2 2" xfId="31357" xr:uid="{00000000-0005-0000-0000-00004A550000}"/>
    <cellStyle name="Note 38 5 2 3" xfId="45810" xr:uid="{00000000-0005-0000-0000-00004B550000}"/>
    <cellStyle name="Note 38 5 3" xfId="16383" xr:uid="{00000000-0005-0000-0000-00004C550000}"/>
    <cellStyle name="Note 38 5 3 2" xfId="33818" xr:uid="{00000000-0005-0000-0000-00004D550000}"/>
    <cellStyle name="Note 38 5 3 3" xfId="48271" xr:uid="{00000000-0005-0000-0000-00004E550000}"/>
    <cellStyle name="Note 38 5 4" xfId="21832" xr:uid="{00000000-0005-0000-0000-00004F550000}"/>
    <cellStyle name="Note 38 5 5" xfId="36285" xr:uid="{00000000-0005-0000-0000-000050550000}"/>
    <cellStyle name="Note 38 6" xfId="6858" xr:uid="{00000000-0005-0000-0000-000051550000}"/>
    <cellStyle name="Note 38 6 2" xfId="24293" xr:uid="{00000000-0005-0000-0000-000052550000}"/>
    <cellStyle name="Note 38 6 3" xfId="38746" xr:uid="{00000000-0005-0000-0000-000053550000}"/>
    <cellStyle name="Note 38 7" xfId="9299" xr:uid="{00000000-0005-0000-0000-000054550000}"/>
    <cellStyle name="Note 38 7 2" xfId="26734" xr:uid="{00000000-0005-0000-0000-000055550000}"/>
    <cellStyle name="Note 38 7 3" xfId="41187" xr:uid="{00000000-0005-0000-0000-000056550000}"/>
    <cellStyle name="Note 38 8" xfId="11719" xr:uid="{00000000-0005-0000-0000-000057550000}"/>
    <cellStyle name="Note 38 8 2" xfId="29154" xr:uid="{00000000-0005-0000-0000-000058550000}"/>
    <cellStyle name="Note 38 8 3" xfId="43607" xr:uid="{00000000-0005-0000-0000-000059550000}"/>
    <cellStyle name="Note 38 9" xfId="18726" xr:uid="{00000000-0005-0000-0000-00005A550000}"/>
    <cellStyle name="Note 39" xfId="1889" xr:uid="{00000000-0005-0000-0000-00005B550000}"/>
    <cellStyle name="Note 39 2" xfId="1890" xr:uid="{00000000-0005-0000-0000-00005C550000}"/>
    <cellStyle name="Note 39 2 2" xfId="4401" xr:uid="{00000000-0005-0000-0000-00005D550000}"/>
    <cellStyle name="Note 39 2 2 2" xfId="13926" xr:uid="{00000000-0005-0000-0000-00005E550000}"/>
    <cellStyle name="Note 39 2 2 2 2" xfId="31361" xr:uid="{00000000-0005-0000-0000-00005F550000}"/>
    <cellStyle name="Note 39 2 2 2 3" xfId="45814" xr:uid="{00000000-0005-0000-0000-000060550000}"/>
    <cellStyle name="Note 39 2 2 3" xfId="16387" xr:uid="{00000000-0005-0000-0000-000061550000}"/>
    <cellStyle name="Note 39 2 2 3 2" xfId="33822" xr:uid="{00000000-0005-0000-0000-000062550000}"/>
    <cellStyle name="Note 39 2 2 3 3" xfId="48275" xr:uid="{00000000-0005-0000-0000-000063550000}"/>
    <cellStyle name="Note 39 2 2 4" xfId="21837" xr:uid="{00000000-0005-0000-0000-000064550000}"/>
    <cellStyle name="Note 39 2 2 5" xfId="36290" xr:uid="{00000000-0005-0000-0000-000065550000}"/>
    <cellStyle name="Note 39 2 3" xfId="6863" xr:uid="{00000000-0005-0000-0000-000066550000}"/>
    <cellStyle name="Note 39 2 3 2" xfId="24298" xr:uid="{00000000-0005-0000-0000-000067550000}"/>
    <cellStyle name="Note 39 2 3 3" xfId="38751" xr:uid="{00000000-0005-0000-0000-000068550000}"/>
    <cellStyle name="Note 39 2 4" xfId="9304" xr:uid="{00000000-0005-0000-0000-000069550000}"/>
    <cellStyle name="Note 39 2 4 2" xfId="26739" xr:uid="{00000000-0005-0000-0000-00006A550000}"/>
    <cellStyle name="Note 39 2 4 3" xfId="41192" xr:uid="{00000000-0005-0000-0000-00006B550000}"/>
    <cellStyle name="Note 39 2 5" xfId="11724" xr:uid="{00000000-0005-0000-0000-00006C550000}"/>
    <cellStyle name="Note 39 2 5 2" xfId="29159" xr:uid="{00000000-0005-0000-0000-00006D550000}"/>
    <cellStyle name="Note 39 2 5 3" xfId="43612" xr:uid="{00000000-0005-0000-0000-00006E550000}"/>
    <cellStyle name="Note 39 2 6" xfId="18731" xr:uid="{00000000-0005-0000-0000-00006F550000}"/>
    <cellStyle name="Note 39 3" xfId="1891" xr:uid="{00000000-0005-0000-0000-000070550000}"/>
    <cellStyle name="Note 39 3 2" xfId="4402" xr:uid="{00000000-0005-0000-0000-000071550000}"/>
    <cellStyle name="Note 39 3 2 2" xfId="13927" xr:uid="{00000000-0005-0000-0000-000072550000}"/>
    <cellStyle name="Note 39 3 2 2 2" xfId="31362" xr:uid="{00000000-0005-0000-0000-000073550000}"/>
    <cellStyle name="Note 39 3 2 2 3" xfId="45815" xr:uid="{00000000-0005-0000-0000-000074550000}"/>
    <cellStyle name="Note 39 3 2 3" xfId="16388" xr:uid="{00000000-0005-0000-0000-000075550000}"/>
    <cellStyle name="Note 39 3 2 3 2" xfId="33823" xr:uid="{00000000-0005-0000-0000-000076550000}"/>
    <cellStyle name="Note 39 3 2 3 3" xfId="48276" xr:uid="{00000000-0005-0000-0000-000077550000}"/>
    <cellStyle name="Note 39 3 2 4" xfId="21838" xr:uid="{00000000-0005-0000-0000-000078550000}"/>
    <cellStyle name="Note 39 3 2 5" xfId="36291" xr:uid="{00000000-0005-0000-0000-000079550000}"/>
    <cellStyle name="Note 39 3 3" xfId="6864" xr:uid="{00000000-0005-0000-0000-00007A550000}"/>
    <cellStyle name="Note 39 3 3 2" xfId="24299" xr:uid="{00000000-0005-0000-0000-00007B550000}"/>
    <cellStyle name="Note 39 3 3 3" xfId="38752" xr:uid="{00000000-0005-0000-0000-00007C550000}"/>
    <cellStyle name="Note 39 3 4" xfId="9305" xr:uid="{00000000-0005-0000-0000-00007D550000}"/>
    <cellStyle name="Note 39 3 4 2" xfId="26740" xr:uid="{00000000-0005-0000-0000-00007E550000}"/>
    <cellStyle name="Note 39 3 4 3" xfId="41193" xr:uid="{00000000-0005-0000-0000-00007F550000}"/>
    <cellStyle name="Note 39 3 5" xfId="11725" xr:uid="{00000000-0005-0000-0000-000080550000}"/>
    <cellStyle name="Note 39 3 5 2" xfId="29160" xr:uid="{00000000-0005-0000-0000-000081550000}"/>
    <cellStyle name="Note 39 3 5 3" xfId="43613" xr:uid="{00000000-0005-0000-0000-000082550000}"/>
    <cellStyle name="Note 39 3 6" xfId="18732" xr:uid="{00000000-0005-0000-0000-000083550000}"/>
    <cellStyle name="Note 39 4" xfId="1892" xr:uid="{00000000-0005-0000-0000-000084550000}"/>
    <cellStyle name="Note 39 4 2" xfId="4403" xr:uid="{00000000-0005-0000-0000-000085550000}"/>
    <cellStyle name="Note 39 4 2 2" xfId="21839" xr:uid="{00000000-0005-0000-0000-000086550000}"/>
    <cellStyle name="Note 39 4 2 3" xfId="36292" xr:uid="{00000000-0005-0000-0000-000087550000}"/>
    <cellStyle name="Note 39 4 3" xfId="6865" xr:uid="{00000000-0005-0000-0000-000088550000}"/>
    <cellStyle name="Note 39 4 3 2" xfId="24300" xr:uid="{00000000-0005-0000-0000-000089550000}"/>
    <cellStyle name="Note 39 4 3 3" xfId="38753" xr:uid="{00000000-0005-0000-0000-00008A550000}"/>
    <cellStyle name="Note 39 4 4" xfId="9306" xr:uid="{00000000-0005-0000-0000-00008B550000}"/>
    <cellStyle name="Note 39 4 4 2" xfId="26741" xr:uid="{00000000-0005-0000-0000-00008C550000}"/>
    <cellStyle name="Note 39 4 4 3" xfId="41194" xr:uid="{00000000-0005-0000-0000-00008D550000}"/>
    <cellStyle name="Note 39 4 5" xfId="11726" xr:uid="{00000000-0005-0000-0000-00008E550000}"/>
    <cellStyle name="Note 39 4 5 2" xfId="29161" xr:uid="{00000000-0005-0000-0000-00008F550000}"/>
    <cellStyle name="Note 39 4 5 3" xfId="43614" xr:uid="{00000000-0005-0000-0000-000090550000}"/>
    <cellStyle name="Note 39 4 6" xfId="15243" xr:uid="{00000000-0005-0000-0000-000091550000}"/>
    <cellStyle name="Note 39 4 6 2" xfId="32678" xr:uid="{00000000-0005-0000-0000-000092550000}"/>
    <cellStyle name="Note 39 4 6 3" xfId="47131" xr:uid="{00000000-0005-0000-0000-000093550000}"/>
    <cellStyle name="Note 39 4 7" xfId="18733" xr:uid="{00000000-0005-0000-0000-000094550000}"/>
    <cellStyle name="Note 39 4 8" xfId="20405" xr:uid="{00000000-0005-0000-0000-000095550000}"/>
    <cellStyle name="Note 39 5" xfId="4400" xr:uid="{00000000-0005-0000-0000-000096550000}"/>
    <cellStyle name="Note 39 5 2" xfId="13925" xr:uid="{00000000-0005-0000-0000-000097550000}"/>
    <cellStyle name="Note 39 5 2 2" xfId="31360" xr:uid="{00000000-0005-0000-0000-000098550000}"/>
    <cellStyle name="Note 39 5 2 3" xfId="45813" xr:uid="{00000000-0005-0000-0000-000099550000}"/>
    <cellStyle name="Note 39 5 3" xfId="16386" xr:uid="{00000000-0005-0000-0000-00009A550000}"/>
    <cellStyle name="Note 39 5 3 2" xfId="33821" xr:uid="{00000000-0005-0000-0000-00009B550000}"/>
    <cellStyle name="Note 39 5 3 3" xfId="48274" xr:uid="{00000000-0005-0000-0000-00009C550000}"/>
    <cellStyle name="Note 39 5 4" xfId="21836" xr:uid="{00000000-0005-0000-0000-00009D550000}"/>
    <cellStyle name="Note 39 5 5" xfId="36289" xr:uid="{00000000-0005-0000-0000-00009E550000}"/>
    <cellStyle name="Note 39 6" xfId="6862" xr:uid="{00000000-0005-0000-0000-00009F550000}"/>
    <cellStyle name="Note 39 6 2" xfId="24297" xr:uid="{00000000-0005-0000-0000-0000A0550000}"/>
    <cellStyle name="Note 39 6 3" xfId="38750" xr:uid="{00000000-0005-0000-0000-0000A1550000}"/>
    <cellStyle name="Note 39 7" xfId="9303" xr:uid="{00000000-0005-0000-0000-0000A2550000}"/>
    <cellStyle name="Note 39 7 2" xfId="26738" xr:uid="{00000000-0005-0000-0000-0000A3550000}"/>
    <cellStyle name="Note 39 7 3" xfId="41191" xr:uid="{00000000-0005-0000-0000-0000A4550000}"/>
    <cellStyle name="Note 39 8" xfId="11723" xr:uid="{00000000-0005-0000-0000-0000A5550000}"/>
    <cellStyle name="Note 39 8 2" xfId="29158" xr:uid="{00000000-0005-0000-0000-0000A6550000}"/>
    <cellStyle name="Note 39 8 3" xfId="43611" xr:uid="{00000000-0005-0000-0000-0000A7550000}"/>
    <cellStyle name="Note 39 9" xfId="18730" xr:uid="{00000000-0005-0000-0000-0000A8550000}"/>
    <cellStyle name="Note 4" xfId="1893" xr:uid="{00000000-0005-0000-0000-0000A9550000}"/>
    <cellStyle name="Note 4 10" xfId="1894" xr:uid="{00000000-0005-0000-0000-0000AA550000}"/>
    <cellStyle name="Note 4 10 10" xfId="6867" xr:uid="{00000000-0005-0000-0000-0000AB550000}"/>
    <cellStyle name="Note 4 10 10 2" xfId="24302" xr:uid="{00000000-0005-0000-0000-0000AC550000}"/>
    <cellStyle name="Note 4 10 10 3" xfId="38755" xr:uid="{00000000-0005-0000-0000-0000AD550000}"/>
    <cellStyle name="Note 4 10 11" xfId="9308" xr:uid="{00000000-0005-0000-0000-0000AE550000}"/>
    <cellStyle name="Note 4 10 11 2" xfId="26743" xr:uid="{00000000-0005-0000-0000-0000AF550000}"/>
    <cellStyle name="Note 4 10 11 3" xfId="41196" xr:uid="{00000000-0005-0000-0000-0000B0550000}"/>
    <cellStyle name="Note 4 10 12" xfId="11728" xr:uid="{00000000-0005-0000-0000-0000B1550000}"/>
    <cellStyle name="Note 4 10 12 2" xfId="29163" xr:uid="{00000000-0005-0000-0000-0000B2550000}"/>
    <cellStyle name="Note 4 10 12 3" xfId="43616" xr:uid="{00000000-0005-0000-0000-0000B3550000}"/>
    <cellStyle name="Note 4 10 13" xfId="18735" xr:uid="{00000000-0005-0000-0000-0000B4550000}"/>
    <cellStyle name="Note 4 10 2" xfId="1895" xr:uid="{00000000-0005-0000-0000-0000B5550000}"/>
    <cellStyle name="Note 4 10 2 2" xfId="1896" xr:uid="{00000000-0005-0000-0000-0000B6550000}"/>
    <cellStyle name="Note 4 10 2 2 2" xfId="4407" xr:uid="{00000000-0005-0000-0000-0000B7550000}"/>
    <cellStyle name="Note 4 10 2 2 2 2" xfId="13931" xr:uid="{00000000-0005-0000-0000-0000B8550000}"/>
    <cellStyle name="Note 4 10 2 2 2 2 2" xfId="31366" xr:uid="{00000000-0005-0000-0000-0000B9550000}"/>
    <cellStyle name="Note 4 10 2 2 2 2 3" xfId="45819" xr:uid="{00000000-0005-0000-0000-0000BA550000}"/>
    <cellStyle name="Note 4 10 2 2 2 3" xfId="16392" xr:uid="{00000000-0005-0000-0000-0000BB550000}"/>
    <cellStyle name="Note 4 10 2 2 2 3 2" xfId="33827" xr:uid="{00000000-0005-0000-0000-0000BC550000}"/>
    <cellStyle name="Note 4 10 2 2 2 3 3" xfId="48280" xr:uid="{00000000-0005-0000-0000-0000BD550000}"/>
    <cellStyle name="Note 4 10 2 2 2 4" xfId="21843" xr:uid="{00000000-0005-0000-0000-0000BE550000}"/>
    <cellStyle name="Note 4 10 2 2 2 5" xfId="36296" xr:uid="{00000000-0005-0000-0000-0000BF550000}"/>
    <cellStyle name="Note 4 10 2 2 3" xfId="6869" xr:uid="{00000000-0005-0000-0000-0000C0550000}"/>
    <cellStyle name="Note 4 10 2 2 3 2" xfId="24304" xr:uid="{00000000-0005-0000-0000-0000C1550000}"/>
    <cellStyle name="Note 4 10 2 2 3 3" xfId="38757" xr:uid="{00000000-0005-0000-0000-0000C2550000}"/>
    <cellStyle name="Note 4 10 2 2 4" xfId="9310" xr:uid="{00000000-0005-0000-0000-0000C3550000}"/>
    <cellStyle name="Note 4 10 2 2 4 2" xfId="26745" xr:uid="{00000000-0005-0000-0000-0000C4550000}"/>
    <cellStyle name="Note 4 10 2 2 4 3" xfId="41198" xr:uid="{00000000-0005-0000-0000-0000C5550000}"/>
    <cellStyle name="Note 4 10 2 2 5" xfId="11730" xr:uid="{00000000-0005-0000-0000-0000C6550000}"/>
    <cellStyle name="Note 4 10 2 2 5 2" xfId="29165" xr:uid="{00000000-0005-0000-0000-0000C7550000}"/>
    <cellStyle name="Note 4 10 2 2 5 3" xfId="43618" xr:uid="{00000000-0005-0000-0000-0000C8550000}"/>
    <cellStyle name="Note 4 10 2 2 6" xfId="18737" xr:uid="{00000000-0005-0000-0000-0000C9550000}"/>
    <cellStyle name="Note 4 10 2 3" xfId="1897" xr:uid="{00000000-0005-0000-0000-0000CA550000}"/>
    <cellStyle name="Note 4 10 2 3 2" xfId="4408" xr:uid="{00000000-0005-0000-0000-0000CB550000}"/>
    <cellStyle name="Note 4 10 2 3 2 2" xfId="13932" xr:uid="{00000000-0005-0000-0000-0000CC550000}"/>
    <cellStyle name="Note 4 10 2 3 2 2 2" xfId="31367" xr:uid="{00000000-0005-0000-0000-0000CD550000}"/>
    <cellStyle name="Note 4 10 2 3 2 2 3" xfId="45820" xr:uid="{00000000-0005-0000-0000-0000CE550000}"/>
    <cellStyle name="Note 4 10 2 3 2 3" xfId="16393" xr:uid="{00000000-0005-0000-0000-0000CF550000}"/>
    <cellStyle name="Note 4 10 2 3 2 3 2" xfId="33828" xr:uid="{00000000-0005-0000-0000-0000D0550000}"/>
    <cellStyle name="Note 4 10 2 3 2 3 3" xfId="48281" xr:uid="{00000000-0005-0000-0000-0000D1550000}"/>
    <cellStyle name="Note 4 10 2 3 2 4" xfId="21844" xr:uid="{00000000-0005-0000-0000-0000D2550000}"/>
    <cellStyle name="Note 4 10 2 3 2 5" xfId="36297" xr:uid="{00000000-0005-0000-0000-0000D3550000}"/>
    <cellStyle name="Note 4 10 2 3 3" xfId="6870" xr:uid="{00000000-0005-0000-0000-0000D4550000}"/>
    <cellStyle name="Note 4 10 2 3 3 2" xfId="24305" xr:uid="{00000000-0005-0000-0000-0000D5550000}"/>
    <cellStyle name="Note 4 10 2 3 3 3" xfId="38758" xr:uid="{00000000-0005-0000-0000-0000D6550000}"/>
    <cellStyle name="Note 4 10 2 3 4" xfId="9311" xr:uid="{00000000-0005-0000-0000-0000D7550000}"/>
    <cellStyle name="Note 4 10 2 3 4 2" xfId="26746" xr:uid="{00000000-0005-0000-0000-0000D8550000}"/>
    <cellStyle name="Note 4 10 2 3 4 3" xfId="41199" xr:uid="{00000000-0005-0000-0000-0000D9550000}"/>
    <cellStyle name="Note 4 10 2 3 5" xfId="11731" xr:uid="{00000000-0005-0000-0000-0000DA550000}"/>
    <cellStyle name="Note 4 10 2 3 5 2" xfId="29166" xr:uid="{00000000-0005-0000-0000-0000DB550000}"/>
    <cellStyle name="Note 4 10 2 3 5 3" xfId="43619" xr:uid="{00000000-0005-0000-0000-0000DC550000}"/>
    <cellStyle name="Note 4 10 2 3 6" xfId="18738" xr:uid="{00000000-0005-0000-0000-0000DD550000}"/>
    <cellStyle name="Note 4 10 2 4" xfId="1898" xr:uid="{00000000-0005-0000-0000-0000DE550000}"/>
    <cellStyle name="Note 4 10 2 4 2" xfId="4409" xr:uid="{00000000-0005-0000-0000-0000DF550000}"/>
    <cellStyle name="Note 4 10 2 4 2 2" xfId="21845" xr:uid="{00000000-0005-0000-0000-0000E0550000}"/>
    <cellStyle name="Note 4 10 2 4 2 3" xfId="36298" xr:uid="{00000000-0005-0000-0000-0000E1550000}"/>
    <cellStyle name="Note 4 10 2 4 3" xfId="6871" xr:uid="{00000000-0005-0000-0000-0000E2550000}"/>
    <cellStyle name="Note 4 10 2 4 3 2" xfId="24306" xr:uid="{00000000-0005-0000-0000-0000E3550000}"/>
    <cellStyle name="Note 4 10 2 4 3 3" xfId="38759" xr:uid="{00000000-0005-0000-0000-0000E4550000}"/>
    <cellStyle name="Note 4 10 2 4 4" xfId="9312" xr:uid="{00000000-0005-0000-0000-0000E5550000}"/>
    <cellStyle name="Note 4 10 2 4 4 2" xfId="26747" xr:uid="{00000000-0005-0000-0000-0000E6550000}"/>
    <cellStyle name="Note 4 10 2 4 4 3" xfId="41200" xr:uid="{00000000-0005-0000-0000-0000E7550000}"/>
    <cellStyle name="Note 4 10 2 4 5" xfId="11732" xr:uid="{00000000-0005-0000-0000-0000E8550000}"/>
    <cellStyle name="Note 4 10 2 4 5 2" xfId="29167" xr:uid="{00000000-0005-0000-0000-0000E9550000}"/>
    <cellStyle name="Note 4 10 2 4 5 3" xfId="43620" xr:uid="{00000000-0005-0000-0000-0000EA550000}"/>
    <cellStyle name="Note 4 10 2 4 6" xfId="15244" xr:uid="{00000000-0005-0000-0000-0000EB550000}"/>
    <cellStyle name="Note 4 10 2 4 6 2" xfId="32679" xr:uid="{00000000-0005-0000-0000-0000EC550000}"/>
    <cellStyle name="Note 4 10 2 4 6 3" xfId="47132" xr:uid="{00000000-0005-0000-0000-0000ED550000}"/>
    <cellStyle name="Note 4 10 2 4 7" xfId="18739" xr:uid="{00000000-0005-0000-0000-0000EE550000}"/>
    <cellStyle name="Note 4 10 2 4 8" xfId="20406" xr:uid="{00000000-0005-0000-0000-0000EF550000}"/>
    <cellStyle name="Note 4 10 2 5" xfId="4406" xr:uid="{00000000-0005-0000-0000-0000F0550000}"/>
    <cellStyle name="Note 4 10 2 5 2" xfId="13930" xr:uid="{00000000-0005-0000-0000-0000F1550000}"/>
    <cellStyle name="Note 4 10 2 5 2 2" xfId="31365" xr:uid="{00000000-0005-0000-0000-0000F2550000}"/>
    <cellStyle name="Note 4 10 2 5 2 3" xfId="45818" xr:uid="{00000000-0005-0000-0000-0000F3550000}"/>
    <cellStyle name="Note 4 10 2 5 3" xfId="16391" xr:uid="{00000000-0005-0000-0000-0000F4550000}"/>
    <cellStyle name="Note 4 10 2 5 3 2" xfId="33826" xr:uid="{00000000-0005-0000-0000-0000F5550000}"/>
    <cellStyle name="Note 4 10 2 5 3 3" xfId="48279" xr:uid="{00000000-0005-0000-0000-0000F6550000}"/>
    <cellStyle name="Note 4 10 2 5 4" xfId="21842" xr:uid="{00000000-0005-0000-0000-0000F7550000}"/>
    <cellStyle name="Note 4 10 2 5 5" xfId="36295" xr:uid="{00000000-0005-0000-0000-0000F8550000}"/>
    <cellStyle name="Note 4 10 2 6" xfId="6868" xr:uid="{00000000-0005-0000-0000-0000F9550000}"/>
    <cellStyle name="Note 4 10 2 6 2" xfId="24303" xr:uid="{00000000-0005-0000-0000-0000FA550000}"/>
    <cellStyle name="Note 4 10 2 6 3" xfId="38756" xr:uid="{00000000-0005-0000-0000-0000FB550000}"/>
    <cellStyle name="Note 4 10 2 7" xfId="9309" xr:uid="{00000000-0005-0000-0000-0000FC550000}"/>
    <cellStyle name="Note 4 10 2 7 2" xfId="26744" xr:uid="{00000000-0005-0000-0000-0000FD550000}"/>
    <cellStyle name="Note 4 10 2 7 3" xfId="41197" xr:uid="{00000000-0005-0000-0000-0000FE550000}"/>
    <cellStyle name="Note 4 10 2 8" xfId="11729" xr:uid="{00000000-0005-0000-0000-0000FF550000}"/>
    <cellStyle name="Note 4 10 2 8 2" xfId="29164" xr:uid="{00000000-0005-0000-0000-000000560000}"/>
    <cellStyle name="Note 4 10 2 8 3" xfId="43617" xr:uid="{00000000-0005-0000-0000-000001560000}"/>
    <cellStyle name="Note 4 10 2 9" xfId="18736" xr:uid="{00000000-0005-0000-0000-000002560000}"/>
    <cellStyle name="Note 4 10 3" xfId="1899" xr:uid="{00000000-0005-0000-0000-000003560000}"/>
    <cellStyle name="Note 4 10 3 2" xfId="1900" xr:uid="{00000000-0005-0000-0000-000004560000}"/>
    <cellStyle name="Note 4 10 3 2 2" xfId="4411" xr:uid="{00000000-0005-0000-0000-000005560000}"/>
    <cellStyle name="Note 4 10 3 2 2 2" xfId="13934" xr:uid="{00000000-0005-0000-0000-000006560000}"/>
    <cellStyle name="Note 4 10 3 2 2 2 2" xfId="31369" xr:uid="{00000000-0005-0000-0000-000007560000}"/>
    <cellStyle name="Note 4 10 3 2 2 2 3" xfId="45822" xr:uid="{00000000-0005-0000-0000-000008560000}"/>
    <cellStyle name="Note 4 10 3 2 2 3" xfId="16395" xr:uid="{00000000-0005-0000-0000-000009560000}"/>
    <cellStyle name="Note 4 10 3 2 2 3 2" xfId="33830" xr:uid="{00000000-0005-0000-0000-00000A560000}"/>
    <cellStyle name="Note 4 10 3 2 2 3 3" xfId="48283" xr:uid="{00000000-0005-0000-0000-00000B560000}"/>
    <cellStyle name="Note 4 10 3 2 2 4" xfId="21847" xr:uid="{00000000-0005-0000-0000-00000C560000}"/>
    <cellStyle name="Note 4 10 3 2 2 5" xfId="36300" xr:uid="{00000000-0005-0000-0000-00000D560000}"/>
    <cellStyle name="Note 4 10 3 2 3" xfId="6873" xr:uid="{00000000-0005-0000-0000-00000E560000}"/>
    <cellStyle name="Note 4 10 3 2 3 2" xfId="24308" xr:uid="{00000000-0005-0000-0000-00000F560000}"/>
    <cellStyle name="Note 4 10 3 2 3 3" xfId="38761" xr:uid="{00000000-0005-0000-0000-000010560000}"/>
    <cellStyle name="Note 4 10 3 2 4" xfId="9314" xr:uid="{00000000-0005-0000-0000-000011560000}"/>
    <cellStyle name="Note 4 10 3 2 4 2" xfId="26749" xr:uid="{00000000-0005-0000-0000-000012560000}"/>
    <cellStyle name="Note 4 10 3 2 4 3" xfId="41202" xr:uid="{00000000-0005-0000-0000-000013560000}"/>
    <cellStyle name="Note 4 10 3 2 5" xfId="11734" xr:uid="{00000000-0005-0000-0000-000014560000}"/>
    <cellStyle name="Note 4 10 3 2 5 2" xfId="29169" xr:uid="{00000000-0005-0000-0000-000015560000}"/>
    <cellStyle name="Note 4 10 3 2 5 3" xfId="43622" xr:uid="{00000000-0005-0000-0000-000016560000}"/>
    <cellStyle name="Note 4 10 3 2 6" xfId="18741" xr:uid="{00000000-0005-0000-0000-000017560000}"/>
    <cellStyle name="Note 4 10 3 3" xfId="1901" xr:uid="{00000000-0005-0000-0000-000018560000}"/>
    <cellStyle name="Note 4 10 3 3 2" xfId="4412" xr:uid="{00000000-0005-0000-0000-000019560000}"/>
    <cellStyle name="Note 4 10 3 3 2 2" xfId="13935" xr:uid="{00000000-0005-0000-0000-00001A560000}"/>
    <cellStyle name="Note 4 10 3 3 2 2 2" xfId="31370" xr:uid="{00000000-0005-0000-0000-00001B560000}"/>
    <cellStyle name="Note 4 10 3 3 2 2 3" xfId="45823" xr:uid="{00000000-0005-0000-0000-00001C560000}"/>
    <cellStyle name="Note 4 10 3 3 2 3" xfId="16396" xr:uid="{00000000-0005-0000-0000-00001D560000}"/>
    <cellStyle name="Note 4 10 3 3 2 3 2" xfId="33831" xr:uid="{00000000-0005-0000-0000-00001E560000}"/>
    <cellStyle name="Note 4 10 3 3 2 3 3" xfId="48284" xr:uid="{00000000-0005-0000-0000-00001F560000}"/>
    <cellStyle name="Note 4 10 3 3 2 4" xfId="21848" xr:uid="{00000000-0005-0000-0000-000020560000}"/>
    <cellStyle name="Note 4 10 3 3 2 5" xfId="36301" xr:uid="{00000000-0005-0000-0000-000021560000}"/>
    <cellStyle name="Note 4 10 3 3 3" xfId="6874" xr:uid="{00000000-0005-0000-0000-000022560000}"/>
    <cellStyle name="Note 4 10 3 3 3 2" xfId="24309" xr:uid="{00000000-0005-0000-0000-000023560000}"/>
    <cellStyle name="Note 4 10 3 3 3 3" xfId="38762" xr:uid="{00000000-0005-0000-0000-000024560000}"/>
    <cellStyle name="Note 4 10 3 3 4" xfId="9315" xr:uid="{00000000-0005-0000-0000-000025560000}"/>
    <cellStyle name="Note 4 10 3 3 4 2" xfId="26750" xr:uid="{00000000-0005-0000-0000-000026560000}"/>
    <cellStyle name="Note 4 10 3 3 4 3" xfId="41203" xr:uid="{00000000-0005-0000-0000-000027560000}"/>
    <cellStyle name="Note 4 10 3 3 5" xfId="11735" xr:uid="{00000000-0005-0000-0000-000028560000}"/>
    <cellStyle name="Note 4 10 3 3 5 2" xfId="29170" xr:uid="{00000000-0005-0000-0000-000029560000}"/>
    <cellStyle name="Note 4 10 3 3 5 3" xfId="43623" xr:uid="{00000000-0005-0000-0000-00002A560000}"/>
    <cellStyle name="Note 4 10 3 3 6" xfId="18742" xr:uid="{00000000-0005-0000-0000-00002B560000}"/>
    <cellStyle name="Note 4 10 3 4" xfId="1902" xr:uid="{00000000-0005-0000-0000-00002C560000}"/>
    <cellStyle name="Note 4 10 3 4 2" xfId="4413" xr:uid="{00000000-0005-0000-0000-00002D560000}"/>
    <cellStyle name="Note 4 10 3 4 2 2" xfId="21849" xr:uid="{00000000-0005-0000-0000-00002E560000}"/>
    <cellStyle name="Note 4 10 3 4 2 3" xfId="36302" xr:uid="{00000000-0005-0000-0000-00002F560000}"/>
    <cellStyle name="Note 4 10 3 4 3" xfId="6875" xr:uid="{00000000-0005-0000-0000-000030560000}"/>
    <cellStyle name="Note 4 10 3 4 3 2" xfId="24310" xr:uid="{00000000-0005-0000-0000-000031560000}"/>
    <cellStyle name="Note 4 10 3 4 3 3" xfId="38763" xr:uid="{00000000-0005-0000-0000-000032560000}"/>
    <cellStyle name="Note 4 10 3 4 4" xfId="9316" xr:uid="{00000000-0005-0000-0000-000033560000}"/>
    <cellStyle name="Note 4 10 3 4 4 2" xfId="26751" xr:uid="{00000000-0005-0000-0000-000034560000}"/>
    <cellStyle name="Note 4 10 3 4 4 3" xfId="41204" xr:uid="{00000000-0005-0000-0000-000035560000}"/>
    <cellStyle name="Note 4 10 3 4 5" xfId="11736" xr:uid="{00000000-0005-0000-0000-000036560000}"/>
    <cellStyle name="Note 4 10 3 4 5 2" xfId="29171" xr:uid="{00000000-0005-0000-0000-000037560000}"/>
    <cellStyle name="Note 4 10 3 4 5 3" xfId="43624" xr:uid="{00000000-0005-0000-0000-000038560000}"/>
    <cellStyle name="Note 4 10 3 4 6" xfId="15245" xr:uid="{00000000-0005-0000-0000-000039560000}"/>
    <cellStyle name="Note 4 10 3 4 6 2" xfId="32680" xr:uid="{00000000-0005-0000-0000-00003A560000}"/>
    <cellStyle name="Note 4 10 3 4 6 3" xfId="47133" xr:uid="{00000000-0005-0000-0000-00003B560000}"/>
    <cellStyle name="Note 4 10 3 4 7" xfId="18743" xr:uid="{00000000-0005-0000-0000-00003C560000}"/>
    <cellStyle name="Note 4 10 3 4 8" xfId="20407" xr:uid="{00000000-0005-0000-0000-00003D560000}"/>
    <cellStyle name="Note 4 10 3 5" xfId="4410" xr:uid="{00000000-0005-0000-0000-00003E560000}"/>
    <cellStyle name="Note 4 10 3 5 2" xfId="13933" xr:uid="{00000000-0005-0000-0000-00003F560000}"/>
    <cellStyle name="Note 4 10 3 5 2 2" xfId="31368" xr:uid="{00000000-0005-0000-0000-000040560000}"/>
    <cellStyle name="Note 4 10 3 5 2 3" xfId="45821" xr:uid="{00000000-0005-0000-0000-000041560000}"/>
    <cellStyle name="Note 4 10 3 5 3" xfId="16394" xr:uid="{00000000-0005-0000-0000-000042560000}"/>
    <cellStyle name="Note 4 10 3 5 3 2" xfId="33829" xr:uid="{00000000-0005-0000-0000-000043560000}"/>
    <cellStyle name="Note 4 10 3 5 3 3" xfId="48282" xr:uid="{00000000-0005-0000-0000-000044560000}"/>
    <cellStyle name="Note 4 10 3 5 4" xfId="21846" xr:uid="{00000000-0005-0000-0000-000045560000}"/>
    <cellStyle name="Note 4 10 3 5 5" xfId="36299" xr:uid="{00000000-0005-0000-0000-000046560000}"/>
    <cellStyle name="Note 4 10 3 6" xfId="6872" xr:uid="{00000000-0005-0000-0000-000047560000}"/>
    <cellStyle name="Note 4 10 3 6 2" xfId="24307" xr:uid="{00000000-0005-0000-0000-000048560000}"/>
    <cellStyle name="Note 4 10 3 6 3" xfId="38760" xr:uid="{00000000-0005-0000-0000-000049560000}"/>
    <cellStyle name="Note 4 10 3 7" xfId="9313" xr:uid="{00000000-0005-0000-0000-00004A560000}"/>
    <cellStyle name="Note 4 10 3 7 2" xfId="26748" xr:uid="{00000000-0005-0000-0000-00004B560000}"/>
    <cellStyle name="Note 4 10 3 7 3" xfId="41201" xr:uid="{00000000-0005-0000-0000-00004C560000}"/>
    <cellStyle name="Note 4 10 3 8" xfId="11733" xr:uid="{00000000-0005-0000-0000-00004D560000}"/>
    <cellStyle name="Note 4 10 3 8 2" xfId="29168" xr:uid="{00000000-0005-0000-0000-00004E560000}"/>
    <cellStyle name="Note 4 10 3 8 3" xfId="43621" xr:uid="{00000000-0005-0000-0000-00004F560000}"/>
    <cellStyle name="Note 4 10 3 9" xfId="18740" xr:uid="{00000000-0005-0000-0000-000050560000}"/>
    <cellStyle name="Note 4 10 4" xfId="1903" xr:uid="{00000000-0005-0000-0000-000051560000}"/>
    <cellStyle name="Note 4 10 4 2" xfId="1904" xr:uid="{00000000-0005-0000-0000-000052560000}"/>
    <cellStyle name="Note 4 10 4 2 2" xfId="4415" xr:uid="{00000000-0005-0000-0000-000053560000}"/>
    <cellStyle name="Note 4 10 4 2 2 2" xfId="13937" xr:uid="{00000000-0005-0000-0000-000054560000}"/>
    <cellStyle name="Note 4 10 4 2 2 2 2" xfId="31372" xr:uid="{00000000-0005-0000-0000-000055560000}"/>
    <cellStyle name="Note 4 10 4 2 2 2 3" xfId="45825" xr:uid="{00000000-0005-0000-0000-000056560000}"/>
    <cellStyle name="Note 4 10 4 2 2 3" xfId="16398" xr:uid="{00000000-0005-0000-0000-000057560000}"/>
    <cellStyle name="Note 4 10 4 2 2 3 2" xfId="33833" xr:uid="{00000000-0005-0000-0000-000058560000}"/>
    <cellStyle name="Note 4 10 4 2 2 3 3" xfId="48286" xr:uid="{00000000-0005-0000-0000-000059560000}"/>
    <cellStyle name="Note 4 10 4 2 2 4" xfId="21851" xr:uid="{00000000-0005-0000-0000-00005A560000}"/>
    <cellStyle name="Note 4 10 4 2 2 5" xfId="36304" xr:uid="{00000000-0005-0000-0000-00005B560000}"/>
    <cellStyle name="Note 4 10 4 2 3" xfId="6877" xr:uid="{00000000-0005-0000-0000-00005C560000}"/>
    <cellStyle name="Note 4 10 4 2 3 2" xfId="24312" xr:uid="{00000000-0005-0000-0000-00005D560000}"/>
    <cellStyle name="Note 4 10 4 2 3 3" xfId="38765" xr:uid="{00000000-0005-0000-0000-00005E560000}"/>
    <cellStyle name="Note 4 10 4 2 4" xfId="9318" xr:uid="{00000000-0005-0000-0000-00005F560000}"/>
    <cellStyle name="Note 4 10 4 2 4 2" xfId="26753" xr:uid="{00000000-0005-0000-0000-000060560000}"/>
    <cellStyle name="Note 4 10 4 2 4 3" xfId="41206" xr:uid="{00000000-0005-0000-0000-000061560000}"/>
    <cellStyle name="Note 4 10 4 2 5" xfId="11738" xr:uid="{00000000-0005-0000-0000-000062560000}"/>
    <cellStyle name="Note 4 10 4 2 5 2" xfId="29173" xr:uid="{00000000-0005-0000-0000-000063560000}"/>
    <cellStyle name="Note 4 10 4 2 5 3" xfId="43626" xr:uid="{00000000-0005-0000-0000-000064560000}"/>
    <cellStyle name="Note 4 10 4 2 6" xfId="18745" xr:uid="{00000000-0005-0000-0000-000065560000}"/>
    <cellStyle name="Note 4 10 4 3" xfId="1905" xr:uid="{00000000-0005-0000-0000-000066560000}"/>
    <cellStyle name="Note 4 10 4 3 2" xfId="4416" xr:uid="{00000000-0005-0000-0000-000067560000}"/>
    <cellStyle name="Note 4 10 4 3 2 2" xfId="13938" xr:uid="{00000000-0005-0000-0000-000068560000}"/>
    <cellStyle name="Note 4 10 4 3 2 2 2" xfId="31373" xr:uid="{00000000-0005-0000-0000-000069560000}"/>
    <cellStyle name="Note 4 10 4 3 2 2 3" xfId="45826" xr:uid="{00000000-0005-0000-0000-00006A560000}"/>
    <cellStyle name="Note 4 10 4 3 2 3" xfId="16399" xr:uid="{00000000-0005-0000-0000-00006B560000}"/>
    <cellStyle name="Note 4 10 4 3 2 3 2" xfId="33834" xr:uid="{00000000-0005-0000-0000-00006C560000}"/>
    <cellStyle name="Note 4 10 4 3 2 3 3" xfId="48287" xr:uid="{00000000-0005-0000-0000-00006D560000}"/>
    <cellStyle name="Note 4 10 4 3 2 4" xfId="21852" xr:uid="{00000000-0005-0000-0000-00006E560000}"/>
    <cellStyle name="Note 4 10 4 3 2 5" xfId="36305" xr:uid="{00000000-0005-0000-0000-00006F560000}"/>
    <cellStyle name="Note 4 10 4 3 3" xfId="6878" xr:uid="{00000000-0005-0000-0000-000070560000}"/>
    <cellStyle name="Note 4 10 4 3 3 2" xfId="24313" xr:uid="{00000000-0005-0000-0000-000071560000}"/>
    <cellStyle name="Note 4 10 4 3 3 3" xfId="38766" xr:uid="{00000000-0005-0000-0000-000072560000}"/>
    <cellStyle name="Note 4 10 4 3 4" xfId="9319" xr:uid="{00000000-0005-0000-0000-000073560000}"/>
    <cellStyle name="Note 4 10 4 3 4 2" xfId="26754" xr:uid="{00000000-0005-0000-0000-000074560000}"/>
    <cellStyle name="Note 4 10 4 3 4 3" xfId="41207" xr:uid="{00000000-0005-0000-0000-000075560000}"/>
    <cellStyle name="Note 4 10 4 3 5" xfId="11739" xr:uid="{00000000-0005-0000-0000-000076560000}"/>
    <cellStyle name="Note 4 10 4 3 5 2" xfId="29174" xr:uid="{00000000-0005-0000-0000-000077560000}"/>
    <cellStyle name="Note 4 10 4 3 5 3" xfId="43627" xr:uid="{00000000-0005-0000-0000-000078560000}"/>
    <cellStyle name="Note 4 10 4 3 6" xfId="18746" xr:uid="{00000000-0005-0000-0000-000079560000}"/>
    <cellStyle name="Note 4 10 4 4" xfId="1906" xr:uid="{00000000-0005-0000-0000-00007A560000}"/>
    <cellStyle name="Note 4 10 4 4 2" xfId="4417" xr:uid="{00000000-0005-0000-0000-00007B560000}"/>
    <cellStyle name="Note 4 10 4 4 2 2" xfId="21853" xr:uid="{00000000-0005-0000-0000-00007C560000}"/>
    <cellStyle name="Note 4 10 4 4 2 3" xfId="36306" xr:uid="{00000000-0005-0000-0000-00007D560000}"/>
    <cellStyle name="Note 4 10 4 4 3" xfId="6879" xr:uid="{00000000-0005-0000-0000-00007E560000}"/>
    <cellStyle name="Note 4 10 4 4 3 2" xfId="24314" xr:uid="{00000000-0005-0000-0000-00007F560000}"/>
    <cellStyle name="Note 4 10 4 4 3 3" xfId="38767" xr:uid="{00000000-0005-0000-0000-000080560000}"/>
    <cellStyle name="Note 4 10 4 4 4" xfId="9320" xr:uid="{00000000-0005-0000-0000-000081560000}"/>
    <cellStyle name="Note 4 10 4 4 4 2" xfId="26755" xr:uid="{00000000-0005-0000-0000-000082560000}"/>
    <cellStyle name="Note 4 10 4 4 4 3" xfId="41208" xr:uid="{00000000-0005-0000-0000-000083560000}"/>
    <cellStyle name="Note 4 10 4 4 5" xfId="11740" xr:uid="{00000000-0005-0000-0000-000084560000}"/>
    <cellStyle name="Note 4 10 4 4 5 2" xfId="29175" xr:uid="{00000000-0005-0000-0000-000085560000}"/>
    <cellStyle name="Note 4 10 4 4 5 3" xfId="43628" xr:uid="{00000000-0005-0000-0000-000086560000}"/>
    <cellStyle name="Note 4 10 4 4 6" xfId="15246" xr:uid="{00000000-0005-0000-0000-000087560000}"/>
    <cellStyle name="Note 4 10 4 4 6 2" xfId="32681" xr:uid="{00000000-0005-0000-0000-000088560000}"/>
    <cellStyle name="Note 4 10 4 4 6 3" xfId="47134" xr:uid="{00000000-0005-0000-0000-000089560000}"/>
    <cellStyle name="Note 4 10 4 4 7" xfId="18747" xr:uid="{00000000-0005-0000-0000-00008A560000}"/>
    <cellStyle name="Note 4 10 4 4 8" xfId="20408" xr:uid="{00000000-0005-0000-0000-00008B560000}"/>
    <cellStyle name="Note 4 10 4 5" xfId="4414" xr:uid="{00000000-0005-0000-0000-00008C560000}"/>
    <cellStyle name="Note 4 10 4 5 2" xfId="13936" xr:uid="{00000000-0005-0000-0000-00008D560000}"/>
    <cellStyle name="Note 4 10 4 5 2 2" xfId="31371" xr:uid="{00000000-0005-0000-0000-00008E560000}"/>
    <cellStyle name="Note 4 10 4 5 2 3" xfId="45824" xr:uid="{00000000-0005-0000-0000-00008F560000}"/>
    <cellStyle name="Note 4 10 4 5 3" xfId="16397" xr:uid="{00000000-0005-0000-0000-000090560000}"/>
    <cellStyle name="Note 4 10 4 5 3 2" xfId="33832" xr:uid="{00000000-0005-0000-0000-000091560000}"/>
    <cellStyle name="Note 4 10 4 5 3 3" xfId="48285" xr:uid="{00000000-0005-0000-0000-000092560000}"/>
    <cellStyle name="Note 4 10 4 5 4" xfId="21850" xr:uid="{00000000-0005-0000-0000-000093560000}"/>
    <cellStyle name="Note 4 10 4 5 5" xfId="36303" xr:uid="{00000000-0005-0000-0000-000094560000}"/>
    <cellStyle name="Note 4 10 4 6" xfId="6876" xr:uid="{00000000-0005-0000-0000-000095560000}"/>
    <cellStyle name="Note 4 10 4 6 2" xfId="24311" xr:uid="{00000000-0005-0000-0000-000096560000}"/>
    <cellStyle name="Note 4 10 4 6 3" xfId="38764" xr:uid="{00000000-0005-0000-0000-000097560000}"/>
    <cellStyle name="Note 4 10 4 7" xfId="9317" xr:uid="{00000000-0005-0000-0000-000098560000}"/>
    <cellStyle name="Note 4 10 4 7 2" xfId="26752" xr:uid="{00000000-0005-0000-0000-000099560000}"/>
    <cellStyle name="Note 4 10 4 7 3" xfId="41205" xr:uid="{00000000-0005-0000-0000-00009A560000}"/>
    <cellStyle name="Note 4 10 4 8" xfId="11737" xr:uid="{00000000-0005-0000-0000-00009B560000}"/>
    <cellStyle name="Note 4 10 4 8 2" xfId="29172" xr:uid="{00000000-0005-0000-0000-00009C560000}"/>
    <cellStyle name="Note 4 10 4 8 3" xfId="43625" xr:uid="{00000000-0005-0000-0000-00009D560000}"/>
    <cellStyle name="Note 4 10 4 9" xfId="18744" xr:uid="{00000000-0005-0000-0000-00009E560000}"/>
    <cellStyle name="Note 4 10 5" xfId="1907" xr:uid="{00000000-0005-0000-0000-00009F560000}"/>
    <cellStyle name="Note 4 10 5 2" xfId="1908" xr:uid="{00000000-0005-0000-0000-0000A0560000}"/>
    <cellStyle name="Note 4 10 5 2 2" xfId="4419" xr:uid="{00000000-0005-0000-0000-0000A1560000}"/>
    <cellStyle name="Note 4 10 5 2 2 2" xfId="13940" xr:uid="{00000000-0005-0000-0000-0000A2560000}"/>
    <cellStyle name="Note 4 10 5 2 2 2 2" xfId="31375" xr:uid="{00000000-0005-0000-0000-0000A3560000}"/>
    <cellStyle name="Note 4 10 5 2 2 2 3" xfId="45828" xr:uid="{00000000-0005-0000-0000-0000A4560000}"/>
    <cellStyle name="Note 4 10 5 2 2 3" xfId="16401" xr:uid="{00000000-0005-0000-0000-0000A5560000}"/>
    <cellStyle name="Note 4 10 5 2 2 3 2" xfId="33836" xr:uid="{00000000-0005-0000-0000-0000A6560000}"/>
    <cellStyle name="Note 4 10 5 2 2 3 3" xfId="48289" xr:uid="{00000000-0005-0000-0000-0000A7560000}"/>
    <cellStyle name="Note 4 10 5 2 2 4" xfId="21855" xr:uid="{00000000-0005-0000-0000-0000A8560000}"/>
    <cellStyle name="Note 4 10 5 2 2 5" xfId="36308" xr:uid="{00000000-0005-0000-0000-0000A9560000}"/>
    <cellStyle name="Note 4 10 5 2 3" xfId="6881" xr:uid="{00000000-0005-0000-0000-0000AA560000}"/>
    <cellStyle name="Note 4 10 5 2 3 2" xfId="24316" xr:uid="{00000000-0005-0000-0000-0000AB560000}"/>
    <cellStyle name="Note 4 10 5 2 3 3" xfId="38769" xr:uid="{00000000-0005-0000-0000-0000AC560000}"/>
    <cellStyle name="Note 4 10 5 2 4" xfId="9322" xr:uid="{00000000-0005-0000-0000-0000AD560000}"/>
    <cellStyle name="Note 4 10 5 2 4 2" xfId="26757" xr:uid="{00000000-0005-0000-0000-0000AE560000}"/>
    <cellStyle name="Note 4 10 5 2 4 3" xfId="41210" xr:uid="{00000000-0005-0000-0000-0000AF560000}"/>
    <cellStyle name="Note 4 10 5 2 5" xfId="11742" xr:uid="{00000000-0005-0000-0000-0000B0560000}"/>
    <cellStyle name="Note 4 10 5 2 5 2" xfId="29177" xr:uid="{00000000-0005-0000-0000-0000B1560000}"/>
    <cellStyle name="Note 4 10 5 2 5 3" xfId="43630" xr:uid="{00000000-0005-0000-0000-0000B2560000}"/>
    <cellStyle name="Note 4 10 5 2 6" xfId="18749" xr:uid="{00000000-0005-0000-0000-0000B3560000}"/>
    <cellStyle name="Note 4 10 5 3" xfId="1909" xr:uid="{00000000-0005-0000-0000-0000B4560000}"/>
    <cellStyle name="Note 4 10 5 3 2" xfId="4420" xr:uid="{00000000-0005-0000-0000-0000B5560000}"/>
    <cellStyle name="Note 4 10 5 3 2 2" xfId="13941" xr:uid="{00000000-0005-0000-0000-0000B6560000}"/>
    <cellStyle name="Note 4 10 5 3 2 2 2" xfId="31376" xr:uid="{00000000-0005-0000-0000-0000B7560000}"/>
    <cellStyle name="Note 4 10 5 3 2 2 3" xfId="45829" xr:uid="{00000000-0005-0000-0000-0000B8560000}"/>
    <cellStyle name="Note 4 10 5 3 2 3" xfId="16402" xr:uid="{00000000-0005-0000-0000-0000B9560000}"/>
    <cellStyle name="Note 4 10 5 3 2 3 2" xfId="33837" xr:uid="{00000000-0005-0000-0000-0000BA560000}"/>
    <cellStyle name="Note 4 10 5 3 2 3 3" xfId="48290" xr:uid="{00000000-0005-0000-0000-0000BB560000}"/>
    <cellStyle name="Note 4 10 5 3 2 4" xfId="21856" xr:uid="{00000000-0005-0000-0000-0000BC560000}"/>
    <cellStyle name="Note 4 10 5 3 2 5" xfId="36309" xr:uid="{00000000-0005-0000-0000-0000BD560000}"/>
    <cellStyle name="Note 4 10 5 3 3" xfId="6882" xr:uid="{00000000-0005-0000-0000-0000BE560000}"/>
    <cellStyle name="Note 4 10 5 3 3 2" xfId="24317" xr:uid="{00000000-0005-0000-0000-0000BF560000}"/>
    <cellStyle name="Note 4 10 5 3 3 3" xfId="38770" xr:uid="{00000000-0005-0000-0000-0000C0560000}"/>
    <cellStyle name="Note 4 10 5 3 4" xfId="9323" xr:uid="{00000000-0005-0000-0000-0000C1560000}"/>
    <cellStyle name="Note 4 10 5 3 4 2" xfId="26758" xr:uid="{00000000-0005-0000-0000-0000C2560000}"/>
    <cellStyle name="Note 4 10 5 3 4 3" xfId="41211" xr:uid="{00000000-0005-0000-0000-0000C3560000}"/>
    <cellStyle name="Note 4 10 5 3 5" xfId="11743" xr:uid="{00000000-0005-0000-0000-0000C4560000}"/>
    <cellStyle name="Note 4 10 5 3 5 2" xfId="29178" xr:uid="{00000000-0005-0000-0000-0000C5560000}"/>
    <cellStyle name="Note 4 10 5 3 5 3" xfId="43631" xr:uid="{00000000-0005-0000-0000-0000C6560000}"/>
    <cellStyle name="Note 4 10 5 3 6" xfId="18750" xr:uid="{00000000-0005-0000-0000-0000C7560000}"/>
    <cellStyle name="Note 4 10 5 4" xfId="1910" xr:uid="{00000000-0005-0000-0000-0000C8560000}"/>
    <cellStyle name="Note 4 10 5 4 2" xfId="4421" xr:uid="{00000000-0005-0000-0000-0000C9560000}"/>
    <cellStyle name="Note 4 10 5 4 2 2" xfId="21857" xr:uid="{00000000-0005-0000-0000-0000CA560000}"/>
    <cellStyle name="Note 4 10 5 4 2 3" xfId="36310" xr:uid="{00000000-0005-0000-0000-0000CB560000}"/>
    <cellStyle name="Note 4 10 5 4 3" xfId="6883" xr:uid="{00000000-0005-0000-0000-0000CC560000}"/>
    <cellStyle name="Note 4 10 5 4 3 2" xfId="24318" xr:uid="{00000000-0005-0000-0000-0000CD560000}"/>
    <cellStyle name="Note 4 10 5 4 3 3" xfId="38771" xr:uid="{00000000-0005-0000-0000-0000CE560000}"/>
    <cellStyle name="Note 4 10 5 4 4" xfId="9324" xr:uid="{00000000-0005-0000-0000-0000CF560000}"/>
    <cellStyle name="Note 4 10 5 4 4 2" xfId="26759" xr:uid="{00000000-0005-0000-0000-0000D0560000}"/>
    <cellStyle name="Note 4 10 5 4 4 3" xfId="41212" xr:uid="{00000000-0005-0000-0000-0000D1560000}"/>
    <cellStyle name="Note 4 10 5 4 5" xfId="11744" xr:uid="{00000000-0005-0000-0000-0000D2560000}"/>
    <cellStyle name="Note 4 10 5 4 5 2" xfId="29179" xr:uid="{00000000-0005-0000-0000-0000D3560000}"/>
    <cellStyle name="Note 4 10 5 4 5 3" xfId="43632" xr:uid="{00000000-0005-0000-0000-0000D4560000}"/>
    <cellStyle name="Note 4 10 5 4 6" xfId="15247" xr:uid="{00000000-0005-0000-0000-0000D5560000}"/>
    <cellStyle name="Note 4 10 5 4 6 2" xfId="32682" xr:uid="{00000000-0005-0000-0000-0000D6560000}"/>
    <cellStyle name="Note 4 10 5 4 6 3" xfId="47135" xr:uid="{00000000-0005-0000-0000-0000D7560000}"/>
    <cellStyle name="Note 4 10 5 4 7" xfId="18751" xr:uid="{00000000-0005-0000-0000-0000D8560000}"/>
    <cellStyle name="Note 4 10 5 4 8" xfId="20409" xr:uid="{00000000-0005-0000-0000-0000D9560000}"/>
    <cellStyle name="Note 4 10 5 5" xfId="4418" xr:uid="{00000000-0005-0000-0000-0000DA560000}"/>
    <cellStyle name="Note 4 10 5 5 2" xfId="13939" xr:uid="{00000000-0005-0000-0000-0000DB560000}"/>
    <cellStyle name="Note 4 10 5 5 2 2" xfId="31374" xr:uid="{00000000-0005-0000-0000-0000DC560000}"/>
    <cellStyle name="Note 4 10 5 5 2 3" xfId="45827" xr:uid="{00000000-0005-0000-0000-0000DD560000}"/>
    <cellStyle name="Note 4 10 5 5 3" xfId="16400" xr:uid="{00000000-0005-0000-0000-0000DE560000}"/>
    <cellStyle name="Note 4 10 5 5 3 2" xfId="33835" xr:uid="{00000000-0005-0000-0000-0000DF560000}"/>
    <cellStyle name="Note 4 10 5 5 3 3" xfId="48288" xr:uid="{00000000-0005-0000-0000-0000E0560000}"/>
    <cellStyle name="Note 4 10 5 5 4" xfId="21854" xr:uid="{00000000-0005-0000-0000-0000E1560000}"/>
    <cellStyle name="Note 4 10 5 5 5" xfId="36307" xr:uid="{00000000-0005-0000-0000-0000E2560000}"/>
    <cellStyle name="Note 4 10 5 6" xfId="6880" xr:uid="{00000000-0005-0000-0000-0000E3560000}"/>
    <cellStyle name="Note 4 10 5 6 2" xfId="24315" xr:uid="{00000000-0005-0000-0000-0000E4560000}"/>
    <cellStyle name="Note 4 10 5 6 3" xfId="38768" xr:uid="{00000000-0005-0000-0000-0000E5560000}"/>
    <cellStyle name="Note 4 10 5 7" xfId="9321" xr:uid="{00000000-0005-0000-0000-0000E6560000}"/>
    <cellStyle name="Note 4 10 5 7 2" xfId="26756" xr:uid="{00000000-0005-0000-0000-0000E7560000}"/>
    <cellStyle name="Note 4 10 5 7 3" xfId="41209" xr:uid="{00000000-0005-0000-0000-0000E8560000}"/>
    <cellStyle name="Note 4 10 5 8" xfId="11741" xr:uid="{00000000-0005-0000-0000-0000E9560000}"/>
    <cellStyle name="Note 4 10 5 8 2" xfId="29176" xr:uid="{00000000-0005-0000-0000-0000EA560000}"/>
    <cellStyle name="Note 4 10 5 8 3" xfId="43629" xr:uid="{00000000-0005-0000-0000-0000EB560000}"/>
    <cellStyle name="Note 4 10 5 9" xfId="18748" xr:uid="{00000000-0005-0000-0000-0000EC560000}"/>
    <cellStyle name="Note 4 10 6" xfId="1911" xr:uid="{00000000-0005-0000-0000-0000ED560000}"/>
    <cellStyle name="Note 4 10 6 2" xfId="4422" xr:uid="{00000000-0005-0000-0000-0000EE560000}"/>
    <cellStyle name="Note 4 10 6 2 2" xfId="13942" xr:uid="{00000000-0005-0000-0000-0000EF560000}"/>
    <cellStyle name="Note 4 10 6 2 2 2" xfId="31377" xr:uid="{00000000-0005-0000-0000-0000F0560000}"/>
    <cellStyle name="Note 4 10 6 2 2 3" xfId="45830" xr:uid="{00000000-0005-0000-0000-0000F1560000}"/>
    <cellStyle name="Note 4 10 6 2 3" xfId="16403" xr:uid="{00000000-0005-0000-0000-0000F2560000}"/>
    <cellStyle name="Note 4 10 6 2 3 2" xfId="33838" xr:uid="{00000000-0005-0000-0000-0000F3560000}"/>
    <cellStyle name="Note 4 10 6 2 3 3" xfId="48291" xr:uid="{00000000-0005-0000-0000-0000F4560000}"/>
    <cellStyle name="Note 4 10 6 2 4" xfId="21858" xr:uid="{00000000-0005-0000-0000-0000F5560000}"/>
    <cellStyle name="Note 4 10 6 2 5" xfId="36311" xr:uid="{00000000-0005-0000-0000-0000F6560000}"/>
    <cellStyle name="Note 4 10 6 3" xfId="6884" xr:uid="{00000000-0005-0000-0000-0000F7560000}"/>
    <cellStyle name="Note 4 10 6 3 2" xfId="24319" xr:uid="{00000000-0005-0000-0000-0000F8560000}"/>
    <cellStyle name="Note 4 10 6 3 3" xfId="38772" xr:uid="{00000000-0005-0000-0000-0000F9560000}"/>
    <cellStyle name="Note 4 10 6 4" xfId="9325" xr:uid="{00000000-0005-0000-0000-0000FA560000}"/>
    <cellStyle name="Note 4 10 6 4 2" xfId="26760" xr:uid="{00000000-0005-0000-0000-0000FB560000}"/>
    <cellStyle name="Note 4 10 6 4 3" xfId="41213" xr:uid="{00000000-0005-0000-0000-0000FC560000}"/>
    <cellStyle name="Note 4 10 6 5" xfId="11745" xr:uid="{00000000-0005-0000-0000-0000FD560000}"/>
    <cellStyle name="Note 4 10 6 5 2" xfId="29180" xr:uid="{00000000-0005-0000-0000-0000FE560000}"/>
    <cellStyle name="Note 4 10 6 5 3" xfId="43633" xr:uid="{00000000-0005-0000-0000-0000FF560000}"/>
    <cellStyle name="Note 4 10 6 6" xfId="18752" xr:uid="{00000000-0005-0000-0000-000000570000}"/>
    <cellStyle name="Note 4 10 7" xfId="1912" xr:uid="{00000000-0005-0000-0000-000001570000}"/>
    <cellStyle name="Note 4 10 7 2" xfId="4423" xr:uid="{00000000-0005-0000-0000-000002570000}"/>
    <cellStyle name="Note 4 10 7 2 2" xfId="13943" xr:uid="{00000000-0005-0000-0000-000003570000}"/>
    <cellStyle name="Note 4 10 7 2 2 2" xfId="31378" xr:uid="{00000000-0005-0000-0000-000004570000}"/>
    <cellStyle name="Note 4 10 7 2 2 3" xfId="45831" xr:uid="{00000000-0005-0000-0000-000005570000}"/>
    <cellStyle name="Note 4 10 7 2 3" xfId="16404" xr:uid="{00000000-0005-0000-0000-000006570000}"/>
    <cellStyle name="Note 4 10 7 2 3 2" xfId="33839" xr:uid="{00000000-0005-0000-0000-000007570000}"/>
    <cellStyle name="Note 4 10 7 2 3 3" xfId="48292" xr:uid="{00000000-0005-0000-0000-000008570000}"/>
    <cellStyle name="Note 4 10 7 2 4" xfId="21859" xr:uid="{00000000-0005-0000-0000-000009570000}"/>
    <cellStyle name="Note 4 10 7 2 5" xfId="36312" xr:uid="{00000000-0005-0000-0000-00000A570000}"/>
    <cellStyle name="Note 4 10 7 3" xfId="6885" xr:uid="{00000000-0005-0000-0000-00000B570000}"/>
    <cellStyle name="Note 4 10 7 3 2" xfId="24320" xr:uid="{00000000-0005-0000-0000-00000C570000}"/>
    <cellStyle name="Note 4 10 7 3 3" xfId="38773" xr:uid="{00000000-0005-0000-0000-00000D570000}"/>
    <cellStyle name="Note 4 10 7 4" xfId="9326" xr:uid="{00000000-0005-0000-0000-00000E570000}"/>
    <cellStyle name="Note 4 10 7 4 2" xfId="26761" xr:uid="{00000000-0005-0000-0000-00000F570000}"/>
    <cellStyle name="Note 4 10 7 4 3" xfId="41214" xr:uid="{00000000-0005-0000-0000-000010570000}"/>
    <cellStyle name="Note 4 10 7 5" xfId="11746" xr:uid="{00000000-0005-0000-0000-000011570000}"/>
    <cellStyle name="Note 4 10 7 5 2" xfId="29181" xr:uid="{00000000-0005-0000-0000-000012570000}"/>
    <cellStyle name="Note 4 10 7 5 3" xfId="43634" xr:uid="{00000000-0005-0000-0000-000013570000}"/>
    <cellStyle name="Note 4 10 7 6" xfId="18753" xr:uid="{00000000-0005-0000-0000-000014570000}"/>
    <cellStyle name="Note 4 10 8" xfId="1913" xr:uid="{00000000-0005-0000-0000-000015570000}"/>
    <cellStyle name="Note 4 10 8 2" xfId="4424" xr:uid="{00000000-0005-0000-0000-000016570000}"/>
    <cellStyle name="Note 4 10 8 2 2" xfId="21860" xr:uid="{00000000-0005-0000-0000-000017570000}"/>
    <cellStyle name="Note 4 10 8 2 3" xfId="36313" xr:uid="{00000000-0005-0000-0000-000018570000}"/>
    <cellStyle name="Note 4 10 8 3" xfId="6886" xr:uid="{00000000-0005-0000-0000-000019570000}"/>
    <cellStyle name="Note 4 10 8 3 2" xfId="24321" xr:uid="{00000000-0005-0000-0000-00001A570000}"/>
    <cellStyle name="Note 4 10 8 3 3" xfId="38774" xr:uid="{00000000-0005-0000-0000-00001B570000}"/>
    <cellStyle name="Note 4 10 8 4" xfId="9327" xr:uid="{00000000-0005-0000-0000-00001C570000}"/>
    <cellStyle name="Note 4 10 8 4 2" xfId="26762" xr:uid="{00000000-0005-0000-0000-00001D570000}"/>
    <cellStyle name="Note 4 10 8 4 3" xfId="41215" xr:uid="{00000000-0005-0000-0000-00001E570000}"/>
    <cellStyle name="Note 4 10 8 5" xfId="11747" xr:uid="{00000000-0005-0000-0000-00001F570000}"/>
    <cellStyle name="Note 4 10 8 5 2" xfId="29182" xr:uid="{00000000-0005-0000-0000-000020570000}"/>
    <cellStyle name="Note 4 10 8 5 3" xfId="43635" xr:uid="{00000000-0005-0000-0000-000021570000}"/>
    <cellStyle name="Note 4 10 8 6" xfId="15248" xr:uid="{00000000-0005-0000-0000-000022570000}"/>
    <cellStyle name="Note 4 10 8 6 2" xfId="32683" xr:uid="{00000000-0005-0000-0000-000023570000}"/>
    <cellStyle name="Note 4 10 8 6 3" xfId="47136" xr:uid="{00000000-0005-0000-0000-000024570000}"/>
    <cellStyle name="Note 4 10 8 7" xfId="18754" xr:uid="{00000000-0005-0000-0000-000025570000}"/>
    <cellStyle name="Note 4 10 8 8" xfId="20410" xr:uid="{00000000-0005-0000-0000-000026570000}"/>
    <cellStyle name="Note 4 10 9" xfId="4405" xr:uid="{00000000-0005-0000-0000-000027570000}"/>
    <cellStyle name="Note 4 10 9 2" xfId="13929" xr:uid="{00000000-0005-0000-0000-000028570000}"/>
    <cellStyle name="Note 4 10 9 2 2" xfId="31364" xr:uid="{00000000-0005-0000-0000-000029570000}"/>
    <cellStyle name="Note 4 10 9 2 3" xfId="45817" xr:uid="{00000000-0005-0000-0000-00002A570000}"/>
    <cellStyle name="Note 4 10 9 3" xfId="16390" xr:uid="{00000000-0005-0000-0000-00002B570000}"/>
    <cellStyle name="Note 4 10 9 3 2" xfId="33825" xr:uid="{00000000-0005-0000-0000-00002C570000}"/>
    <cellStyle name="Note 4 10 9 3 3" xfId="48278" xr:uid="{00000000-0005-0000-0000-00002D570000}"/>
    <cellStyle name="Note 4 10 9 4" xfId="21841" xr:uid="{00000000-0005-0000-0000-00002E570000}"/>
    <cellStyle name="Note 4 10 9 5" xfId="36294" xr:uid="{00000000-0005-0000-0000-00002F570000}"/>
    <cellStyle name="Note 4 11" xfId="1914" xr:uid="{00000000-0005-0000-0000-000030570000}"/>
    <cellStyle name="Note 4 11 10" xfId="6887" xr:uid="{00000000-0005-0000-0000-000031570000}"/>
    <cellStyle name="Note 4 11 10 2" xfId="24322" xr:uid="{00000000-0005-0000-0000-000032570000}"/>
    <cellStyle name="Note 4 11 10 3" xfId="38775" xr:uid="{00000000-0005-0000-0000-000033570000}"/>
    <cellStyle name="Note 4 11 11" xfId="9328" xr:uid="{00000000-0005-0000-0000-000034570000}"/>
    <cellStyle name="Note 4 11 11 2" xfId="26763" xr:uid="{00000000-0005-0000-0000-000035570000}"/>
    <cellStyle name="Note 4 11 11 3" xfId="41216" xr:uid="{00000000-0005-0000-0000-000036570000}"/>
    <cellStyle name="Note 4 11 12" xfId="11748" xr:uid="{00000000-0005-0000-0000-000037570000}"/>
    <cellStyle name="Note 4 11 12 2" xfId="29183" xr:uid="{00000000-0005-0000-0000-000038570000}"/>
    <cellStyle name="Note 4 11 12 3" xfId="43636" xr:uid="{00000000-0005-0000-0000-000039570000}"/>
    <cellStyle name="Note 4 11 13" xfId="18755" xr:uid="{00000000-0005-0000-0000-00003A570000}"/>
    <cellStyle name="Note 4 11 2" xfId="1915" xr:uid="{00000000-0005-0000-0000-00003B570000}"/>
    <cellStyle name="Note 4 11 2 2" xfId="1916" xr:uid="{00000000-0005-0000-0000-00003C570000}"/>
    <cellStyle name="Note 4 11 2 2 2" xfId="4427" xr:uid="{00000000-0005-0000-0000-00003D570000}"/>
    <cellStyle name="Note 4 11 2 2 2 2" xfId="13946" xr:uid="{00000000-0005-0000-0000-00003E570000}"/>
    <cellStyle name="Note 4 11 2 2 2 2 2" xfId="31381" xr:uid="{00000000-0005-0000-0000-00003F570000}"/>
    <cellStyle name="Note 4 11 2 2 2 2 3" xfId="45834" xr:uid="{00000000-0005-0000-0000-000040570000}"/>
    <cellStyle name="Note 4 11 2 2 2 3" xfId="16407" xr:uid="{00000000-0005-0000-0000-000041570000}"/>
    <cellStyle name="Note 4 11 2 2 2 3 2" xfId="33842" xr:uid="{00000000-0005-0000-0000-000042570000}"/>
    <cellStyle name="Note 4 11 2 2 2 3 3" xfId="48295" xr:uid="{00000000-0005-0000-0000-000043570000}"/>
    <cellStyle name="Note 4 11 2 2 2 4" xfId="21863" xr:uid="{00000000-0005-0000-0000-000044570000}"/>
    <cellStyle name="Note 4 11 2 2 2 5" xfId="36316" xr:uid="{00000000-0005-0000-0000-000045570000}"/>
    <cellStyle name="Note 4 11 2 2 3" xfId="6889" xr:uid="{00000000-0005-0000-0000-000046570000}"/>
    <cellStyle name="Note 4 11 2 2 3 2" xfId="24324" xr:uid="{00000000-0005-0000-0000-000047570000}"/>
    <cellStyle name="Note 4 11 2 2 3 3" xfId="38777" xr:uid="{00000000-0005-0000-0000-000048570000}"/>
    <cellStyle name="Note 4 11 2 2 4" xfId="9330" xr:uid="{00000000-0005-0000-0000-000049570000}"/>
    <cellStyle name="Note 4 11 2 2 4 2" xfId="26765" xr:uid="{00000000-0005-0000-0000-00004A570000}"/>
    <cellStyle name="Note 4 11 2 2 4 3" xfId="41218" xr:uid="{00000000-0005-0000-0000-00004B570000}"/>
    <cellStyle name="Note 4 11 2 2 5" xfId="11750" xr:uid="{00000000-0005-0000-0000-00004C570000}"/>
    <cellStyle name="Note 4 11 2 2 5 2" xfId="29185" xr:uid="{00000000-0005-0000-0000-00004D570000}"/>
    <cellStyle name="Note 4 11 2 2 5 3" xfId="43638" xr:uid="{00000000-0005-0000-0000-00004E570000}"/>
    <cellStyle name="Note 4 11 2 2 6" xfId="18757" xr:uid="{00000000-0005-0000-0000-00004F570000}"/>
    <cellStyle name="Note 4 11 2 3" xfId="1917" xr:uid="{00000000-0005-0000-0000-000050570000}"/>
    <cellStyle name="Note 4 11 2 3 2" xfId="4428" xr:uid="{00000000-0005-0000-0000-000051570000}"/>
    <cellStyle name="Note 4 11 2 3 2 2" xfId="13947" xr:uid="{00000000-0005-0000-0000-000052570000}"/>
    <cellStyle name="Note 4 11 2 3 2 2 2" xfId="31382" xr:uid="{00000000-0005-0000-0000-000053570000}"/>
    <cellStyle name="Note 4 11 2 3 2 2 3" xfId="45835" xr:uid="{00000000-0005-0000-0000-000054570000}"/>
    <cellStyle name="Note 4 11 2 3 2 3" xfId="16408" xr:uid="{00000000-0005-0000-0000-000055570000}"/>
    <cellStyle name="Note 4 11 2 3 2 3 2" xfId="33843" xr:uid="{00000000-0005-0000-0000-000056570000}"/>
    <cellStyle name="Note 4 11 2 3 2 3 3" xfId="48296" xr:uid="{00000000-0005-0000-0000-000057570000}"/>
    <cellStyle name="Note 4 11 2 3 2 4" xfId="21864" xr:uid="{00000000-0005-0000-0000-000058570000}"/>
    <cellStyle name="Note 4 11 2 3 2 5" xfId="36317" xr:uid="{00000000-0005-0000-0000-000059570000}"/>
    <cellStyle name="Note 4 11 2 3 3" xfId="6890" xr:uid="{00000000-0005-0000-0000-00005A570000}"/>
    <cellStyle name="Note 4 11 2 3 3 2" xfId="24325" xr:uid="{00000000-0005-0000-0000-00005B570000}"/>
    <cellStyle name="Note 4 11 2 3 3 3" xfId="38778" xr:uid="{00000000-0005-0000-0000-00005C570000}"/>
    <cellStyle name="Note 4 11 2 3 4" xfId="9331" xr:uid="{00000000-0005-0000-0000-00005D570000}"/>
    <cellStyle name="Note 4 11 2 3 4 2" xfId="26766" xr:uid="{00000000-0005-0000-0000-00005E570000}"/>
    <cellStyle name="Note 4 11 2 3 4 3" xfId="41219" xr:uid="{00000000-0005-0000-0000-00005F570000}"/>
    <cellStyle name="Note 4 11 2 3 5" xfId="11751" xr:uid="{00000000-0005-0000-0000-000060570000}"/>
    <cellStyle name="Note 4 11 2 3 5 2" xfId="29186" xr:uid="{00000000-0005-0000-0000-000061570000}"/>
    <cellStyle name="Note 4 11 2 3 5 3" xfId="43639" xr:uid="{00000000-0005-0000-0000-000062570000}"/>
    <cellStyle name="Note 4 11 2 3 6" xfId="18758" xr:uid="{00000000-0005-0000-0000-000063570000}"/>
    <cellStyle name="Note 4 11 2 4" xfId="1918" xr:uid="{00000000-0005-0000-0000-000064570000}"/>
    <cellStyle name="Note 4 11 2 4 2" xfId="4429" xr:uid="{00000000-0005-0000-0000-000065570000}"/>
    <cellStyle name="Note 4 11 2 4 2 2" xfId="21865" xr:uid="{00000000-0005-0000-0000-000066570000}"/>
    <cellStyle name="Note 4 11 2 4 2 3" xfId="36318" xr:uid="{00000000-0005-0000-0000-000067570000}"/>
    <cellStyle name="Note 4 11 2 4 3" xfId="6891" xr:uid="{00000000-0005-0000-0000-000068570000}"/>
    <cellStyle name="Note 4 11 2 4 3 2" xfId="24326" xr:uid="{00000000-0005-0000-0000-000069570000}"/>
    <cellStyle name="Note 4 11 2 4 3 3" xfId="38779" xr:uid="{00000000-0005-0000-0000-00006A570000}"/>
    <cellStyle name="Note 4 11 2 4 4" xfId="9332" xr:uid="{00000000-0005-0000-0000-00006B570000}"/>
    <cellStyle name="Note 4 11 2 4 4 2" xfId="26767" xr:uid="{00000000-0005-0000-0000-00006C570000}"/>
    <cellStyle name="Note 4 11 2 4 4 3" xfId="41220" xr:uid="{00000000-0005-0000-0000-00006D570000}"/>
    <cellStyle name="Note 4 11 2 4 5" xfId="11752" xr:uid="{00000000-0005-0000-0000-00006E570000}"/>
    <cellStyle name="Note 4 11 2 4 5 2" xfId="29187" xr:uid="{00000000-0005-0000-0000-00006F570000}"/>
    <cellStyle name="Note 4 11 2 4 5 3" xfId="43640" xr:uid="{00000000-0005-0000-0000-000070570000}"/>
    <cellStyle name="Note 4 11 2 4 6" xfId="15249" xr:uid="{00000000-0005-0000-0000-000071570000}"/>
    <cellStyle name="Note 4 11 2 4 6 2" xfId="32684" xr:uid="{00000000-0005-0000-0000-000072570000}"/>
    <cellStyle name="Note 4 11 2 4 6 3" xfId="47137" xr:uid="{00000000-0005-0000-0000-000073570000}"/>
    <cellStyle name="Note 4 11 2 4 7" xfId="18759" xr:uid="{00000000-0005-0000-0000-000074570000}"/>
    <cellStyle name="Note 4 11 2 4 8" xfId="20411" xr:uid="{00000000-0005-0000-0000-000075570000}"/>
    <cellStyle name="Note 4 11 2 5" xfId="4426" xr:uid="{00000000-0005-0000-0000-000076570000}"/>
    <cellStyle name="Note 4 11 2 5 2" xfId="13945" xr:uid="{00000000-0005-0000-0000-000077570000}"/>
    <cellStyle name="Note 4 11 2 5 2 2" xfId="31380" xr:uid="{00000000-0005-0000-0000-000078570000}"/>
    <cellStyle name="Note 4 11 2 5 2 3" xfId="45833" xr:uid="{00000000-0005-0000-0000-000079570000}"/>
    <cellStyle name="Note 4 11 2 5 3" xfId="16406" xr:uid="{00000000-0005-0000-0000-00007A570000}"/>
    <cellStyle name="Note 4 11 2 5 3 2" xfId="33841" xr:uid="{00000000-0005-0000-0000-00007B570000}"/>
    <cellStyle name="Note 4 11 2 5 3 3" xfId="48294" xr:uid="{00000000-0005-0000-0000-00007C570000}"/>
    <cellStyle name="Note 4 11 2 5 4" xfId="21862" xr:uid="{00000000-0005-0000-0000-00007D570000}"/>
    <cellStyle name="Note 4 11 2 5 5" xfId="36315" xr:uid="{00000000-0005-0000-0000-00007E570000}"/>
    <cellStyle name="Note 4 11 2 6" xfId="6888" xr:uid="{00000000-0005-0000-0000-00007F570000}"/>
    <cellStyle name="Note 4 11 2 6 2" xfId="24323" xr:uid="{00000000-0005-0000-0000-000080570000}"/>
    <cellStyle name="Note 4 11 2 6 3" xfId="38776" xr:uid="{00000000-0005-0000-0000-000081570000}"/>
    <cellStyle name="Note 4 11 2 7" xfId="9329" xr:uid="{00000000-0005-0000-0000-000082570000}"/>
    <cellStyle name="Note 4 11 2 7 2" xfId="26764" xr:uid="{00000000-0005-0000-0000-000083570000}"/>
    <cellStyle name="Note 4 11 2 7 3" xfId="41217" xr:uid="{00000000-0005-0000-0000-000084570000}"/>
    <cellStyle name="Note 4 11 2 8" xfId="11749" xr:uid="{00000000-0005-0000-0000-000085570000}"/>
    <cellStyle name="Note 4 11 2 8 2" xfId="29184" xr:uid="{00000000-0005-0000-0000-000086570000}"/>
    <cellStyle name="Note 4 11 2 8 3" xfId="43637" xr:uid="{00000000-0005-0000-0000-000087570000}"/>
    <cellStyle name="Note 4 11 2 9" xfId="18756" xr:uid="{00000000-0005-0000-0000-000088570000}"/>
    <cellStyle name="Note 4 11 3" xfId="1919" xr:uid="{00000000-0005-0000-0000-000089570000}"/>
    <cellStyle name="Note 4 11 3 2" xfId="1920" xr:uid="{00000000-0005-0000-0000-00008A570000}"/>
    <cellStyle name="Note 4 11 3 2 2" xfId="4431" xr:uid="{00000000-0005-0000-0000-00008B570000}"/>
    <cellStyle name="Note 4 11 3 2 2 2" xfId="13949" xr:uid="{00000000-0005-0000-0000-00008C570000}"/>
    <cellStyle name="Note 4 11 3 2 2 2 2" xfId="31384" xr:uid="{00000000-0005-0000-0000-00008D570000}"/>
    <cellStyle name="Note 4 11 3 2 2 2 3" xfId="45837" xr:uid="{00000000-0005-0000-0000-00008E570000}"/>
    <cellStyle name="Note 4 11 3 2 2 3" xfId="16410" xr:uid="{00000000-0005-0000-0000-00008F570000}"/>
    <cellStyle name="Note 4 11 3 2 2 3 2" xfId="33845" xr:uid="{00000000-0005-0000-0000-000090570000}"/>
    <cellStyle name="Note 4 11 3 2 2 3 3" xfId="48298" xr:uid="{00000000-0005-0000-0000-000091570000}"/>
    <cellStyle name="Note 4 11 3 2 2 4" xfId="21867" xr:uid="{00000000-0005-0000-0000-000092570000}"/>
    <cellStyle name="Note 4 11 3 2 2 5" xfId="36320" xr:uid="{00000000-0005-0000-0000-000093570000}"/>
    <cellStyle name="Note 4 11 3 2 3" xfId="6893" xr:uid="{00000000-0005-0000-0000-000094570000}"/>
    <cellStyle name="Note 4 11 3 2 3 2" xfId="24328" xr:uid="{00000000-0005-0000-0000-000095570000}"/>
    <cellStyle name="Note 4 11 3 2 3 3" xfId="38781" xr:uid="{00000000-0005-0000-0000-000096570000}"/>
    <cellStyle name="Note 4 11 3 2 4" xfId="9334" xr:uid="{00000000-0005-0000-0000-000097570000}"/>
    <cellStyle name="Note 4 11 3 2 4 2" xfId="26769" xr:uid="{00000000-0005-0000-0000-000098570000}"/>
    <cellStyle name="Note 4 11 3 2 4 3" xfId="41222" xr:uid="{00000000-0005-0000-0000-000099570000}"/>
    <cellStyle name="Note 4 11 3 2 5" xfId="11754" xr:uid="{00000000-0005-0000-0000-00009A570000}"/>
    <cellStyle name="Note 4 11 3 2 5 2" xfId="29189" xr:uid="{00000000-0005-0000-0000-00009B570000}"/>
    <cellStyle name="Note 4 11 3 2 5 3" xfId="43642" xr:uid="{00000000-0005-0000-0000-00009C570000}"/>
    <cellStyle name="Note 4 11 3 2 6" xfId="18761" xr:uid="{00000000-0005-0000-0000-00009D570000}"/>
    <cellStyle name="Note 4 11 3 3" xfId="1921" xr:uid="{00000000-0005-0000-0000-00009E570000}"/>
    <cellStyle name="Note 4 11 3 3 2" xfId="4432" xr:uid="{00000000-0005-0000-0000-00009F570000}"/>
    <cellStyle name="Note 4 11 3 3 2 2" xfId="13950" xr:uid="{00000000-0005-0000-0000-0000A0570000}"/>
    <cellStyle name="Note 4 11 3 3 2 2 2" xfId="31385" xr:uid="{00000000-0005-0000-0000-0000A1570000}"/>
    <cellStyle name="Note 4 11 3 3 2 2 3" xfId="45838" xr:uid="{00000000-0005-0000-0000-0000A2570000}"/>
    <cellStyle name="Note 4 11 3 3 2 3" xfId="16411" xr:uid="{00000000-0005-0000-0000-0000A3570000}"/>
    <cellStyle name="Note 4 11 3 3 2 3 2" xfId="33846" xr:uid="{00000000-0005-0000-0000-0000A4570000}"/>
    <cellStyle name="Note 4 11 3 3 2 3 3" xfId="48299" xr:uid="{00000000-0005-0000-0000-0000A5570000}"/>
    <cellStyle name="Note 4 11 3 3 2 4" xfId="21868" xr:uid="{00000000-0005-0000-0000-0000A6570000}"/>
    <cellStyle name="Note 4 11 3 3 2 5" xfId="36321" xr:uid="{00000000-0005-0000-0000-0000A7570000}"/>
    <cellStyle name="Note 4 11 3 3 3" xfId="6894" xr:uid="{00000000-0005-0000-0000-0000A8570000}"/>
    <cellStyle name="Note 4 11 3 3 3 2" xfId="24329" xr:uid="{00000000-0005-0000-0000-0000A9570000}"/>
    <cellStyle name="Note 4 11 3 3 3 3" xfId="38782" xr:uid="{00000000-0005-0000-0000-0000AA570000}"/>
    <cellStyle name="Note 4 11 3 3 4" xfId="9335" xr:uid="{00000000-0005-0000-0000-0000AB570000}"/>
    <cellStyle name="Note 4 11 3 3 4 2" xfId="26770" xr:uid="{00000000-0005-0000-0000-0000AC570000}"/>
    <cellStyle name="Note 4 11 3 3 4 3" xfId="41223" xr:uid="{00000000-0005-0000-0000-0000AD570000}"/>
    <cellStyle name="Note 4 11 3 3 5" xfId="11755" xr:uid="{00000000-0005-0000-0000-0000AE570000}"/>
    <cellStyle name="Note 4 11 3 3 5 2" xfId="29190" xr:uid="{00000000-0005-0000-0000-0000AF570000}"/>
    <cellStyle name="Note 4 11 3 3 5 3" xfId="43643" xr:uid="{00000000-0005-0000-0000-0000B0570000}"/>
    <cellStyle name="Note 4 11 3 3 6" xfId="18762" xr:uid="{00000000-0005-0000-0000-0000B1570000}"/>
    <cellStyle name="Note 4 11 3 4" xfId="1922" xr:uid="{00000000-0005-0000-0000-0000B2570000}"/>
    <cellStyle name="Note 4 11 3 4 2" xfId="4433" xr:uid="{00000000-0005-0000-0000-0000B3570000}"/>
    <cellStyle name="Note 4 11 3 4 2 2" xfId="21869" xr:uid="{00000000-0005-0000-0000-0000B4570000}"/>
    <cellStyle name="Note 4 11 3 4 2 3" xfId="36322" xr:uid="{00000000-0005-0000-0000-0000B5570000}"/>
    <cellStyle name="Note 4 11 3 4 3" xfId="6895" xr:uid="{00000000-0005-0000-0000-0000B6570000}"/>
    <cellStyle name="Note 4 11 3 4 3 2" xfId="24330" xr:uid="{00000000-0005-0000-0000-0000B7570000}"/>
    <cellStyle name="Note 4 11 3 4 3 3" xfId="38783" xr:uid="{00000000-0005-0000-0000-0000B8570000}"/>
    <cellStyle name="Note 4 11 3 4 4" xfId="9336" xr:uid="{00000000-0005-0000-0000-0000B9570000}"/>
    <cellStyle name="Note 4 11 3 4 4 2" xfId="26771" xr:uid="{00000000-0005-0000-0000-0000BA570000}"/>
    <cellStyle name="Note 4 11 3 4 4 3" xfId="41224" xr:uid="{00000000-0005-0000-0000-0000BB570000}"/>
    <cellStyle name="Note 4 11 3 4 5" xfId="11756" xr:uid="{00000000-0005-0000-0000-0000BC570000}"/>
    <cellStyle name="Note 4 11 3 4 5 2" xfId="29191" xr:uid="{00000000-0005-0000-0000-0000BD570000}"/>
    <cellStyle name="Note 4 11 3 4 5 3" xfId="43644" xr:uid="{00000000-0005-0000-0000-0000BE570000}"/>
    <cellStyle name="Note 4 11 3 4 6" xfId="15250" xr:uid="{00000000-0005-0000-0000-0000BF570000}"/>
    <cellStyle name="Note 4 11 3 4 6 2" xfId="32685" xr:uid="{00000000-0005-0000-0000-0000C0570000}"/>
    <cellStyle name="Note 4 11 3 4 6 3" xfId="47138" xr:uid="{00000000-0005-0000-0000-0000C1570000}"/>
    <cellStyle name="Note 4 11 3 4 7" xfId="18763" xr:uid="{00000000-0005-0000-0000-0000C2570000}"/>
    <cellStyle name="Note 4 11 3 4 8" xfId="20412" xr:uid="{00000000-0005-0000-0000-0000C3570000}"/>
    <cellStyle name="Note 4 11 3 5" xfId="4430" xr:uid="{00000000-0005-0000-0000-0000C4570000}"/>
    <cellStyle name="Note 4 11 3 5 2" xfId="13948" xr:uid="{00000000-0005-0000-0000-0000C5570000}"/>
    <cellStyle name="Note 4 11 3 5 2 2" xfId="31383" xr:uid="{00000000-0005-0000-0000-0000C6570000}"/>
    <cellStyle name="Note 4 11 3 5 2 3" xfId="45836" xr:uid="{00000000-0005-0000-0000-0000C7570000}"/>
    <cellStyle name="Note 4 11 3 5 3" xfId="16409" xr:uid="{00000000-0005-0000-0000-0000C8570000}"/>
    <cellStyle name="Note 4 11 3 5 3 2" xfId="33844" xr:uid="{00000000-0005-0000-0000-0000C9570000}"/>
    <cellStyle name="Note 4 11 3 5 3 3" xfId="48297" xr:uid="{00000000-0005-0000-0000-0000CA570000}"/>
    <cellStyle name="Note 4 11 3 5 4" xfId="21866" xr:uid="{00000000-0005-0000-0000-0000CB570000}"/>
    <cellStyle name="Note 4 11 3 5 5" xfId="36319" xr:uid="{00000000-0005-0000-0000-0000CC570000}"/>
    <cellStyle name="Note 4 11 3 6" xfId="6892" xr:uid="{00000000-0005-0000-0000-0000CD570000}"/>
    <cellStyle name="Note 4 11 3 6 2" xfId="24327" xr:uid="{00000000-0005-0000-0000-0000CE570000}"/>
    <cellStyle name="Note 4 11 3 6 3" xfId="38780" xr:uid="{00000000-0005-0000-0000-0000CF570000}"/>
    <cellStyle name="Note 4 11 3 7" xfId="9333" xr:uid="{00000000-0005-0000-0000-0000D0570000}"/>
    <cellStyle name="Note 4 11 3 7 2" xfId="26768" xr:uid="{00000000-0005-0000-0000-0000D1570000}"/>
    <cellStyle name="Note 4 11 3 7 3" xfId="41221" xr:uid="{00000000-0005-0000-0000-0000D2570000}"/>
    <cellStyle name="Note 4 11 3 8" xfId="11753" xr:uid="{00000000-0005-0000-0000-0000D3570000}"/>
    <cellStyle name="Note 4 11 3 8 2" xfId="29188" xr:uid="{00000000-0005-0000-0000-0000D4570000}"/>
    <cellStyle name="Note 4 11 3 8 3" xfId="43641" xr:uid="{00000000-0005-0000-0000-0000D5570000}"/>
    <cellStyle name="Note 4 11 3 9" xfId="18760" xr:uid="{00000000-0005-0000-0000-0000D6570000}"/>
    <cellStyle name="Note 4 11 4" xfId="1923" xr:uid="{00000000-0005-0000-0000-0000D7570000}"/>
    <cellStyle name="Note 4 11 4 2" xfId="1924" xr:uid="{00000000-0005-0000-0000-0000D8570000}"/>
    <cellStyle name="Note 4 11 4 2 2" xfId="4435" xr:uid="{00000000-0005-0000-0000-0000D9570000}"/>
    <cellStyle name="Note 4 11 4 2 2 2" xfId="13952" xr:uid="{00000000-0005-0000-0000-0000DA570000}"/>
    <cellStyle name="Note 4 11 4 2 2 2 2" xfId="31387" xr:uid="{00000000-0005-0000-0000-0000DB570000}"/>
    <cellStyle name="Note 4 11 4 2 2 2 3" xfId="45840" xr:uid="{00000000-0005-0000-0000-0000DC570000}"/>
    <cellStyle name="Note 4 11 4 2 2 3" xfId="16413" xr:uid="{00000000-0005-0000-0000-0000DD570000}"/>
    <cellStyle name="Note 4 11 4 2 2 3 2" xfId="33848" xr:uid="{00000000-0005-0000-0000-0000DE570000}"/>
    <cellStyle name="Note 4 11 4 2 2 3 3" xfId="48301" xr:uid="{00000000-0005-0000-0000-0000DF570000}"/>
    <cellStyle name="Note 4 11 4 2 2 4" xfId="21871" xr:uid="{00000000-0005-0000-0000-0000E0570000}"/>
    <cellStyle name="Note 4 11 4 2 2 5" xfId="36324" xr:uid="{00000000-0005-0000-0000-0000E1570000}"/>
    <cellStyle name="Note 4 11 4 2 3" xfId="6897" xr:uid="{00000000-0005-0000-0000-0000E2570000}"/>
    <cellStyle name="Note 4 11 4 2 3 2" xfId="24332" xr:uid="{00000000-0005-0000-0000-0000E3570000}"/>
    <cellStyle name="Note 4 11 4 2 3 3" xfId="38785" xr:uid="{00000000-0005-0000-0000-0000E4570000}"/>
    <cellStyle name="Note 4 11 4 2 4" xfId="9338" xr:uid="{00000000-0005-0000-0000-0000E5570000}"/>
    <cellStyle name="Note 4 11 4 2 4 2" xfId="26773" xr:uid="{00000000-0005-0000-0000-0000E6570000}"/>
    <cellStyle name="Note 4 11 4 2 4 3" xfId="41226" xr:uid="{00000000-0005-0000-0000-0000E7570000}"/>
    <cellStyle name="Note 4 11 4 2 5" xfId="11758" xr:uid="{00000000-0005-0000-0000-0000E8570000}"/>
    <cellStyle name="Note 4 11 4 2 5 2" xfId="29193" xr:uid="{00000000-0005-0000-0000-0000E9570000}"/>
    <cellStyle name="Note 4 11 4 2 5 3" xfId="43646" xr:uid="{00000000-0005-0000-0000-0000EA570000}"/>
    <cellStyle name="Note 4 11 4 2 6" xfId="18765" xr:uid="{00000000-0005-0000-0000-0000EB570000}"/>
    <cellStyle name="Note 4 11 4 3" xfId="1925" xr:uid="{00000000-0005-0000-0000-0000EC570000}"/>
    <cellStyle name="Note 4 11 4 3 2" xfId="4436" xr:uid="{00000000-0005-0000-0000-0000ED570000}"/>
    <cellStyle name="Note 4 11 4 3 2 2" xfId="13953" xr:uid="{00000000-0005-0000-0000-0000EE570000}"/>
    <cellStyle name="Note 4 11 4 3 2 2 2" xfId="31388" xr:uid="{00000000-0005-0000-0000-0000EF570000}"/>
    <cellStyle name="Note 4 11 4 3 2 2 3" xfId="45841" xr:uid="{00000000-0005-0000-0000-0000F0570000}"/>
    <cellStyle name="Note 4 11 4 3 2 3" xfId="16414" xr:uid="{00000000-0005-0000-0000-0000F1570000}"/>
    <cellStyle name="Note 4 11 4 3 2 3 2" xfId="33849" xr:uid="{00000000-0005-0000-0000-0000F2570000}"/>
    <cellStyle name="Note 4 11 4 3 2 3 3" xfId="48302" xr:uid="{00000000-0005-0000-0000-0000F3570000}"/>
    <cellStyle name="Note 4 11 4 3 2 4" xfId="21872" xr:uid="{00000000-0005-0000-0000-0000F4570000}"/>
    <cellStyle name="Note 4 11 4 3 2 5" xfId="36325" xr:uid="{00000000-0005-0000-0000-0000F5570000}"/>
    <cellStyle name="Note 4 11 4 3 3" xfId="6898" xr:uid="{00000000-0005-0000-0000-0000F6570000}"/>
    <cellStyle name="Note 4 11 4 3 3 2" xfId="24333" xr:uid="{00000000-0005-0000-0000-0000F7570000}"/>
    <cellStyle name="Note 4 11 4 3 3 3" xfId="38786" xr:uid="{00000000-0005-0000-0000-0000F8570000}"/>
    <cellStyle name="Note 4 11 4 3 4" xfId="9339" xr:uid="{00000000-0005-0000-0000-0000F9570000}"/>
    <cellStyle name="Note 4 11 4 3 4 2" xfId="26774" xr:uid="{00000000-0005-0000-0000-0000FA570000}"/>
    <cellStyle name="Note 4 11 4 3 4 3" xfId="41227" xr:uid="{00000000-0005-0000-0000-0000FB570000}"/>
    <cellStyle name="Note 4 11 4 3 5" xfId="11759" xr:uid="{00000000-0005-0000-0000-0000FC570000}"/>
    <cellStyle name="Note 4 11 4 3 5 2" xfId="29194" xr:uid="{00000000-0005-0000-0000-0000FD570000}"/>
    <cellStyle name="Note 4 11 4 3 5 3" xfId="43647" xr:uid="{00000000-0005-0000-0000-0000FE570000}"/>
    <cellStyle name="Note 4 11 4 3 6" xfId="18766" xr:uid="{00000000-0005-0000-0000-0000FF570000}"/>
    <cellStyle name="Note 4 11 4 4" xfId="1926" xr:uid="{00000000-0005-0000-0000-000000580000}"/>
    <cellStyle name="Note 4 11 4 4 2" xfId="4437" xr:uid="{00000000-0005-0000-0000-000001580000}"/>
    <cellStyle name="Note 4 11 4 4 2 2" xfId="21873" xr:uid="{00000000-0005-0000-0000-000002580000}"/>
    <cellStyle name="Note 4 11 4 4 2 3" xfId="36326" xr:uid="{00000000-0005-0000-0000-000003580000}"/>
    <cellStyle name="Note 4 11 4 4 3" xfId="6899" xr:uid="{00000000-0005-0000-0000-000004580000}"/>
    <cellStyle name="Note 4 11 4 4 3 2" xfId="24334" xr:uid="{00000000-0005-0000-0000-000005580000}"/>
    <cellStyle name="Note 4 11 4 4 3 3" xfId="38787" xr:uid="{00000000-0005-0000-0000-000006580000}"/>
    <cellStyle name="Note 4 11 4 4 4" xfId="9340" xr:uid="{00000000-0005-0000-0000-000007580000}"/>
    <cellStyle name="Note 4 11 4 4 4 2" xfId="26775" xr:uid="{00000000-0005-0000-0000-000008580000}"/>
    <cellStyle name="Note 4 11 4 4 4 3" xfId="41228" xr:uid="{00000000-0005-0000-0000-000009580000}"/>
    <cellStyle name="Note 4 11 4 4 5" xfId="11760" xr:uid="{00000000-0005-0000-0000-00000A580000}"/>
    <cellStyle name="Note 4 11 4 4 5 2" xfId="29195" xr:uid="{00000000-0005-0000-0000-00000B580000}"/>
    <cellStyle name="Note 4 11 4 4 5 3" xfId="43648" xr:uid="{00000000-0005-0000-0000-00000C580000}"/>
    <cellStyle name="Note 4 11 4 4 6" xfId="15251" xr:uid="{00000000-0005-0000-0000-00000D580000}"/>
    <cellStyle name="Note 4 11 4 4 6 2" xfId="32686" xr:uid="{00000000-0005-0000-0000-00000E580000}"/>
    <cellStyle name="Note 4 11 4 4 6 3" xfId="47139" xr:uid="{00000000-0005-0000-0000-00000F580000}"/>
    <cellStyle name="Note 4 11 4 4 7" xfId="18767" xr:uid="{00000000-0005-0000-0000-000010580000}"/>
    <cellStyle name="Note 4 11 4 4 8" xfId="20413" xr:uid="{00000000-0005-0000-0000-000011580000}"/>
    <cellStyle name="Note 4 11 4 5" xfId="4434" xr:uid="{00000000-0005-0000-0000-000012580000}"/>
    <cellStyle name="Note 4 11 4 5 2" xfId="13951" xr:uid="{00000000-0005-0000-0000-000013580000}"/>
    <cellStyle name="Note 4 11 4 5 2 2" xfId="31386" xr:uid="{00000000-0005-0000-0000-000014580000}"/>
    <cellStyle name="Note 4 11 4 5 2 3" xfId="45839" xr:uid="{00000000-0005-0000-0000-000015580000}"/>
    <cellStyle name="Note 4 11 4 5 3" xfId="16412" xr:uid="{00000000-0005-0000-0000-000016580000}"/>
    <cellStyle name="Note 4 11 4 5 3 2" xfId="33847" xr:uid="{00000000-0005-0000-0000-000017580000}"/>
    <cellStyle name="Note 4 11 4 5 3 3" xfId="48300" xr:uid="{00000000-0005-0000-0000-000018580000}"/>
    <cellStyle name="Note 4 11 4 5 4" xfId="21870" xr:uid="{00000000-0005-0000-0000-000019580000}"/>
    <cellStyle name="Note 4 11 4 5 5" xfId="36323" xr:uid="{00000000-0005-0000-0000-00001A580000}"/>
    <cellStyle name="Note 4 11 4 6" xfId="6896" xr:uid="{00000000-0005-0000-0000-00001B580000}"/>
    <cellStyle name="Note 4 11 4 6 2" xfId="24331" xr:uid="{00000000-0005-0000-0000-00001C580000}"/>
    <cellStyle name="Note 4 11 4 6 3" xfId="38784" xr:uid="{00000000-0005-0000-0000-00001D580000}"/>
    <cellStyle name="Note 4 11 4 7" xfId="9337" xr:uid="{00000000-0005-0000-0000-00001E580000}"/>
    <cellStyle name="Note 4 11 4 7 2" xfId="26772" xr:uid="{00000000-0005-0000-0000-00001F580000}"/>
    <cellStyle name="Note 4 11 4 7 3" xfId="41225" xr:uid="{00000000-0005-0000-0000-000020580000}"/>
    <cellStyle name="Note 4 11 4 8" xfId="11757" xr:uid="{00000000-0005-0000-0000-000021580000}"/>
    <cellStyle name="Note 4 11 4 8 2" xfId="29192" xr:uid="{00000000-0005-0000-0000-000022580000}"/>
    <cellStyle name="Note 4 11 4 8 3" xfId="43645" xr:uid="{00000000-0005-0000-0000-000023580000}"/>
    <cellStyle name="Note 4 11 4 9" xfId="18764" xr:uid="{00000000-0005-0000-0000-000024580000}"/>
    <cellStyle name="Note 4 11 5" xfId="1927" xr:uid="{00000000-0005-0000-0000-000025580000}"/>
    <cellStyle name="Note 4 11 5 2" xfId="1928" xr:uid="{00000000-0005-0000-0000-000026580000}"/>
    <cellStyle name="Note 4 11 5 2 2" xfId="4439" xr:uid="{00000000-0005-0000-0000-000027580000}"/>
    <cellStyle name="Note 4 11 5 2 2 2" xfId="13955" xr:uid="{00000000-0005-0000-0000-000028580000}"/>
    <cellStyle name="Note 4 11 5 2 2 2 2" xfId="31390" xr:uid="{00000000-0005-0000-0000-000029580000}"/>
    <cellStyle name="Note 4 11 5 2 2 2 3" xfId="45843" xr:uid="{00000000-0005-0000-0000-00002A580000}"/>
    <cellStyle name="Note 4 11 5 2 2 3" xfId="16416" xr:uid="{00000000-0005-0000-0000-00002B580000}"/>
    <cellStyle name="Note 4 11 5 2 2 3 2" xfId="33851" xr:uid="{00000000-0005-0000-0000-00002C580000}"/>
    <cellStyle name="Note 4 11 5 2 2 3 3" xfId="48304" xr:uid="{00000000-0005-0000-0000-00002D580000}"/>
    <cellStyle name="Note 4 11 5 2 2 4" xfId="21875" xr:uid="{00000000-0005-0000-0000-00002E580000}"/>
    <cellStyle name="Note 4 11 5 2 2 5" xfId="36328" xr:uid="{00000000-0005-0000-0000-00002F580000}"/>
    <cellStyle name="Note 4 11 5 2 3" xfId="6901" xr:uid="{00000000-0005-0000-0000-000030580000}"/>
    <cellStyle name="Note 4 11 5 2 3 2" xfId="24336" xr:uid="{00000000-0005-0000-0000-000031580000}"/>
    <cellStyle name="Note 4 11 5 2 3 3" xfId="38789" xr:uid="{00000000-0005-0000-0000-000032580000}"/>
    <cellStyle name="Note 4 11 5 2 4" xfId="9342" xr:uid="{00000000-0005-0000-0000-000033580000}"/>
    <cellStyle name="Note 4 11 5 2 4 2" xfId="26777" xr:uid="{00000000-0005-0000-0000-000034580000}"/>
    <cellStyle name="Note 4 11 5 2 4 3" xfId="41230" xr:uid="{00000000-0005-0000-0000-000035580000}"/>
    <cellStyle name="Note 4 11 5 2 5" xfId="11762" xr:uid="{00000000-0005-0000-0000-000036580000}"/>
    <cellStyle name="Note 4 11 5 2 5 2" xfId="29197" xr:uid="{00000000-0005-0000-0000-000037580000}"/>
    <cellStyle name="Note 4 11 5 2 5 3" xfId="43650" xr:uid="{00000000-0005-0000-0000-000038580000}"/>
    <cellStyle name="Note 4 11 5 2 6" xfId="18769" xr:uid="{00000000-0005-0000-0000-000039580000}"/>
    <cellStyle name="Note 4 11 5 3" xfId="1929" xr:uid="{00000000-0005-0000-0000-00003A580000}"/>
    <cellStyle name="Note 4 11 5 3 2" xfId="4440" xr:uid="{00000000-0005-0000-0000-00003B580000}"/>
    <cellStyle name="Note 4 11 5 3 2 2" xfId="13956" xr:uid="{00000000-0005-0000-0000-00003C580000}"/>
    <cellStyle name="Note 4 11 5 3 2 2 2" xfId="31391" xr:uid="{00000000-0005-0000-0000-00003D580000}"/>
    <cellStyle name="Note 4 11 5 3 2 2 3" xfId="45844" xr:uid="{00000000-0005-0000-0000-00003E580000}"/>
    <cellStyle name="Note 4 11 5 3 2 3" xfId="16417" xr:uid="{00000000-0005-0000-0000-00003F580000}"/>
    <cellStyle name="Note 4 11 5 3 2 3 2" xfId="33852" xr:uid="{00000000-0005-0000-0000-000040580000}"/>
    <cellStyle name="Note 4 11 5 3 2 3 3" xfId="48305" xr:uid="{00000000-0005-0000-0000-000041580000}"/>
    <cellStyle name="Note 4 11 5 3 2 4" xfId="21876" xr:uid="{00000000-0005-0000-0000-000042580000}"/>
    <cellStyle name="Note 4 11 5 3 2 5" xfId="36329" xr:uid="{00000000-0005-0000-0000-000043580000}"/>
    <cellStyle name="Note 4 11 5 3 3" xfId="6902" xr:uid="{00000000-0005-0000-0000-000044580000}"/>
    <cellStyle name="Note 4 11 5 3 3 2" xfId="24337" xr:uid="{00000000-0005-0000-0000-000045580000}"/>
    <cellStyle name="Note 4 11 5 3 3 3" xfId="38790" xr:uid="{00000000-0005-0000-0000-000046580000}"/>
    <cellStyle name="Note 4 11 5 3 4" xfId="9343" xr:uid="{00000000-0005-0000-0000-000047580000}"/>
    <cellStyle name="Note 4 11 5 3 4 2" xfId="26778" xr:uid="{00000000-0005-0000-0000-000048580000}"/>
    <cellStyle name="Note 4 11 5 3 4 3" xfId="41231" xr:uid="{00000000-0005-0000-0000-000049580000}"/>
    <cellStyle name="Note 4 11 5 3 5" xfId="11763" xr:uid="{00000000-0005-0000-0000-00004A580000}"/>
    <cellStyle name="Note 4 11 5 3 5 2" xfId="29198" xr:uid="{00000000-0005-0000-0000-00004B580000}"/>
    <cellStyle name="Note 4 11 5 3 5 3" xfId="43651" xr:uid="{00000000-0005-0000-0000-00004C580000}"/>
    <cellStyle name="Note 4 11 5 3 6" xfId="18770" xr:uid="{00000000-0005-0000-0000-00004D580000}"/>
    <cellStyle name="Note 4 11 5 4" xfId="1930" xr:uid="{00000000-0005-0000-0000-00004E580000}"/>
    <cellStyle name="Note 4 11 5 4 2" xfId="4441" xr:uid="{00000000-0005-0000-0000-00004F580000}"/>
    <cellStyle name="Note 4 11 5 4 2 2" xfId="21877" xr:uid="{00000000-0005-0000-0000-000050580000}"/>
    <cellStyle name="Note 4 11 5 4 2 3" xfId="36330" xr:uid="{00000000-0005-0000-0000-000051580000}"/>
    <cellStyle name="Note 4 11 5 4 3" xfId="6903" xr:uid="{00000000-0005-0000-0000-000052580000}"/>
    <cellStyle name="Note 4 11 5 4 3 2" xfId="24338" xr:uid="{00000000-0005-0000-0000-000053580000}"/>
    <cellStyle name="Note 4 11 5 4 3 3" xfId="38791" xr:uid="{00000000-0005-0000-0000-000054580000}"/>
    <cellStyle name="Note 4 11 5 4 4" xfId="9344" xr:uid="{00000000-0005-0000-0000-000055580000}"/>
    <cellStyle name="Note 4 11 5 4 4 2" xfId="26779" xr:uid="{00000000-0005-0000-0000-000056580000}"/>
    <cellStyle name="Note 4 11 5 4 4 3" xfId="41232" xr:uid="{00000000-0005-0000-0000-000057580000}"/>
    <cellStyle name="Note 4 11 5 4 5" xfId="11764" xr:uid="{00000000-0005-0000-0000-000058580000}"/>
    <cellStyle name="Note 4 11 5 4 5 2" xfId="29199" xr:uid="{00000000-0005-0000-0000-000059580000}"/>
    <cellStyle name="Note 4 11 5 4 5 3" xfId="43652" xr:uid="{00000000-0005-0000-0000-00005A580000}"/>
    <cellStyle name="Note 4 11 5 4 6" xfId="15252" xr:uid="{00000000-0005-0000-0000-00005B580000}"/>
    <cellStyle name="Note 4 11 5 4 6 2" xfId="32687" xr:uid="{00000000-0005-0000-0000-00005C580000}"/>
    <cellStyle name="Note 4 11 5 4 6 3" xfId="47140" xr:uid="{00000000-0005-0000-0000-00005D580000}"/>
    <cellStyle name="Note 4 11 5 4 7" xfId="18771" xr:uid="{00000000-0005-0000-0000-00005E580000}"/>
    <cellStyle name="Note 4 11 5 4 8" xfId="20414" xr:uid="{00000000-0005-0000-0000-00005F580000}"/>
    <cellStyle name="Note 4 11 5 5" xfId="4438" xr:uid="{00000000-0005-0000-0000-000060580000}"/>
    <cellStyle name="Note 4 11 5 5 2" xfId="13954" xr:uid="{00000000-0005-0000-0000-000061580000}"/>
    <cellStyle name="Note 4 11 5 5 2 2" xfId="31389" xr:uid="{00000000-0005-0000-0000-000062580000}"/>
    <cellStyle name="Note 4 11 5 5 2 3" xfId="45842" xr:uid="{00000000-0005-0000-0000-000063580000}"/>
    <cellStyle name="Note 4 11 5 5 3" xfId="16415" xr:uid="{00000000-0005-0000-0000-000064580000}"/>
    <cellStyle name="Note 4 11 5 5 3 2" xfId="33850" xr:uid="{00000000-0005-0000-0000-000065580000}"/>
    <cellStyle name="Note 4 11 5 5 3 3" xfId="48303" xr:uid="{00000000-0005-0000-0000-000066580000}"/>
    <cellStyle name="Note 4 11 5 5 4" xfId="21874" xr:uid="{00000000-0005-0000-0000-000067580000}"/>
    <cellStyle name="Note 4 11 5 5 5" xfId="36327" xr:uid="{00000000-0005-0000-0000-000068580000}"/>
    <cellStyle name="Note 4 11 5 6" xfId="6900" xr:uid="{00000000-0005-0000-0000-000069580000}"/>
    <cellStyle name="Note 4 11 5 6 2" xfId="24335" xr:uid="{00000000-0005-0000-0000-00006A580000}"/>
    <cellStyle name="Note 4 11 5 6 3" xfId="38788" xr:uid="{00000000-0005-0000-0000-00006B580000}"/>
    <cellStyle name="Note 4 11 5 7" xfId="9341" xr:uid="{00000000-0005-0000-0000-00006C580000}"/>
    <cellStyle name="Note 4 11 5 7 2" xfId="26776" xr:uid="{00000000-0005-0000-0000-00006D580000}"/>
    <cellStyle name="Note 4 11 5 7 3" xfId="41229" xr:uid="{00000000-0005-0000-0000-00006E580000}"/>
    <cellStyle name="Note 4 11 5 8" xfId="11761" xr:uid="{00000000-0005-0000-0000-00006F580000}"/>
    <cellStyle name="Note 4 11 5 8 2" xfId="29196" xr:uid="{00000000-0005-0000-0000-000070580000}"/>
    <cellStyle name="Note 4 11 5 8 3" xfId="43649" xr:uid="{00000000-0005-0000-0000-000071580000}"/>
    <cellStyle name="Note 4 11 5 9" xfId="18768" xr:uid="{00000000-0005-0000-0000-000072580000}"/>
    <cellStyle name="Note 4 11 6" xfId="1931" xr:uid="{00000000-0005-0000-0000-000073580000}"/>
    <cellStyle name="Note 4 11 6 2" xfId="4442" xr:uid="{00000000-0005-0000-0000-000074580000}"/>
    <cellStyle name="Note 4 11 6 2 2" xfId="13957" xr:uid="{00000000-0005-0000-0000-000075580000}"/>
    <cellStyle name="Note 4 11 6 2 2 2" xfId="31392" xr:uid="{00000000-0005-0000-0000-000076580000}"/>
    <cellStyle name="Note 4 11 6 2 2 3" xfId="45845" xr:uid="{00000000-0005-0000-0000-000077580000}"/>
    <cellStyle name="Note 4 11 6 2 3" xfId="16418" xr:uid="{00000000-0005-0000-0000-000078580000}"/>
    <cellStyle name="Note 4 11 6 2 3 2" xfId="33853" xr:uid="{00000000-0005-0000-0000-000079580000}"/>
    <cellStyle name="Note 4 11 6 2 3 3" xfId="48306" xr:uid="{00000000-0005-0000-0000-00007A580000}"/>
    <cellStyle name="Note 4 11 6 2 4" xfId="21878" xr:uid="{00000000-0005-0000-0000-00007B580000}"/>
    <cellStyle name="Note 4 11 6 2 5" xfId="36331" xr:uid="{00000000-0005-0000-0000-00007C580000}"/>
    <cellStyle name="Note 4 11 6 3" xfId="6904" xr:uid="{00000000-0005-0000-0000-00007D580000}"/>
    <cellStyle name="Note 4 11 6 3 2" xfId="24339" xr:uid="{00000000-0005-0000-0000-00007E580000}"/>
    <cellStyle name="Note 4 11 6 3 3" xfId="38792" xr:uid="{00000000-0005-0000-0000-00007F580000}"/>
    <cellStyle name="Note 4 11 6 4" xfId="9345" xr:uid="{00000000-0005-0000-0000-000080580000}"/>
    <cellStyle name="Note 4 11 6 4 2" xfId="26780" xr:uid="{00000000-0005-0000-0000-000081580000}"/>
    <cellStyle name="Note 4 11 6 4 3" xfId="41233" xr:uid="{00000000-0005-0000-0000-000082580000}"/>
    <cellStyle name="Note 4 11 6 5" xfId="11765" xr:uid="{00000000-0005-0000-0000-000083580000}"/>
    <cellStyle name="Note 4 11 6 5 2" xfId="29200" xr:uid="{00000000-0005-0000-0000-000084580000}"/>
    <cellStyle name="Note 4 11 6 5 3" xfId="43653" xr:uid="{00000000-0005-0000-0000-000085580000}"/>
    <cellStyle name="Note 4 11 6 6" xfId="18772" xr:uid="{00000000-0005-0000-0000-000086580000}"/>
    <cellStyle name="Note 4 11 7" xfId="1932" xr:uid="{00000000-0005-0000-0000-000087580000}"/>
    <cellStyle name="Note 4 11 7 2" xfId="4443" xr:uid="{00000000-0005-0000-0000-000088580000}"/>
    <cellStyle name="Note 4 11 7 2 2" xfId="13958" xr:uid="{00000000-0005-0000-0000-000089580000}"/>
    <cellStyle name="Note 4 11 7 2 2 2" xfId="31393" xr:uid="{00000000-0005-0000-0000-00008A580000}"/>
    <cellStyle name="Note 4 11 7 2 2 3" xfId="45846" xr:uid="{00000000-0005-0000-0000-00008B580000}"/>
    <cellStyle name="Note 4 11 7 2 3" xfId="16419" xr:uid="{00000000-0005-0000-0000-00008C580000}"/>
    <cellStyle name="Note 4 11 7 2 3 2" xfId="33854" xr:uid="{00000000-0005-0000-0000-00008D580000}"/>
    <cellStyle name="Note 4 11 7 2 3 3" xfId="48307" xr:uid="{00000000-0005-0000-0000-00008E580000}"/>
    <cellStyle name="Note 4 11 7 2 4" xfId="21879" xr:uid="{00000000-0005-0000-0000-00008F580000}"/>
    <cellStyle name="Note 4 11 7 2 5" xfId="36332" xr:uid="{00000000-0005-0000-0000-000090580000}"/>
    <cellStyle name="Note 4 11 7 3" xfId="6905" xr:uid="{00000000-0005-0000-0000-000091580000}"/>
    <cellStyle name="Note 4 11 7 3 2" xfId="24340" xr:uid="{00000000-0005-0000-0000-000092580000}"/>
    <cellStyle name="Note 4 11 7 3 3" xfId="38793" xr:uid="{00000000-0005-0000-0000-000093580000}"/>
    <cellStyle name="Note 4 11 7 4" xfId="9346" xr:uid="{00000000-0005-0000-0000-000094580000}"/>
    <cellStyle name="Note 4 11 7 4 2" xfId="26781" xr:uid="{00000000-0005-0000-0000-000095580000}"/>
    <cellStyle name="Note 4 11 7 4 3" xfId="41234" xr:uid="{00000000-0005-0000-0000-000096580000}"/>
    <cellStyle name="Note 4 11 7 5" xfId="11766" xr:uid="{00000000-0005-0000-0000-000097580000}"/>
    <cellStyle name="Note 4 11 7 5 2" xfId="29201" xr:uid="{00000000-0005-0000-0000-000098580000}"/>
    <cellStyle name="Note 4 11 7 5 3" xfId="43654" xr:uid="{00000000-0005-0000-0000-000099580000}"/>
    <cellStyle name="Note 4 11 7 6" xfId="18773" xr:uid="{00000000-0005-0000-0000-00009A580000}"/>
    <cellStyle name="Note 4 11 8" xfId="1933" xr:uid="{00000000-0005-0000-0000-00009B580000}"/>
    <cellStyle name="Note 4 11 8 2" xfId="4444" xr:uid="{00000000-0005-0000-0000-00009C580000}"/>
    <cellStyle name="Note 4 11 8 2 2" xfId="21880" xr:uid="{00000000-0005-0000-0000-00009D580000}"/>
    <cellStyle name="Note 4 11 8 2 3" xfId="36333" xr:uid="{00000000-0005-0000-0000-00009E580000}"/>
    <cellStyle name="Note 4 11 8 3" xfId="6906" xr:uid="{00000000-0005-0000-0000-00009F580000}"/>
    <cellStyle name="Note 4 11 8 3 2" xfId="24341" xr:uid="{00000000-0005-0000-0000-0000A0580000}"/>
    <cellStyle name="Note 4 11 8 3 3" xfId="38794" xr:uid="{00000000-0005-0000-0000-0000A1580000}"/>
    <cellStyle name="Note 4 11 8 4" xfId="9347" xr:uid="{00000000-0005-0000-0000-0000A2580000}"/>
    <cellStyle name="Note 4 11 8 4 2" xfId="26782" xr:uid="{00000000-0005-0000-0000-0000A3580000}"/>
    <cellStyle name="Note 4 11 8 4 3" xfId="41235" xr:uid="{00000000-0005-0000-0000-0000A4580000}"/>
    <cellStyle name="Note 4 11 8 5" xfId="11767" xr:uid="{00000000-0005-0000-0000-0000A5580000}"/>
    <cellStyle name="Note 4 11 8 5 2" xfId="29202" xr:uid="{00000000-0005-0000-0000-0000A6580000}"/>
    <cellStyle name="Note 4 11 8 5 3" xfId="43655" xr:uid="{00000000-0005-0000-0000-0000A7580000}"/>
    <cellStyle name="Note 4 11 8 6" xfId="15253" xr:uid="{00000000-0005-0000-0000-0000A8580000}"/>
    <cellStyle name="Note 4 11 8 6 2" xfId="32688" xr:uid="{00000000-0005-0000-0000-0000A9580000}"/>
    <cellStyle name="Note 4 11 8 6 3" xfId="47141" xr:uid="{00000000-0005-0000-0000-0000AA580000}"/>
    <cellStyle name="Note 4 11 8 7" xfId="18774" xr:uid="{00000000-0005-0000-0000-0000AB580000}"/>
    <cellStyle name="Note 4 11 8 8" xfId="20415" xr:uid="{00000000-0005-0000-0000-0000AC580000}"/>
    <cellStyle name="Note 4 11 9" xfId="4425" xr:uid="{00000000-0005-0000-0000-0000AD580000}"/>
    <cellStyle name="Note 4 11 9 2" xfId="13944" xr:uid="{00000000-0005-0000-0000-0000AE580000}"/>
    <cellStyle name="Note 4 11 9 2 2" xfId="31379" xr:uid="{00000000-0005-0000-0000-0000AF580000}"/>
    <cellStyle name="Note 4 11 9 2 3" xfId="45832" xr:uid="{00000000-0005-0000-0000-0000B0580000}"/>
    <cellStyle name="Note 4 11 9 3" xfId="16405" xr:uid="{00000000-0005-0000-0000-0000B1580000}"/>
    <cellStyle name="Note 4 11 9 3 2" xfId="33840" xr:uid="{00000000-0005-0000-0000-0000B2580000}"/>
    <cellStyle name="Note 4 11 9 3 3" xfId="48293" xr:uid="{00000000-0005-0000-0000-0000B3580000}"/>
    <cellStyle name="Note 4 11 9 4" xfId="21861" xr:uid="{00000000-0005-0000-0000-0000B4580000}"/>
    <cellStyle name="Note 4 11 9 5" xfId="36314" xr:uid="{00000000-0005-0000-0000-0000B5580000}"/>
    <cellStyle name="Note 4 12" xfId="1934" xr:uid="{00000000-0005-0000-0000-0000B6580000}"/>
    <cellStyle name="Note 4 12 10" xfId="6907" xr:uid="{00000000-0005-0000-0000-0000B7580000}"/>
    <cellStyle name="Note 4 12 10 2" xfId="24342" xr:uid="{00000000-0005-0000-0000-0000B8580000}"/>
    <cellStyle name="Note 4 12 10 3" xfId="38795" xr:uid="{00000000-0005-0000-0000-0000B9580000}"/>
    <cellStyle name="Note 4 12 11" xfId="9348" xr:uid="{00000000-0005-0000-0000-0000BA580000}"/>
    <cellStyle name="Note 4 12 11 2" xfId="26783" xr:uid="{00000000-0005-0000-0000-0000BB580000}"/>
    <cellStyle name="Note 4 12 11 3" xfId="41236" xr:uid="{00000000-0005-0000-0000-0000BC580000}"/>
    <cellStyle name="Note 4 12 12" xfId="11768" xr:uid="{00000000-0005-0000-0000-0000BD580000}"/>
    <cellStyle name="Note 4 12 12 2" xfId="29203" xr:uid="{00000000-0005-0000-0000-0000BE580000}"/>
    <cellStyle name="Note 4 12 12 3" xfId="43656" xr:uid="{00000000-0005-0000-0000-0000BF580000}"/>
    <cellStyle name="Note 4 12 13" xfId="18775" xr:uid="{00000000-0005-0000-0000-0000C0580000}"/>
    <cellStyle name="Note 4 12 2" xfId="1935" xr:uid="{00000000-0005-0000-0000-0000C1580000}"/>
    <cellStyle name="Note 4 12 2 2" xfId="1936" xr:uid="{00000000-0005-0000-0000-0000C2580000}"/>
    <cellStyle name="Note 4 12 2 2 2" xfId="4447" xr:uid="{00000000-0005-0000-0000-0000C3580000}"/>
    <cellStyle name="Note 4 12 2 2 2 2" xfId="13961" xr:uid="{00000000-0005-0000-0000-0000C4580000}"/>
    <cellStyle name="Note 4 12 2 2 2 2 2" xfId="31396" xr:uid="{00000000-0005-0000-0000-0000C5580000}"/>
    <cellStyle name="Note 4 12 2 2 2 2 3" xfId="45849" xr:uid="{00000000-0005-0000-0000-0000C6580000}"/>
    <cellStyle name="Note 4 12 2 2 2 3" xfId="16422" xr:uid="{00000000-0005-0000-0000-0000C7580000}"/>
    <cellStyle name="Note 4 12 2 2 2 3 2" xfId="33857" xr:uid="{00000000-0005-0000-0000-0000C8580000}"/>
    <cellStyle name="Note 4 12 2 2 2 3 3" xfId="48310" xr:uid="{00000000-0005-0000-0000-0000C9580000}"/>
    <cellStyle name="Note 4 12 2 2 2 4" xfId="21883" xr:uid="{00000000-0005-0000-0000-0000CA580000}"/>
    <cellStyle name="Note 4 12 2 2 2 5" xfId="36336" xr:uid="{00000000-0005-0000-0000-0000CB580000}"/>
    <cellStyle name="Note 4 12 2 2 3" xfId="6909" xr:uid="{00000000-0005-0000-0000-0000CC580000}"/>
    <cellStyle name="Note 4 12 2 2 3 2" xfId="24344" xr:uid="{00000000-0005-0000-0000-0000CD580000}"/>
    <cellStyle name="Note 4 12 2 2 3 3" xfId="38797" xr:uid="{00000000-0005-0000-0000-0000CE580000}"/>
    <cellStyle name="Note 4 12 2 2 4" xfId="9350" xr:uid="{00000000-0005-0000-0000-0000CF580000}"/>
    <cellStyle name="Note 4 12 2 2 4 2" xfId="26785" xr:uid="{00000000-0005-0000-0000-0000D0580000}"/>
    <cellStyle name="Note 4 12 2 2 4 3" xfId="41238" xr:uid="{00000000-0005-0000-0000-0000D1580000}"/>
    <cellStyle name="Note 4 12 2 2 5" xfId="11770" xr:uid="{00000000-0005-0000-0000-0000D2580000}"/>
    <cellStyle name="Note 4 12 2 2 5 2" xfId="29205" xr:uid="{00000000-0005-0000-0000-0000D3580000}"/>
    <cellStyle name="Note 4 12 2 2 5 3" xfId="43658" xr:uid="{00000000-0005-0000-0000-0000D4580000}"/>
    <cellStyle name="Note 4 12 2 2 6" xfId="18777" xr:uid="{00000000-0005-0000-0000-0000D5580000}"/>
    <cellStyle name="Note 4 12 2 3" xfId="1937" xr:uid="{00000000-0005-0000-0000-0000D6580000}"/>
    <cellStyle name="Note 4 12 2 3 2" xfId="4448" xr:uid="{00000000-0005-0000-0000-0000D7580000}"/>
    <cellStyle name="Note 4 12 2 3 2 2" xfId="13962" xr:uid="{00000000-0005-0000-0000-0000D8580000}"/>
    <cellStyle name="Note 4 12 2 3 2 2 2" xfId="31397" xr:uid="{00000000-0005-0000-0000-0000D9580000}"/>
    <cellStyle name="Note 4 12 2 3 2 2 3" xfId="45850" xr:uid="{00000000-0005-0000-0000-0000DA580000}"/>
    <cellStyle name="Note 4 12 2 3 2 3" xfId="16423" xr:uid="{00000000-0005-0000-0000-0000DB580000}"/>
    <cellStyle name="Note 4 12 2 3 2 3 2" xfId="33858" xr:uid="{00000000-0005-0000-0000-0000DC580000}"/>
    <cellStyle name="Note 4 12 2 3 2 3 3" xfId="48311" xr:uid="{00000000-0005-0000-0000-0000DD580000}"/>
    <cellStyle name="Note 4 12 2 3 2 4" xfId="21884" xr:uid="{00000000-0005-0000-0000-0000DE580000}"/>
    <cellStyle name="Note 4 12 2 3 2 5" xfId="36337" xr:uid="{00000000-0005-0000-0000-0000DF580000}"/>
    <cellStyle name="Note 4 12 2 3 3" xfId="6910" xr:uid="{00000000-0005-0000-0000-0000E0580000}"/>
    <cellStyle name="Note 4 12 2 3 3 2" xfId="24345" xr:uid="{00000000-0005-0000-0000-0000E1580000}"/>
    <cellStyle name="Note 4 12 2 3 3 3" xfId="38798" xr:uid="{00000000-0005-0000-0000-0000E2580000}"/>
    <cellStyle name="Note 4 12 2 3 4" xfId="9351" xr:uid="{00000000-0005-0000-0000-0000E3580000}"/>
    <cellStyle name="Note 4 12 2 3 4 2" xfId="26786" xr:uid="{00000000-0005-0000-0000-0000E4580000}"/>
    <cellStyle name="Note 4 12 2 3 4 3" xfId="41239" xr:uid="{00000000-0005-0000-0000-0000E5580000}"/>
    <cellStyle name="Note 4 12 2 3 5" xfId="11771" xr:uid="{00000000-0005-0000-0000-0000E6580000}"/>
    <cellStyle name="Note 4 12 2 3 5 2" xfId="29206" xr:uid="{00000000-0005-0000-0000-0000E7580000}"/>
    <cellStyle name="Note 4 12 2 3 5 3" xfId="43659" xr:uid="{00000000-0005-0000-0000-0000E8580000}"/>
    <cellStyle name="Note 4 12 2 3 6" xfId="18778" xr:uid="{00000000-0005-0000-0000-0000E9580000}"/>
    <cellStyle name="Note 4 12 2 4" xfId="1938" xr:uid="{00000000-0005-0000-0000-0000EA580000}"/>
    <cellStyle name="Note 4 12 2 4 2" xfId="4449" xr:uid="{00000000-0005-0000-0000-0000EB580000}"/>
    <cellStyle name="Note 4 12 2 4 2 2" xfId="21885" xr:uid="{00000000-0005-0000-0000-0000EC580000}"/>
    <cellStyle name="Note 4 12 2 4 2 3" xfId="36338" xr:uid="{00000000-0005-0000-0000-0000ED580000}"/>
    <cellStyle name="Note 4 12 2 4 3" xfId="6911" xr:uid="{00000000-0005-0000-0000-0000EE580000}"/>
    <cellStyle name="Note 4 12 2 4 3 2" xfId="24346" xr:uid="{00000000-0005-0000-0000-0000EF580000}"/>
    <cellStyle name="Note 4 12 2 4 3 3" xfId="38799" xr:uid="{00000000-0005-0000-0000-0000F0580000}"/>
    <cellStyle name="Note 4 12 2 4 4" xfId="9352" xr:uid="{00000000-0005-0000-0000-0000F1580000}"/>
    <cellStyle name="Note 4 12 2 4 4 2" xfId="26787" xr:uid="{00000000-0005-0000-0000-0000F2580000}"/>
    <cellStyle name="Note 4 12 2 4 4 3" xfId="41240" xr:uid="{00000000-0005-0000-0000-0000F3580000}"/>
    <cellStyle name="Note 4 12 2 4 5" xfId="11772" xr:uid="{00000000-0005-0000-0000-0000F4580000}"/>
    <cellStyle name="Note 4 12 2 4 5 2" xfId="29207" xr:uid="{00000000-0005-0000-0000-0000F5580000}"/>
    <cellStyle name="Note 4 12 2 4 5 3" xfId="43660" xr:uid="{00000000-0005-0000-0000-0000F6580000}"/>
    <cellStyle name="Note 4 12 2 4 6" xfId="15254" xr:uid="{00000000-0005-0000-0000-0000F7580000}"/>
    <cellStyle name="Note 4 12 2 4 6 2" xfId="32689" xr:uid="{00000000-0005-0000-0000-0000F8580000}"/>
    <cellStyle name="Note 4 12 2 4 6 3" xfId="47142" xr:uid="{00000000-0005-0000-0000-0000F9580000}"/>
    <cellStyle name="Note 4 12 2 4 7" xfId="18779" xr:uid="{00000000-0005-0000-0000-0000FA580000}"/>
    <cellStyle name="Note 4 12 2 4 8" xfId="20416" xr:uid="{00000000-0005-0000-0000-0000FB580000}"/>
    <cellStyle name="Note 4 12 2 5" xfId="4446" xr:uid="{00000000-0005-0000-0000-0000FC580000}"/>
    <cellStyle name="Note 4 12 2 5 2" xfId="13960" xr:uid="{00000000-0005-0000-0000-0000FD580000}"/>
    <cellStyle name="Note 4 12 2 5 2 2" xfId="31395" xr:uid="{00000000-0005-0000-0000-0000FE580000}"/>
    <cellStyle name="Note 4 12 2 5 2 3" xfId="45848" xr:uid="{00000000-0005-0000-0000-0000FF580000}"/>
    <cellStyle name="Note 4 12 2 5 3" xfId="16421" xr:uid="{00000000-0005-0000-0000-000000590000}"/>
    <cellStyle name="Note 4 12 2 5 3 2" xfId="33856" xr:uid="{00000000-0005-0000-0000-000001590000}"/>
    <cellStyle name="Note 4 12 2 5 3 3" xfId="48309" xr:uid="{00000000-0005-0000-0000-000002590000}"/>
    <cellStyle name="Note 4 12 2 5 4" xfId="21882" xr:uid="{00000000-0005-0000-0000-000003590000}"/>
    <cellStyle name="Note 4 12 2 5 5" xfId="36335" xr:uid="{00000000-0005-0000-0000-000004590000}"/>
    <cellStyle name="Note 4 12 2 6" xfId="6908" xr:uid="{00000000-0005-0000-0000-000005590000}"/>
    <cellStyle name="Note 4 12 2 6 2" xfId="24343" xr:uid="{00000000-0005-0000-0000-000006590000}"/>
    <cellStyle name="Note 4 12 2 6 3" xfId="38796" xr:uid="{00000000-0005-0000-0000-000007590000}"/>
    <cellStyle name="Note 4 12 2 7" xfId="9349" xr:uid="{00000000-0005-0000-0000-000008590000}"/>
    <cellStyle name="Note 4 12 2 7 2" xfId="26784" xr:uid="{00000000-0005-0000-0000-000009590000}"/>
    <cellStyle name="Note 4 12 2 7 3" xfId="41237" xr:uid="{00000000-0005-0000-0000-00000A590000}"/>
    <cellStyle name="Note 4 12 2 8" xfId="11769" xr:uid="{00000000-0005-0000-0000-00000B590000}"/>
    <cellStyle name="Note 4 12 2 8 2" xfId="29204" xr:uid="{00000000-0005-0000-0000-00000C590000}"/>
    <cellStyle name="Note 4 12 2 8 3" xfId="43657" xr:uid="{00000000-0005-0000-0000-00000D590000}"/>
    <cellStyle name="Note 4 12 2 9" xfId="18776" xr:uid="{00000000-0005-0000-0000-00000E590000}"/>
    <cellStyle name="Note 4 12 3" xfId="1939" xr:uid="{00000000-0005-0000-0000-00000F590000}"/>
    <cellStyle name="Note 4 12 3 2" xfId="1940" xr:uid="{00000000-0005-0000-0000-000010590000}"/>
    <cellStyle name="Note 4 12 3 2 2" xfId="4451" xr:uid="{00000000-0005-0000-0000-000011590000}"/>
    <cellStyle name="Note 4 12 3 2 2 2" xfId="13964" xr:uid="{00000000-0005-0000-0000-000012590000}"/>
    <cellStyle name="Note 4 12 3 2 2 2 2" xfId="31399" xr:uid="{00000000-0005-0000-0000-000013590000}"/>
    <cellStyle name="Note 4 12 3 2 2 2 3" xfId="45852" xr:uid="{00000000-0005-0000-0000-000014590000}"/>
    <cellStyle name="Note 4 12 3 2 2 3" xfId="16425" xr:uid="{00000000-0005-0000-0000-000015590000}"/>
    <cellStyle name="Note 4 12 3 2 2 3 2" xfId="33860" xr:uid="{00000000-0005-0000-0000-000016590000}"/>
    <cellStyle name="Note 4 12 3 2 2 3 3" xfId="48313" xr:uid="{00000000-0005-0000-0000-000017590000}"/>
    <cellStyle name="Note 4 12 3 2 2 4" xfId="21887" xr:uid="{00000000-0005-0000-0000-000018590000}"/>
    <cellStyle name="Note 4 12 3 2 2 5" xfId="36340" xr:uid="{00000000-0005-0000-0000-000019590000}"/>
    <cellStyle name="Note 4 12 3 2 3" xfId="6913" xr:uid="{00000000-0005-0000-0000-00001A590000}"/>
    <cellStyle name="Note 4 12 3 2 3 2" xfId="24348" xr:uid="{00000000-0005-0000-0000-00001B590000}"/>
    <cellStyle name="Note 4 12 3 2 3 3" xfId="38801" xr:uid="{00000000-0005-0000-0000-00001C590000}"/>
    <cellStyle name="Note 4 12 3 2 4" xfId="9354" xr:uid="{00000000-0005-0000-0000-00001D590000}"/>
    <cellStyle name="Note 4 12 3 2 4 2" xfId="26789" xr:uid="{00000000-0005-0000-0000-00001E590000}"/>
    <cellStyle name="Note 4 12 3 2 4 3" xfId="41242" xr:uid="{00000000-0005-0000-0000-00001F590000}"/>
    <cellStyle name="Note 4 12 3 2 5" xfId="11774" xr:uid="{00000000-0005-0000-0000-000020590000}"/>
    <cellStyle name="Note 4 12 3 2 5 2" xfId="29209" xr:uid="{00000000-0005-0000-0000-000021590000}"/>
    <cellStyle name="Note 4 12 3 2 5 3" xfId="43662" xr:uid="{00000000-0005-0000-0000-000022590000}"/>
    <cellStyle name="Note 4 12 3 2 6" xfId="18781" xr:uid="{00000000-0005-0000-0000-000023590000}"/>
    <cellStyle name="Note 4 12 3 3" xfId="1941" xr:uid="{00000000-0005-0000-0000-000024590000}"/>
    <cellStyle name="Note 4 12 3 3 2" xfId="4452" xr:uid="{00000000-0005-0000-0000-000025590000}"/>
    <cellStyle name="Note 4 12 3 3 2 2" xfId="13965" xr:uid="{00000000-0005-0000-0000-000026590000}"/>
    <cellStyle name="Note 4 12 3 3 2 2 2" xfId="31400" xr:uid="{00000000-0005-0000-0000-000027590000}"/>
    <cellStyle name="Note 4 12 3 3 2 2 3" xfId="45853" xr:uid="{00000000-0005-0000-0000-000028590000}"/>
    <cellStyle name="Note 4 12 3 3 2 3" xfId="16426" xr:uid="{00000000-0005-0000-0000-000029590000}"/>
    <cellStyle name="Note 4 12 3 3 2 3 2" xfId="33861" xr:uid="{00000000-0005-0000-0000-00002A590000}"/>
    <cellStyle name="Note 4 12 3 3 2 3 3" xfId="48314" xr:uid="{00000000-0005-0000-0000-00002B590000}"/>
    <cellStyle name="Note 4 12 3 3 2 4" xfId="21888" xr:uid="{00000000-0005-0000-0000-00002C590000}"/>
    <cellStyle name="Note 4 12 3 3 2 5" xfId="36341" xr:uid="{00000000-0005-0000-0000-00002D590000}"/>
    <cellStyle name="Note 4 12 3 3 3" xfId="6914" xr:uid="{00000000-0005-0000-0000-00002E590000}"/>
    <cellStyle name="Note 4 12 3 3 3 2" xfId="24349" xr:uid="{00000000-0005-0000-0000-00002F590000}"/>
    <cellStyle name="Note 4 12 3 3 3 3" xfId="38802" xr:uid="{00000000-0005-0000-0000-000030590000}"/>
    <cellStyle name="Note 4 12 3 3 4" xfId="9355" xr:uid="{00000000-0005-0000-0000-000031590000}"/>
    <cellStyle name="Note 4 12 3 3 4 2" xfId="26790" xr:uid="{00000000-0005-0000-0000-000032590000}"/>
    <cellStyle name="Note 4 12 3 3 4 3" xfId="41243" xr:uid="{00000000-0005-0000-0000-000033590000}"/>
    <cellStyle name="Note 4 12 3 3 5" xfId="11775" xr:uid="{00000000-0005-0000-0000-000034590000}"/>
    <cellStyle name="Note 4 12 3 3 5 2" xfId="29210" xr:uid="{00000000-0005-0000-0000-000035590000}"/>
    <cellStyle name="Note 4 12 3 3 5 3" xfId="43663" xr:uid="{00000000-0005-0000-0000-000036590000}"/>
    <cellStyle name="Note 4 12 3 3 6" xfId="18782" xr:uid="{00000000-0005-0000-0000-000037590000}"/>
    <cellStyle name="Note 4 12 3 4" xfId="1942" xr:uid="{00000000-0005-0000-0000-000038590000}"/>
    <cellStyle name="Note 4 12 3 4 2" xfId="4453" xr:uid="{00000000-0005-0000-0000-000039590000}"/>
    <cellStyle name="Note 4 12 3 4 2 2" xfId="21889" xr:uid="{00000000-0005-0000-0000-00003A590000}"/>
    <cellStyle name="Note 4 12 3 4 2 3" xfId="36342" xr:uid="{00000000-0005-0000-0000-00003B590000}"/>
    <cellStyle name="Note 4 12 3 4 3" xfId="6915" xr:uid="{00000000-0005-0000-0000-00003C590000}"/>
    <cellStyle name="Note 4 12 3 4 3 2" xfId="24350" xr:uid="{00000000-0005-0000-0000-00003D590000}"/>
    <cellStyle name="Note 4 12 3 4 3 3" xfId="38803" xr:uid="{00000000-0005-0000-0000-00003E590000}"/>
    <cellStyle name="Note 4 12 3 4 4" xfId="9356" xr:uid="{00000000-0005-0000-0000-00003F590000}"/>
    <cellStyle name="Note 4 12 3 4 4 2" xfId="26791" xr:uid="{00000000-0005-0000-0000-000040590000}"/>
    <cellStyle name="Note 4 12 3 4 4 3" xfId="41244" xr:uid="{00000000-0005-0000-0000-000041590000}"/>
    <cellStyle name="Note 4 12 3 4 5" xfId="11776" xr:uid="{00000000-0005-0000-0000-000042590000}"/>
    <cellStyle name="Note 4 12 3 4 5 2" xfId="29211" xr:uid="{00000000-0005-0000-0000-000043590000}"/>
    <cellStyle name="Note 4 12 3 4 5 3" xfId="43664" xr:uid="{00000000-0005-0000-0000-000044590000}"/>
    <cellStyle name="Note 4 12 3 4 6" xfId="15255" xr:uid="{00000000-0005-0000-0000-000045590000}"/>
    <cellStyle name="Note 4 12 3 4 6 2" xfId="32690" xr:uid="{00000000-0005-0000-0000-000046590000}"/>
    <cellStyle name="Note 4 12 3 4 6 3" xfId="47143" xr:uid="{00000000-0005-0000-0000-000047590000}"/>
    <cellStyle name="Note 4 12 3 4 7" xfId="18783" xr:uid="{00000000-0005-0000-0000-000048590000}"/>
    <cellStyle name="Note 4 12 3 4 8" xfId="20417" xr:uid="{00000000-0005-0000-0000-000049590000}"/>
    <cellStyle name="Note 4 12 3 5" xfId="4450" xr:uid="{00000000-0005-0000-0000-00004A590000}"/>
    <cellStyle name="Note 4 12 3 5 2" xfId="13963" xr:uid="{00000000-0005-0000-0000-00004B590000}"/>
    <cellStyle name="Note 4 12 3 5 2 2" xfId="31398" xr:uid="{00000000-0005-0000-0000-00004C590000}"/>
    <cellStyle name="Note 4 12 3 5 2 3" xfId="45851" xr:uid="{00000000-0005-0000-0000-00004D590000}"/>
    <cellStyle name="Note 4 12 3 5 3" xfId="16424" xr:uid="{00000000-0005-0000-0000-00004E590000}"/>
    <cellStyle name="Note 4 12 3 5 3 2" xfId="33859" xr:uid="{00000000-0005-0000-0000-00004F590000}"/>
    <cellStyle name="Note 4 12 3 5 3 3" xfId="48312" xr:uid="{00000000-0005-0000-0000-000050590000}"/>
    <cellStyle name="Note 4 12 3 5 4" xfId="21886" xr:uid="{00000000-0005-0000-0000-000051590000}"/>
    <cellStyle name="Note 4 12 3 5 5" xfId="36339" xr:uid="{00000000-0005-0000-0000-000052590000}"/>
    <cellStyle name="Note 4 12 3 6" xfId="6912" xr:uid="{00000000-0005-0000-0000-000053590000}"/>
    <cellStyle name="Note 4 12 3 6 2" xfId="24347" xr:uid="{00000000-0005-0000-0000-000054590000}"/>
    <cellStyle name="Note 4 12 3 6 3" xfId="38800" xr:uid="{00000000-0005-0000-0000-000055590000}"/>
    <cellStyle name="Note 4 12 3 7" xfId="9353" xr:uid="{00000000-0005-0000-0000-000056590000}"/>
    <cellStyle name="Note 4 12 3 7 2" xfId="26788" xr:uid="{00000000-0005-0000-0000-000057590000}"/>
    <cellStyle name="Note 4 12 3 7 3" xfId="41241" xr:uid="{00000000-0005-0000-0000-000058590000}"/>
    <cellStyle name="Note 4 12 3 8" xfId="11773" xr:uid="{00000000-0005-0000-0000-000059590000}"/>
    <cellStyle name="Note 4 12 3 8 2" xfId="29208" xr:uid="{00000000-0005-0000-0000-00005A590000}"/>
    <cellStyle name="Note 4 12 3 8 3" xfId="43661" xr:uid="{00000000-0005-0000-0000-00005B590000}"/>
    <cellStyle name="Note 4 12 3 9" xfId="18780" xr:uid="{00000000-0005-0000-0000-00005C590000}"/>
    <cellStyle name="Note 4 12 4" xfId="1943" xr:uid="{00000000-0005-0000-0000-00005D590000}"/>
    <cellStyle name="Note 4 12 4 2" xfId="1944" xr:uid="{00000000-0005-0000-0000-00005E590000}"/>
    <cellStyle name="Note 4 12 4 2 2" xfId="4455" xr:uid="{00000000-0005-0000-0000-00005F590000}"/>
    <cellStyle name="Note 4 12 4 2 2 2" xfId="13967" xr:uid="{00000000-0005-0000-0000-000060590000}"/>
    <cellStyle name="Note 4 12 4 2 2 2 2" xfId="31402" xr:uid="{00000000-0005-0000-0000-000061590000}"/>
    <cellStyle name="Note 4 12 4 2 2 2 3" xfId="45855" xr:uid="{00000000-0005-0000-0000-000062590000}"/>
    <cellStyle name="Note 4 12 4 2 2 3" xfId="16428" xr:uid="{00000000-0005-0000-0000-000063590000}"/>
    <cellStyle name="Note 4 12 4 2 2 3 2" xfId="33863" xr:uid="{00000000-0005-0000-0000-000064590000}"/>
    <cellStyle name="Note 4 12 4 2 2 3 3" xfId="48316" xr:uid="{00000000-0005-0000-0000-000065590000}"/>
    <cellStyle name="Note 4 12 4 2 2 4" xfId="21891" xr:uid="{00000000-0005-0000-0000-000066590000}"/>
    <cellStyle name="Note 4 12 4 2 2 5" xfId="36344" xr:uid="{00000000-0005-0000-0000-000067590000}"/>
    <cellStyle name="Note 4 12 4 2 3" xfId="6917" xr:uid="{00000000-0005-0000-0000-000068590000}"/>
    <cellStyle name="Note 4 12 4 2 3 2" xfId="24352" xr:uid="{00000000-0005-0000-0000-000069590000}"/>
    <cellStyle name="Note 4 12 4 2 3 3" xfId="38805" xr:uid="{00000000-0005-0000-0000-00006A590000}"/>
    <cellStyle name="Note 4 12 4 2 4" xfId="9358" xr:uid="{00000000-0005-0000-0000-00006B590000}"/>
    <cellStyle name="Note 4 12 4 2 4 2" xfId="26793" xr:uid="{00000000-0005-0000-0000-00006C590000}"/>
    <cellStyle name="Note 4 12 4 2 4 3" xfId="41246" xr:uid="{00000000-0005-0000-0000-00006D590000}"/>
    <cellStyle name="Note 4 12 4 2 5" xfId="11778" xr:uid="{00000000-0005-0000-0000-00006E590000}"/>
    <cellStyle name="Note 4 12 4 2 5 2" xfId="29213" xr:uid="{00000000-0005-0000-0000-00006F590000}"/>
    <cellStyle name="Note 4 12 4 2 5 3" xfId="43666" xr:uid="{00000000-0005-0000-0000-000070590000}"/>
    <cellStyle name="Note 4 12 4 2 6" xfId="18785" xr:uid="{00000000-0005-0000-0000-000071590000}"/>
    <cellStyle name="Note 4 12 4 3" xfId="1945" xr:uid="{00000000-0005-0000-0000-000072590000}"/>
    <cellStyle name="Note 4 12 4 3 2" xfId="4456" xr:uid="{00000000-0005-0000-0000-000073590000}"/>
    <cellStyle name="Note 4 12 4 3 2 2" xfId="13968" xr:uid="{00000000-0005-0000-0000-000074590000}"/>
    <cellStyle name="Note 4 12 4 3 2 2 2" xfId="31403" xr:uid="{00000000-0005-0000-0000-000075590000}"/>
    <cellStyle name="Note 4 12 4 3 2 2 3" xfId="45856" xr:uid="{00000000-0005-0000-0000-000076590000}"/>
    <cellStyle name="Note 4 12 4 3 2 3" xfId="16429" xr:uid="{00000000-0005-0000-0000-000077590000}"/>
    <cellStyle name="Note 4 12 4 3 2 3 2" xfId="33864" xr:uid="{00000000-0005-0000-0000-000078590000}"/>
    <cellStyle name="Note 4 12 4 3 2 3 3" xfId="48317" xr:uid="{00000000-0005-0000-0000-000079590000}"/>
    <cellStyle name="Note 4 12 4 3 2 4" xfId="21892" xr:uid="{00000000-0005-0000-0000-00007A590000}"/>
    <cellStyle name="Note 4 12 4 3 2 5" xfId="36345" xr:uid="{00000000-0005-0000-0000-00007B590000}"/>
    <cellStyle name="Note 4 12 4 3 3" xfId="6918" xr:uid="{00000000-0005-0000-0000-00007C590000}"/>
    <cellStyle name="Note 4 12 4 3 3 2" xfId="24353" xr:uid="{00000000-0005-0000-0000-00007D590000}"/>
    <cellStyle name="Note 4 12 4 3 3 3" xfId="38806" xr:uid="{00000000-0005-0000-0000-00007E590000}"/>
    <cellStyle name="Note 4 12 4 3 4" xfId="9359" xr:uid="{00000000-0005-0000-0000-00007F590000}"/>
    <cellStyle name="Note 4 12 4 3 4 2" xfId="26794" xr:uid="{00000000-0005-0000-0000-000080590000}"/>
    <cellStyle name="Note 4 12 4 3 4 3" xfId="41247" xr:uid="{00000000-0005-0000-0000-000081590000}"/>
    <cellStyle name="Note 4 12 4 3 5" xfId="11779" xr:uid="{00000000-0005-0000-0000-000082590000}"/>
    <cellStyle name="Note 4 12 4 3 5 2" xfId="29214" xr:uid="{00000000-0005-0000-0000-000083590000}"/>
    <cellStyle name="Note 4 12 4 3 5 3" xfId="43667" xr:uid="{00000000-0005-0000-0000-000084590000}"/>
    <cellStyle name="Note 4 12 4 3 6" xfId="18786" xr:uid="{00000000-0005-0000-0000-000085590000}"/>
    <cellStyle name="Note 4 12 4 4" xfId="1946" xr:uid="{00000000-0005-0000-0000-000086590000}"/>
    <cellStyle name="Note 4 12 4 4 2" xfId="4457" xr:uid="{00000000-0005-0000-0000-000087590000}"/>
    <cellStyle name="Note 4 12 4 4 2 2" xfId="21893" xr:uid="{00000000-0005-0000-0000-000088590000}"/>
    <cellStyle name="Note 4 12 4 4 2 3" xfId="36346" xr:uid="{00000000-0005-0000-0000-000089590000}"/>
    <cellStyle name="Note 4 12 4 4 3" xfId="6919" xr:uid="{00000000-0005-0000-0000-00008A590000}"/>
    <cellStyle name="Note 4 12 4 4 3 2" xfId="24354" xr:uid="{00000000-0005-0000-0000-00008B590000}"/>
    <cellStyle name="Note 4 12 4 4 3 3" xfId="38807" xr:uid="{00000000-0005-0000-0000-00008C590000}"/>
    <cellStyle name="Note 4 12 4 4 4" xfId="9360" xr:uid="{00000000-0005-0000-0000-00008D590000}"/>
    <cellStyle name="Note 4 12 4 4 4 2" xfId="26795" xr:uid="{00000000-0005-0000-0000-00008E590000}"/>
    <cellStyle name="Note 4 12 4 4 4 3" xfId="41248" xr:uid="{00000000-0005-0000-0000-00008F590000}"/>
    <cellStyle name="Note 4 12 4 4 5" xfId="11780" xr:uid="{00000000-0005-0000-0000-000090590000}"/>
    <cellStyle name="Note 4 12 4 4 5 2" xfId="29215" xr:uid="{00000000-0005-0000-0000-000091590000}"/>
    <cellStyle name="Note 4 12 4 4 5 3" xfId="43668" xr:uid="{00000000-0005-0000-0000-000092590000}"/>
    <cellStyle name="Note 4 12 4 4 6" xfId="15256" xr:uid="{00000000-0005-0000-0000-000093590000}"/>
    <cellStyle name="Note 4 12 4 4 6 2" xfId="32691" xr:uid="{00000000-0005-0000-0000-000094590000}"/>
    <cellStyle name="Note 4 12 4 4 6 3" xfId="47144" xr:uid="{00000000-0005-0000-0000-000095590000}"/>
    <cellStyle name="Note 4 12 4 4 7" xfId="18787" xr:uid="{00000000-0005-0000-0000-000096590000}"/>
    <cellStyle name="Note 4 12 4 4 8" xfId="20418" xr:uid="{00000000-0005-0000-0000-000097590000}"/>
    <cellStyle name="Note 4 12 4 5" xfId="4454" xr:uid="{00000000-0005-0000-0000-000098590000}"/>
    <cellStyle name="Note 4 12 4 5 2" xfId="13966" xr:uid="{00000000-0005-0000-0000-000099590000}"/>
    <cellStyle name="Note 4 12 4 5 2 2" xfId="31401" xr:uid="{00000000-0005-0000-0000-00009A590000}"/>
    <cellStyle name="Note 4 12 4 5 2 3" xfId="45854" xr:uid="{00000000-0005-0000-0000-00009B590000}"/>
    <cellStyle name="Note 4 12 4 5 3" xfId="16427" xr:uid="{00000000-0005-0000-0000-00009C590000}"/>
    <cellStyle name="Note 4 12 4 5 3 2" xfId="33862" xr:uid="{00000000-0005-0000-0000-00009D590000}"/>
    <cellStyle name="Note 4 12 4 5 3 3" xfId="48315" xr:uid="{00000000-0005-0000-0000-00009E590000}"/>
    <cellStyle name="Note 4 12 4 5 4" xfId="21890" xr:uid="{00000000-0005-0000-0000-00009F590000}"/>
    <cellStyle name="Note 4 12 4 5 5" xfId="36343" xr:uid="{00000000-0005-0000-0000-0000A0590000}"/>
    <cellStyle name="Note 4 12 4 6" xfId="6916" xr:uid="{00000000-0005-0000-0000-0000A1590000}"/>
    <cellStyle name="Note 4 12 4 6 2" xfId="24351" xr:uid="{00000000-0005-0000-0000-0000A2590000}"/>
    <cellStyle name="Note 4 12 4 6 3" xfId="38804" xr:uid="{00000000-0005-0000-0000-0000A3590000}"/>
    <cellStyle name="Note 4 12 4 7" xfId="9357" xr:uid="{00000000-0005-0000-0000-0000A4590000}"/>
    <cellStyle name="Note 4 12 4 7 2" xfId="26792" xr:uid="{00000000-0005-0000-0000-0000A5590000}"/>
    <cellStyle name="Note 4 12 4 7 3" xfId="41245" xr:uid="{00000000-0005-0000-0000-0000A6590000}"/>
    <cellStyle name="Note 4 12 4 8" xfId="11777" xr:uid="{00000000-0005-0000-0000-0000A7590000}"/>
    <cellStyle name="Note 4 12 4 8 2" xfId="29212" xr:uid="{00000000-0005-0000-0000-0000A8590000}"/>
    <cellStyle name="Note 4 12 4 8 3" xfId="43665" xr:uid="{00000000-0005-0000-0000-0000A9590000}"/>
    <cellStyle name="Note 4 12 4 9" xfId="18784" xr:uid="{00000000-0005-0000-0000-0000AA590000}"/>
    <cellStyle name="Note 4 12 5" xfId="1947" xr:uid="{00000000-0005-0000-0000-0000AB590000}"/>
    <cellStyle name="Note 4 12 5 2" xfId="1948" xr:uid="{00000000-0005-0000-0000-0000AC590000}"/>
    <cellStyle name="Note 4 12 5 2 2" xfId="4459" xr:uid="{00000000-0005-0000-0000-0000AD590000}"/>
    <cellStyle name="Note 4 12 5 2 2 2" xfId="13970" xr:uid="{00000000-0005-0000-0000-0000AE590000}"/>
    <cellStyle name="Note 4 12 5 2 2 2 2" xfId="31405" xr:uid="{00000000-0005-0000-0000-0000AF590000}"/>
    <cellStyle name="Note 4 12 5 2 2 2 3" xfId="45858" xr:uid="{00000000-0005-0000-0000-0000B0590000}"/>
    <cellStyle name="Note 4 12 5 2 2 3" xfId="16431" xr:uid="{00000000-0005-0000-0000-0000B1590000}"/>
    <cellStyle name="Note 4 12 5 2 2 3 2" xfId="33866" xr:uid="{00000000-0005-0000-0000-0000B2590000}"/>
    <cellStyle name="Note 4 12 5 2 2 3 3" xfId="48319" xr:uid="{00000000-0005-0000-0000-0000B3590000}"/>
    <cellStyle name="Note 4 12 5 2 2 4" xfId="21895" xr:uid="{00000000-0005-0000-0000-0000B4590000}"/>
    <cellStyle name="Note 4 12 5 2 2 5" xfId="36348" xr:uid="{00000000-0005-0000-0000-0000B5590000}"/>
    <cellStyle name="Note 4 12 5 2 3" xfId="6921" xr:uid="{00000000-0005-0000-0000-0000B6590000}"/>
    <cellStyle name="Note 4 12 5 2 3 2" xfId="24356" xr:uid="{00000000-0005-0000-0000-0000B7590000}"/>
    <cellStyle name="Note 4 12 5 2 3 3" xfId="38809" xr:uid="{00000000-0005-0000-0000-0000B8590000}"/>
    <cellStyle name="Note 4 12 5 2 4" xfId="9362" xr:uid="{00000000-0005-0000-0000-0000B9590000}"/>
    <cellStyle name="Note 4 12 5 2 4 2" xfId="26797" xr:uid="{00000000-0005-0000-0000-0000BA590000}"/>
    <cellStyle name="Note 4 12 5 2 4 3" xfId="41250" xr:uid="{00000000-0005-0000-0000-0000BB590000}"/>
    <cellStyle name="Note 4 12 5 2 5" xfId="11782" xr:uid="{00000000-0005-0000-0000-0000BC590000}"/>
    <cellStyle name="Note 4 12 5 2 5 2" xfId="29217" xr:uid="{00000000-0005-0000-0000-0000BD590000}"/>
    <cellStyle name="Note 4 12 5 2 5 3" xfId="43670" xr:uid="{00000000-0005-0000-0000-0000BE590000}"/>
    <cellStyle name="Note 4 12 5 2 6" xfId="18789" xr:uid="{00000000-0005-0000-0000-0000BF590000}"/>
    <cellStyle name="Note 4 12 5 3" xfId="1949" xr:uid="{00000000-0005-0000-0000-0000C0590000}"/>
    <cellStyle name="Note 4 12 5 3 2" xfId="4460" xr:uid="{00000000-0005-0000-0000-0000C1590000}"/>
    <cellStyle name="Note 4 12 5 3 2 2" xfId="13971" xr:uid="{00000000-0005-0000-0000-0000C2590000}"/>
    <cellStyle name="Note 4 12 5 3 2 2 2" xfId="31406" xr:uid="{00000000-0005-0000-0000-0000C3590000}"/>
    <cellStyle name="Note 4 12 5 3 2 2 3" xfId="45859" xr:uid="{00000000-0005-0000-0000-0000C4590000}"/>
    <cellStyle name="Note 4 12 5 3 2 3" xfId="16432" xr:uid="{00000000-0005-0000-0000-0000C5590000}"/>
    <cellStyle name="Note 4 12 5 3 2 3 2" xfId="33867" xr:uid="{00000000-0005-0000-0000-0000C6590000}"/>
    <cellStyle name="Note 4 12 5 3 2 3 3" xfId="48320" xr:uid="{00000000-0005-0000-0000-0000C7590000}"/>
    <cellStyle name="Note 4 12 5 3 2 4" xfId="21896" xr:uid="{00000000-0005-0000-0000-0000C8590000}"/>
    <cellStyle name="Note 4 12 5 3 2 5" xfId="36349" xr:uid="{00000000-0005-0000-0000-0000C9590000}"/>
    <cellStyle name="Note 4 12 5 3 3" xfId="6922" xr:uid="{00000000-0005-0000-0000-0000CA590000}"/>
    <cellStyle name="Note 4 12 5 3 3 2" xfId="24357" xr:uid="{00000000-0005-0000-0000-0000CB590000}"/>
    <cellStyle name="Note 4 12 5 3 3 3" xfId="38810" xr:uid="{00000000-0005-0000-0000-0000CC590000}"/>
    <cellStyle name="Note 4 12 5 3 4" xfId="9363" xr:uid="{00000000-0005-0000-0000-0000CD590000}"/>
    <cellStyle name="Note 4 12 5 3 4 2" xfId="26798" xr:uid="{00000000-0005-0000-0000-0000CE590000}"/>
    <cellStyle name="Note 4 12 5 3 4 3" xfId="41251" xr:uid="{00000000-0005-0000-0000-0000CF590000}"/>
    <cellStyle name="Note 4 12 5 3 5" xfId="11783" xr:uid="{00000000-0005-0000-0000-0000D0590000}"/>
    <cellStyle name="Note 4 12 5 3 5 2" xfId="29218" xr:uid="{00000000-0005-0000-0000-0000D1590000}"/>
    <cellStyle name="Note 4 12 5 3 5 3" xfId="43671" xr:uid="{00000000-0005-0000-0000-0000D2590000}"/>
    <cellStyle name="Note 4 12 5 3 6" xfId="18790" xr:uid="{00000000-0005-0000-0000-0000D3590000}"/>
    <cellStyle name="Note 4 12 5 4" xfId="1950" xr:uid="{00000000-0005-0000-0000-0000D4590000}"/>
    <cellStyle name="Note 4 12 5 4 2" xfId="4461" xr:uid="{00000000-0005-0000-0000-0000D5590000}"/>
    <cellStyle name="Note 4 12 5 4 2 2" xfId="21897" xr:uid="{00000000-0005-0000-0000-0000D6590000}"/>
    <cellStyle name="Note 4 12 5 4 2 3" xfId="36350" xr:uid="{00000000-0005-0000-0000-0000D7590000}"/>
    <cellStyle name="Note 4 12 5 4 3" xfId="6923" xr:uid="{00000000-0005-0000-0000-0000D8590000}"/>
    <cellStyle name="Note 4 12 5 4 3 2" xfId="24358" xr:uid="{00000000-0005-0000-0000-0000D9590000}"/>
    <cellStyle name="Note 4 12 5 4 3 3" xfId="38811" xr:uid="{00000000-0005-0000-0000-0000DA590000}"/>
    <cellStyle name="Note 4 12 5 4 4" xfId="9364" xr:uid="{00000000-0005-0000-0000-0000DB590000}"/>
    <cellStyle name="Note 4 12 5 4 4 2" xfId="26799" xr:uid="{00000000-0005-0000-0000-0000DC590000}"/>
    <cellStyle name="Note 4 12 5 4 4 3" xfId="41252" xr:uid="{00000000-0005-0000-0000-0000DD590000}"/>
    <cellStyle name="Note 4 12 5 4 5" xfId="11784" xr:uid="{00000000-0005-0000-0000-0000DE590000}"/>
    <cellStyle name="Note 4 12 5 4 5 2" xfId="29219" xr:uid="{00000000-0005-0000-0000-0000DF590000}"/>
    <cellStyle name="Note 4 12 5 4 5 3" xfId="43672" xr:uid="{00000000-0005-0000-0000-0000E0590000}"/>
    <cellStyle name="Note 4 12 5 4 6" xfId="15257" xr:uid="{00000000-0005-0000-0000-0000E1590000}"/>
    <cellStyle name="Note 4 12 5 4 6 2" xfId="32692" xr:uid="{00000000-0005-0000-0000-0000E2590000}"/>
    <cellStyle name="Note 4 12 5 4 6 3" xfId="47145" xr:uid="{00000000-0005-0000-0000-0000E3590000}"/>
    <cellStyle name="Note 4 12 5 4 7" xfId="18791" xr:uid="{00000000-0005-0000-0000-0000E4590000}"/>
    <cellStyle name="Note 4 12 5 4 8" xfId="20419" xr:uid="{00000000-0005-0000-0000-0000E5590000}"/>
    <cellStyle name="Note 4 12 5 5" xfId="4458" xr:uid="{00000000-0005-0000-0000-0000E6590000}"/>
    <cellStyle name="Note 4 12 5 5 2" xfId="13969" xr:uid="{00000000-0005-0000-0000-0000E7590000}"/>
    <cellStyle name="Note 4 12 5 5 2 2" xfId="31404" xr:uid="{00000000-0005-0000-0000-0000E8590000}"/>
    <cellStyle name="Note 4 12 5 5 2 3" xfId="45857" xr:uid="{00000000-0005-0000-0000-0000E9590000}"/>
    <cellStyle name="Note 4 12 5 5 3" xfId="16430" xr:uid="{00000000-0005-0000-0000-0000EA590000}"/>
    <cellStyle name="Note 4 12 5 5 3 2" xfId="33865" xr:uid="{00000000-0005-0000-0000-0000EB590000}"/>
    <cellStyle name="Note 4 12 5 5 3 3" xfId="48318" xr:uid="{00000000-0005-0000-0000-0000EC590000}"/>
    <cellStyle name="Note 4 12 5 5 4" xfId="21894" xr:uid="{00000000-0005-0000-0000-0000ED590000}"/>
    <cellStyle name="Note 4 12 5 5 5" xfId="36347" xr:uid="{00000000-0005-0000-0000-0000EE590000}"/>
    <cellStyle name="Note 4 12 5 6" xfId="6920" xr:uid="{00000000-0005-0000-0000-0000EF590000}"/>
    <cellStyle name="Note 4 12 5 6 2" xfId="24355" xr:uid="{00000000-0005-0000-0000-0000F0590000}"/>
    <cellStyle name="Note 4 12 5 6 3" xfId="38808" xr:uid="{00000000-0005-0000-0000-0000F1590000}"/>
    <cellStyle name="Note 4 12 5 7" xfId="9361" xr:uid="{00000000-0005-0000-0000-0000F2590000}"/>
    <cellStyle name="Note 4 12 5 7 2" xfId="26796" xr:uid="{00000000-0005-0000-0000-0000F3590000}"/>
    <cellStyle name="Note 4 12 5 7 3" xfId="41249" xr:uid="{00000000-0005-0000-0000-0000F4590000}"/>
    <cellStyle name="Note 4 12 5 8" xfId="11781" xr:uid="{00000000-0005-0000-0000-0000F5590000}"/>
    <cellStyle name="Note 4 12 5 8 2" xfId="29216" xr:uid="{00000000-0005-0000-0000-0000F6590000}"/>
    <cellStyle name="Note 4 12 5 8 3" xfId="43669" xr:uid="{00000000-0005-0000-0000-0000F7590000}"/>
    <cellStyle name="Note 4 12 5 9" xfId="18788" xr:uid="{00000000-0005-0000-0000-0000F8590000}"/>
    <cellStyle name="Note 4 12 6" xfId="1951" xr:uid="{00000000-0005-0000-0000-0000F9590000}"/>
    <cellStyle name="Note 4 12 6 2" xfId="4462" xr:uid="{00000000-0005-0000-0000-0000FA590000}"/>
    <cellStyle name="Note 4 12 6 2 2" xfId="13972" xr:uid="{00000000-0005-0000-0000-0000FB590000}"/>
    <cellStyle name="Note 4 12 6 2 2 2" xfId="31407" xr:uid="{00000000-0005-0000-0000-0000FC590000}"/>
    <cellStyle name="Note 4 12 6 2 2 3" xfId="45860" xr:uid="{00000000-0005-0000-0000-0000FD590000}"/>
    <cellStyle name="Note 4 12 6 2 3" xfId="16433" xr:uid="{00000000-0005-0000-0000-0000FE590000}"/>
    <cellStyle name="Note 4 12 6 2 3 2" xfId="33868" xr:uid="{00000000-0005-0000-0000-0000FF590000}"/>
    <cellStyle name="Note 4 12 6 2 3 3" xfId="48321" xr:uid="{00000000-0005-0000-0000-0000005A0000}"/>
    <cellStyle name="Note 4 12 6 2 4" xfId="21898" xr:uid="{00000000-0005-0000-0000-0000015A0000}"/>
    <cellStyle name="Note 4 12 6 2 5" xfId="36351" xr:uid="{00000000-0005-0000-0000-0000025A0000}"/>
    <cellStyle name="Note 4 12 6 3" xfId="6924" xr:uid="{00000000-0005-0000-0000-0000035A0000}"/>
    <cellStyle name="Note 4 12 6 3 2" xfId="24359" xr:uid="{00000000-0005-0000-0000-0000045A0000}"/>
    <cellStyle name="Note 4 12 6 3 3" xfId="38812" xr:uid="{00000000-0005-0000-0000-0000055A0000}"/>
    <cellStyle name="Note 4 12 6 4" xfId="9365" xr:uid="{00000000-0005-0000-0000-0000065A0000}"/>
    <cellStyle name="Note 4 12 6 4 2" xfId="26800" xr:uid="{00000000-0005-0000-0000-0000075A0000}"/>
    <cellStyle name="Note 4 12 6 4 3" xfId="41253" xr:uid="{00000000-0005-0000-0000-0000085A0000}"/>
    <cellStyle name="Note 4 12 6 5" xfId="11785" xr:uid="{00000000-0005-0000-0000-0000095A0000}"/>
    <cellStyle name="Note 4 12 6 5 2" xfId="29220" xr:uid="{00000000-0005-0000-0000-00000A5A0000}"/>
    <cellStyle name="Note 4 12 6 5 3" xfId="43673" xr:uid="{00000000-0005-0000-0000-00000B5A0000}"/>
    <cellStyle name="Note 4 12 6 6" xfId="18792" xr:uid="{00000000-0005-0000-0000-00000C5A0000}"/>
    <cellStyle name="Note 4 12 7" xfId="1952" xr:uid="{00000000-0005-0000-0000-00000D5A0000}"/>
    <cellStyle name="Note 4 12 7 2" xfId="4463" xr:uid="{00000000-0005-0000-0000-00000E5A0000}"/>
    <cellStyle name="Note 4 12 7 2 2" xfId="13973" xr:uid="{00000000-0005-0000-0000-00000F5A0000}"/>
    <cellStyle name="Note 4 12 7 2 2 2" xfId="31408" xr:uid="{00000000-0005-0000-0000-0000105A0000}"/>
    <cellStyle name="Note 4 12 7 2 2 3" xfId="45861" xr:uid="{00000000-0005-0000-0000-0000115A0000}"/>
    <cellStyle name="Note 4 12 7 2 3" xfId="16434" xr:uid="{00000000-0005-0000-0000-0000125A0000}"/>
    <cellStyle name="Note 4 12 7 2 3 2" xfId="33869" xr:uid="{00000000-0005-0000-0000-0000135A0000}"/>
    <cellStyle name="Note 4 12 7 2 3 3" xfId="48322" xr:uid="{00000000-0005-0000-0000-0000145A0000}"/>
    <cellStyle name="Note 4 12 7 2 4" xfId="21899" xr:uid="{00000000-0005-0000-0000-0000155A0000}"/>
    <cellStyle name="Note 4 12 7 2 5" xfId="36352" xr:uid="{00000000-0005-0000-0000-0000165A0000}"/>
    <cellStyle name="Note 4 12 7 3" xfId="6925" xr:uid="{00000000-0005-0000-0000-0000175A0000}"/>
    <cellStyle name="Note 4 12 7 3 2" xfId="24360" xr:uid="{00000000-0005-0000-0000-0000185A0000}"/>
    <cellStyle name="Note 4 12 7 3 3" xfId="38813" xr:uid="{00000000-0005-0000-0000-0000195A0000}"/>
    <cellStyle name="Note 4 12 7 4" xfId="9366" xr:uid="{00000000-0005-0000-0000-00001A5A0000}"/>
    <cellStyle name="Note 4 12 7 4 2" xfId="26801" xr:uid="{00000000-0005-0000-0000-00001B5A0000}"/>
    <cellStyle name="Note 4 12 7 4 3" xfId="41254" xr:uid="{00000000-0005-0000-0000-00001C5A0000}"/>
    <cellStyle name="Note 4 12 7 5" xfId="11786" xr:uid="{00000000-0005-0000-0000-00001D5A0000}"/>
    <cellStyle name="Note 4 12 7 5 2" xfId="29221" xr:uid="{00000000-0005-0000-0000-00001E5A0000}"/>
    <cellStyle name="Note 4 12 7 5 3" xfId="43674" xr:uid="{00000000-0005-0000-0000-00001F5A0000}"/>
    <cellStyle name="Note 4 12 7 6" xfId="18793" xr:uid="{00000000-0005-0000-0000-0000205A0000}"/>
    <cellStyle name="Note 4 12 8" xfId="1953" xr:uid="{00000000-0005-0000-0000-0000215A0000}"/>
    <cellStyle name="Note 4 12 8 2" xfId="4464" xr:uid="{00000000-0005-0000-0000-0000225A0000}"/>
    <cellStyle name="Note 4 12 8 2 2" xfId="21900" xr:uid="{00000000-0005-0000-0000-0000235A0000}"/>
    <cellStyle name="Note 4 12 8 2 3" xfId="36353" xr:uid="{00000000-0005-0000-0000-0000245A0000}"/>
    <cellStyle name="Note 4 12 8 3" xfId="6926" xr:uid="{00000000-0005-0000-0000-0000255A0000}"/>
    <cellStyle name="Note 4 12 8 3 2" xfId="24361" xr:uid="{00000000-0005-0000-0000-0000265A0000}"/>
    <cellStyle name="Note 4 12 8 3 3" xfId="38814" xr:uid="{00000000-0005-0000-0000-0000275A0000}"/>
    <cellStyle name="Note 4 12 8 4" xfId="9367" xr:uid="{00000000-0005-0000-0000-0000285A0000}"/>
    <cellStyle name="Note 4 12 8 4 2" xfId="26802" xr:uid="{00000000-0005-0000-0000-0000295A0000}"/>
    <cellStyle name="Note 4 12 8 4 3" xfId="41255" xr:uid="{00000000-0005-0000-0000-00002A5A0000}"/>
    <cellStyle name="Note 4 12 8 5" xfId="11787" xr:uid="{00000000-0005-0000-0000-00002B5A0000}"/>
    <cellStyle name="Note 4 12 8 5 2" xfId="29222" xr:uid="{00000000-0005-0000-0000-00002C5A0000}"/>
    <cellStyle name="Note 4 12 8 5 3" xfId="43675" xr:uid="{00000000-0005-0000-0000-00002D5A0000}"/>
    <cellStyle name="Note 4 12 8 6" xfId="15258" xr:uid="{00000000-0005-0000-0000-00002E5A0000}"/>
    <cellStyle name="Note 4 12 8 6 2" xfId="32693" xr:uid="{00000000-0005-0000-0000-00002F5A0000}"/>
    <cellStyle name="Note 4 12 8 6 3" xfId="47146" xr:uid="{00000000-0005-0000-0000-0000305A0000}"/>
    <cellStyle name="Note 4 12 8 7" xfId="18794" xr:uid="{00000000-0005-0000-0000-0000315A0000}"/>
    <cellStyle name="Note 4 12 8 8" xfId="20420" xr:uid="{00000000-0005-0000-0000-0000325A0000}"/>
    <cellStyle name="Note 4 12 9" xfId="4445" xr:uid="{00000000-0005-0000-0000-0000335A0000}"/>
    <cellStyle name="Note 4 12 9 2" xfId="13959" xr:uid="{00000000-0005-0000-0000-0000345A0000}"/>
    <cellStyle name="Note 4 12 9 2 2" xfId="31394" xr:uid="{00000000-0005-0000-0000-0000355A0000}"/>
    <cellStyle name="Note 4 12 9 2 3" xfId="45847" xr:uid="{00000000-0005-0000-0000-0000365A0000}"/>
    <cellStyle name="Note 4 12 9 3" xfId="16420" xr:uid="{00000000-0005-0000-0000-0000375A0000}"/>
    <cellStyle name="Note 4 12 9 3 2" xfId="33855" xr:uid="{00000000-0005-0000-0000-0000385A0000}"/>
    <cellStyle name="Note 4 12 9 3 3" xfId="48308" xr:uid="{00000000-0005-0000-0000-0000395A0000}"/>
    <cellStyle name="Note 4 12 9 4" xfId="21881" xr:uid="{00000000-0005-0000-0000-00003A5A0000}"/>
    <cellStyle name="Note 4 12 9 5" xfId="36334" xr:uid="{00000000-0005-0000-0000-00003B5A0000}"/>
    <cellStyle name="Note 4 13" xfId="1954" xr:uid="{00000000-0005-0000-0000-00003C5A0000}"/>
    <cellStyle name="Note 4 13 10" xfId="6927" xr:uid="{00000000-0005-0000-0000-00003D5A0000}"/>
    <cellStyle name="Note 4 13 10 2" xfId="24362" xr:uid="{00000000-0005-0000-0000-00003E5A0000}"/>
    <cellStyle name="Note 4 13 10 3" xfId="38815" xr:uid="{00000000-0005-0000-0000-00003F5A0000}"/>
    <cellStyle name="Note 4 13 11" xfId="9368" xr:uid="{00000000-0005-0000-0000-0000405A0000}"/>
    <cellStyle name="Note 4 13 11 2" xfId="26803" xr:uid="{00000000-0005-0000-0000-0000415A0000}"/>
    <cellStyle name="Note 4 13 11 3" xfId="41256" xr:uid="{00000000-0005-0000-0000-0000425A0000}"/>
    <cellStyle name="Note 4 13 12" xfId="11788" xr:uid="{00000000-0005-0000-0000-0000435A0000}"/>
    <cellStyle name="Note 4 13 12 2" xfId="29223" xr:uid="{00000000-0005-0000-0000-0000445A0000}"/>
    <cellStyle name="Note 4 13 12 3" xfId="43676" xr:uid="{00000000-0005-0000-0000-0000455A0000}"/>
    <cellStyle name="Note 4 13 13" xfId="18795" xr:uid="{00000000-0005-0000-0000-0000465A0000}"/>
    <cellStyle name="Note 4 13 2" xfId="1955" xr:uid="{00000000-0005-0000-0000-0000475A0000}"/>
    <cellStyle name="Note 4 13 2 2" xfId="1956" xr:uid="{00000000-0005-0000-0000-0000485A0000}"/>
    <cellStyle name="Note 4 13 2 2 2" xfId="4467" xr:uid="{00000000-0005-0000-0000-0000495A0000}"/>
    <cellStyle name="Note 4 13 2 2 2 2" xfId="13976" xr:uid="{00000000-0005-0000-0000-00004A5A0000}"/>
    <cellStyle name="Note 4 13 2 2 2 2 2" xfId="31411" xr:uid="{00000000-0005-0000-0000-00004B5A0000}"/>
    <cellStyle name="Note 4 13 2 2 2 2 3" xfId="45864" xr:uid="{00000000-0005-0000-0000-00004C5A0000}"/>
    <cellStyle name="Note 4 13 2 2 2 3" xfId="16437" xr:uid="{00000000-0005-0000-0000-00004D5A0000}"/>
    <cellStyle name="Note 4 13 2 2 2 3 2" xfId="33872" xr:uid="{00000000-0005-0000-0000-00004E5A0000}"/>
    <cellStyle name="Note 4 13 2 2 2 3 3" xfId="48325" xr:uid="{00000000-0005-0000-0000-00004F5A0000}"/>
    <cellStyle name="Note 4 13 2 2 2 4" xfId="21903" xr:uid="{00000000-0005-0000-0000-0000505A0000}"/>
    <cellStyle name="Note 4 13 2 2 2 5" xfId="36356" xr:uid="{00000000-0005-0000-0000-0000515A0000}"/>
    <cellStyle name="Note 4 13 2 2 3" xfId="6929" xr:uid="{00000000-0005-0000-0000-0000525A0000}"/>
    <cellStyle name="Note 4 13 2 2 3 2" xfId="24364" xr:uid="{00000000-0005-0000-0000-0000535A0000}"/>
    <cellStyle name="Note 4 13 2 2 3 3" xfId="38817" xr:uid="{00000000-0005-0000-0000-0000545A0000}"/>
    <cellStyle name="Note 4 13 2 2 4" xfId="9370" xr:uid="{00000000-0005-0000-0000-0000555A0000}"/>
    <cellStyle name="Note 4 13 2 2 4 2" xfId="26805" xr:uid="{00000000-0005-0000-0000-0000565A0000}"/>
    <cellStyle name="Note 4 13 2 2 4 3" xfId="41258" xr:uid="{00000000-0005-0000-0000-0000575A0000}"/>
    <cellStyle name="Note 4 13 2 2 5" xfId="11790" xr:uid="{00000000-0005-0000-0000-0000585A0000}"/>
    <cellStyle name="Note 4 13 2 2 5 2" xfId="29225" xr:uid="{00000000-0005-0000-0000-0000595A0000}"/>
    <cellStyle name="Note 4 13 2 2 5 3" xfId="43678" xr:uid="{00000000-0005-0000-0000-00005A5A0000}"/>
    <cellStyle name="Note 4 13 2 2 6" xfId="18797" xr:uid="{00000000-0005-0000-0000-00005B5A0000}"/>
    <cellStyle name="Note 4 13 2 3" xfId="1957" xr:uid="{00000000-0005-0000-0000-00005C5A0000}"/>
    <cellStyle name="Note 4 13 2 3 2" xfId="4468" xr:uid="{00000000-0005-0000-0000-00005D5A0000}"/>
    <cellStyle name="Note 4 13 2 3 2 2" xfId="13977" xr:uid="{00000000-0005-0000-0000-00005E5A0000}"/>
    <cellStyle name="Note 4 13 2 3 2 2 2" xfId="31412" xr:uid="{00000000-0005-0000-0000-00005F5A0000}"/>
    <cellStyle name="Note 4 13 2 3 2 2 3" xfId="45865" xr:uid="{00000000-0005-0000-0000-0000605A0000}"/>
    <cellStyle name="Note 4 13 2 3 2 3" xfId="16438" xr:uid="{00000000-0005-0000-0000-0000615A0000}"/>
    <cellStyle name="Note 4 13 2 3 2 3 2" xfId="33873" xr:uid="{00000000-0005-0000-0000-0000625A0000}"/>
    <cellStyle name="Note 4 13 2 3 2 3 3" xfId="48326" xr:uid="{00000000-0005-0000-0000-0000635A0000}"/>
    <cellStyle name="Note 4 13 2 3 2 4" xfId="21904" xr:uid="{00000000-0005-0000-0000-0000645A0000}"/>
    <cellStyle name="Note 4 13 2 3 2 5" xfId="36357" xr:uid="{00000000-0005-0000-0000-0000655A0000}"/>
    <cellStyle name="Note 4 13 2 3 3" xfId="6930" xr:uid="{00000000-0005-0000-0000-0000665A0000}"/>
    <cellStyle name="Note 4 13 2 3 3 2" xfId="24365" xr:uid="{00000000-0005-0000-0000-0000675A0000}"/>
    <cellStyle name="Note 4 13 2 3 3 3" xfId="38818" xr:uid="{00000000-0005-0000-0000-0000685A0000}"/>
    <cellStyle name="Note 4 13 2 3 4" xfId="9371" xr:uid="{00000000-0005-0000-0000-0000695A0000}"/>
    <cellStyle name="Note 4 13 2 3 4 2" xfId="26806" xr:uid="{00000000-0005-0000-0000-00006A5A0000}"/>
    <cellStyle name="Note 4 13 2 3 4 3" xfId="41259" xr:uid="{00000000-0005-0000-0000-00006B5A0000}"/>
    <cellStyle name="Note 4 13 2 3 5" xfId="11791" xr:uid="{00000000-0005-0000-0000-00006C5A0000}"/>
    <cellStyle name="Note 4 13 2 3 5 2" xfId="29226" xr:uid="{00000000-0005-0000-0000-00006D5A0000}"/>
    <cellStyle name="Note 4 13 2 3 5 3" xfId="43679" xr:uid="{00000000-0005-0000-0000-00006E5A0000}"/>
    <cellStyle name="Note 4 13 2 3 6" xfId="18798" xr:uid="{00000000-0005-0000-0000-00006F5A0000}"/>
    <cellStyle name="Note 4 13 2 4" xfId="1958" xr:uid="{00000000-0005-0000-0000-0000705A0000}"/>
    <cellStyle name="Note 4 13 2 4 2" xfId="4469" xr:uid="{00000000-0005-0000-0000-0000715A0000}"/>
    <cellStyle name="Note 4 13 2 4 2 2" xfId="21905" xr:uid="{00000000-0005-0000-0000-0000725A0000}"/>
    <cellStyle name="Note 4 13 2 4 2 3" xfId="36358" xr:uid="{00000000-0005-0000-0000-0000735A0000}"/>
    <cellStyle name="Note 4 13 2 4 3" xfId="6931" xr:uid="{00000000-0005-0000-0000-0000745A0000}"/>
    <cellStyle name="Note 4 13 2 4 3 2" xfId="24366" xr:uid="{00000000-0005-0000-0000-0000755A0000}"/>
    <cellStyle name="Note 4 13 2 4 3 3" xfId="38819" xr:uid="{00000000-0005-0000-0000-0000765A0000}"/>
    <cellStyle name="Note 4 13 2 4 4" xfId="9372" xr:uid="{00000000-0005-0000-0000-0000775A0000}"/>
    <cellStyle name="Note 4 13 2 4 4 2" xfId="26807" xr:uid="{00000000-0005-0000-0000-0000785A0000}"/>
    <cellStyle name="Note 4 13 2 4 4 3" xfId="41260" xr:uid="{00000000-0005-0000-0000-0000795A0000}"/>
    <cellStyle name="Note 4 13 2 4 5" xfId="11792" xr:uid="{00000000-0005-0000-0000-00007A5A0000}"/>
    <cellStyle name="Note 4 13 2 4 5 2" xfId="29227" xr:uid="{00000000-0005-0000-0000-00007B5A0000}"/>
    <cellStyle name="Note 4 13 2 4 5 3" xfId="43680" xr:uid="{00000000-0005-0000-0000-00007C5A0000}"/>
    <cellStyle name="Note 4 13 2 4 6" xfId="15259" xr:uid="{00000000-0005-0000-0000-00007D5A0000}"/>
    <cellStyle name="Note 4 13 2 4 6 2" xfId="32694" xr:uid="{00000000-0005-0000-0000-00007E5A0000}"/>
    <cellStyle name="Note 4 13 2 4 6 3" xfId="47147" xr:uid="{00000000-0005-0000-0000-00007F5A0000}"/>
    <cellStyle name="Note 4 13 2 4 7" xfId="18799" xr:uid="{00000000-0005-0000-0000-0000805A0000}"/>
    <cellStyle name="Note 4 13 2 4 8" xfId="20421" xr:uid="{00000000-0005-0000-0000-0000815A0000}"/>
    <cellStyle name="Note 4 13 2 5" xfId="4466" xr:uid="{00000000-0005-0000-0000-0000825A0000}"/>
    <cellStyle name="Note 4 13 2 5 2" xfId="13975" xr:uid="{00000000-0005-0000-0000-0000835A0000}"/>
    <cellStyle name="Note 4 13 2 5 2 2" xfId="31410" xr:uid="{00000000-0005-0000-0000-0000845A0000}"/>
    <cellStyle name="Note 4 13 2 5 2 3" xfId="45863" xr:uid="{00000000-0005-0000-0000-0000855A0000}"/>
    <cellStyle name="Note 4 13 2 5 3" xfId="16436" xr:uid="{00000000-0005-0000-0000-0000865A0000}"/>
    <cellStyle name="Note 4 13 2 5 3 2" xfId="33871" xr:uid="{00000000-0005-0000-0000-0000875A0000}"/>
    <cellStyle name="Note 4 13 2 5 3 3" xfId="48324" xr:uid="{00000000-0005-0000-0000-0000885A0000}"/>
    <cellStyle name="Note 4 13 2 5 4" xfId="21902" xr:uid="{00000000-0005-0000-0000-0000895A0000}"/>
    <cellStyle name="Note 4 13 2 5 5" xfId="36355" xr:uid="{00000000-0005-0000-0000-00008A5A0000}"/>
    <cellStyle name="Note 4 13 2 6" xfId="6928" xr:uid="{00000000-0005-0000-0000-00008B5A0000}"/>
    <cellStyle name="Note 4 13 2 6 2" xfId="24363" xr:uid="{00000000-0005-0000-0000-00008C5A0000}"/>
    <cellStyle name="Note 4 13 2 6 3" xfId="38816" xr:uid="{00000000-0005-0000-0000-00008D5A0000}"/>
    <cellStyle name="Note 4 13 2 7" xfId="9369" xr:uid="{00000000-0005-0000-0000-00008E5A0000}"/>
    <cellStyle name="Note 4 13 2 7 2" xfId="26804" xr:uid="{00000000-0005-0000-0000-00008F5A0000}"/>
    <cellStyle name="Note 4 13 2 7 3" xfId="41257" xr:uid="{00000000-0005-0000-0000-0000905A0000}"/>
    <cellStyle name="Note 4 13 2 8" xfId="11789" xr:uid="{00000000-0005-0000-0000-0000915A0000}"/>
    <cellStyle name="Note 4 13 2 8 2" xfId="29224" xr:uid="{00000000-0005-0000-0000-0000925A0000}"/>
    <cellStyle name="Note 4 13 2 8 3" xfId="43677" xr:uid="{00000000-0005-0000-0000-0000935A0000}"/>
    <cellStyle name="Note 4 13 2 9" xfId="18796" xr:uid="{00000000-0005-0000-0000-0000945A0000}"/>
    <cellStyle name="Note 4 13 3" xfId="1959" xr:uid="{00000000-0005-0000-0000-0000955A0000}"/>
    <cellStyle name="Note 4 13 3 2" xfId="1960" xr:uid="{00000000-0005-0000-0000-0000965A0000}"/>
    <cellStyle name="Note 4 13 3 2 2" xfId="4471" xr:uid="{00000000-0005-0000-0000-0000975A0000}"/>
    <cellStyle name="Note 4 13 3 2 2 2" xfId="13979" xr:uid="{00000000-0005-0000-0000-0000985A0000}"/>
    <cellStyle name="Note 4 13 3 2 2 2 2" xfId="31414" xr:uid="{00000000-0005-0000-0000-0000995A0000}"/>
    <cellStyle name="Note 4 13 3 2 2 2 3" xfId="45867" xr:uid="{00000000-0005-0000-0000-00009A5A0000}"/>
    <cellStyle name="Note 4 13 3 2 2 3" xfId="16440" xr:uid="{00000000-0005-0000-0000-00009B5A0000}"/>
    <cellStyle name="Note 4 13 3 2 2 3 2" xfId="33875" xr:uid="{00000000-0005-0000-0000-00009C5A0000}"/>
    <cellStyle name="Note 4 13 3 2 2 3 3" xfId="48328" xr:uid="{00000000-0005-0000-0000-00009D5A0000}"/>
    <cellStyle name="Note 4 13 3 2 2 4" xfId="21907" xr:uid="{00000000-0005-0000-0000-00009E5A0000}"/>
    <cellStyle name="Note 4 13 3 2 2 5" xfId="36360" xr:uid="{00000000-0005-0000-0000-00009F5A0000}"/>
    <cellStyle name="Note 4 13 3 2 3" xfId="6933" xr:uid="{00000000-0005-0000-0000-0000A05A0000}"/>
    <cellStyle name="Note 4 13 3 2 3 2" xfId="24368" xr:uid="{00000000-0005-0000-0000-0000A15A0000}"/>
    <cellStyle name="Note 4 13 3 2 3 3" xfId="38821" xr:uid="{00000000-0005-0000-0000-0000A25A0000}"/>
    <cellStyle name="Note 4 13 3 2 4" xfId="9374" xr:uid="{00000000-0005-0000-0000-0000A35A0000}"/>
    <cellStyle name="Note 4 13 3 2 4 2" xfId="26809" xr:uid="{00000000-0005-0000-0000-0000A45A0000}"/>
    <cellStyle name="Note 4 13 3 2 4 3" xfId="41262" xr:uid="{00000000-0005-0000-0000-0000A55A0000}"/>
    <cellStyle name="Note 4 13 3 2 5" xfId="11794" xr:uid="{00000000-0005-0000-0000-0000A65A0000}"/>
    <cellStyle name="Note 4 13 3 2 5 2" xfId="29229" xr:uid="{00000000-0005-0000-0000-0000A75A0000}"/>
    <cellStyle name="Note 4 13 3 2 5 3" xfId="43682" xr:uid="{00000000-0005-0000-0000-0000A85A0000}"/>
    <cellStyle name="Note 4 13 3 2 6" xfId="18801" xr:uid="{00000000-0005-0000-0000-0000A95A0000}"/>
    <cellStyle name="Note 4 13 3 3" xfId="1961" xr:uid="{00000000-0005-0000-0000-0000AA5A0000}"/>
    <cellStyle name="Note 4 13 3 3 2" xfId="4472" xr:uid="{00000000-0005-0000-0000-0000AB5A0000}"/>
    <cellStyle name="Note 4 13 3 3 2 2" xfId="13980" xr:uid="{00000000-0005-0000-0000-0000AC5A0000}"/>
    <cellStyle name="Note 4 13 3 3 2 2 2" xfId="31415" xr:uid="{00000000-0005-0000-0000-0000AD5A0000}"/>
    <cellStyle name="Note 4 13 3 3 2 2 3" xfId="45868" xr:uid="{00000000-0005-0000-0000-0000AE5A0000}"/>
    <cellStyle name="Note 4 13 3 3 2 3" xfId="16441" xr:uid="{00000000-0005-0000-0000-0000AF5A0000}"/>
    <cellStyle name="Note 4 13 3 3 2 3 2" xfId="33876" xr:uid="{00000000-0005-0000-0000-0000B05A0000}"/>
    <cellStyle name="Note 4 13 3 3 2 3 3" xfId="48329" xr:uid="{00000000-0005-0000-0000-0000B15A0000}"/>
    <cellStyle name="Note 4 13 3 3 2 4" xfId="21908" xr:uid="{00000000-0005-0000-0000-0000B25A0000}"/>
    <cellStyle name="Note 4 13 3 3 2 5" xfId="36361" xr:uid="{00000000-0005-0000-0000-0000B35A0000}"/>
    <cellStyle name="Note 4 13 3 3 3" xfId="6934" xr:uid="{00000000-0005-0000-0000-0000B45A0000}"/>
    <cellStyle name="Note 4 13 3 3 3 2" xfId="24369" xr:uid="{00000000-0005-0000-0000-0000B55A0000}"/>
    <cellStyle name="Note 4 13 3 3 3 3" xfId="38822" xr:uid="{00000000-0005-0000-0000-0000B65A0000}"/>
    <cellStyle name="Note 4 13 3 3 4" xfId="9375" xr:uid="{00000000-0005-0000-0000-0000B75A0000}"/>
    <cellStyle name="Note 4 13 3 3 4 2" xfId="26810" xr:uid="{00000000-0005-0000-0000-0000B85A0000}"/>
    <cellStyle name="Note 4 13 3 3 4 3" xfId="41263" xr:uid="{00000000-0005-0000-0000-0000B95A0000}"/>
    <cellStyle name="Note 4 13 3 3 5" xfId="11795" xr:uid="{00000000-0005-0000-0000-0000BA5A0000}"/>
    <cellStyle name="Note 4 13 3 3 5 2" xfId="29230" xr:uid="{00000000-0005-0000-0000-0000BB5A0000}"/>
    <cellStyle name="Note 4 13 3 3 5 3" xfId="43683" xr:uid="{00000000-0005-0000-0000-0000BC5A0000}"/>
    <cellStyle name="Note 4 13 3 3 6" xfId="18802" xr:uid="{00000000-0005-0000-0000-0000BD5A0000}"/>
    <cellStyle name="Note 4 13 3 4" xfId="1962" xr:uid="{00000000-0005-0000-0000-0000BE5A0000}"/>
    <cellStyle name="Note 4 13 3 4 2" xfId="4473" xr:uid="{00000000-0005-0000-0000-0000BF5A0000}"/>
    <cellStyle name="Note 4 13 3 4 2 2" xfId="21909" xr:uid="{00000000-0005-0000-0000-0000C05A0000}"/>
    <cellStyle name="Note 4 13 3 4 2 3" xfId="36362" xr:uid="{00000000-0005-0000-0000-0000C15A0000}"/>
    <cellStyle name="Note 4 13 3 4 3" xfId="6935" xr:uid="{00000000-0005-0000-0000-0000C25A0000}"/>
    <cellStyle name="Note 4 13 3 4 3 2" xfId="24370" xr:uid="{00000000-0005-0000-0000-0000C35A0000}"/>
    <cellStyle name="Note 4 13 3 4 3 3" xfId="38823" xr:uid="{00000000-0005-0000-0000-0000C45A0000}"/>
    <cellStyle name="Note 4 13 3 4 4" xfId="9376" xr:uid="{00000000-0005-0000-0000-0000C55A0000}"/>
    <cellStyle name="Note 4 13 3 4 4 2" xfId="26811" xr:uid="{00000000-0005-0000-0000-0000C65A0000}"/>
    <cellStyle name="Note 4 13 3 4 4 3" xfId="41264" xr:uid="{00000000-0005-0000-0000-0000C75A0000}"/>
    <cellStyle name="Note 4 13 3 4 5" xfId="11796" xr:uid="{00000000-0005-0000-0000-0000C85A0000}"/>
    <cellStyle name="Note 4 13 3 4 5 2" xfId="29231" xr:uid="{00000000-0005-0000-0000-0000C95A0000}"/>
    <cellStyle name="Note 4 13 3 4 5 3" xfId="43684" xr:uid="{00000000-0005-0000-0000-0000CA5A0000}"/>
    <cellStyle name="Note 4 13 3 4 6" xfId="15260" xr:uid="{00000000-0005-0000-0000-0000CB5A0000}"/>
    <cellStyle name="Note 4 13 3 4 6 2" xfId="32695" xr:uid="{00000000-0005-0000-0000-0000CC5A0000}"/>
    <cellStyle name="Note 4 13 3 4 6 3" xfId="47148" xr:uid="{00000000-0005-0000-0000-0000CD5A0000}"/>
    <cellStyle name="Note 4 13 3 4 7" xfId="18803" xr:uid="{00000000-0005-0000-0000-0000CE5A0000}"/>
    <cellStyle name="Note 4 13 3 4 8" xfId="20422" xr:uid="{00000000-0005-0000-0000-0000CF5A0000}"/>
    <cellStyle name="Note 4 13 3 5" xfId="4470" xr:uid="{00000000-0005-0000-0000-0000D05A0000}"/>
    <cellStyle name="Note 4 13 3 5 2" xfId="13978" xr:uid="{00000000-0005-0000-0000-0000D15A0000}"/>
    <cellStyle name="Note 4 13 3 5 2 2" xfId="31413" xr:uid="{00000000-0005-0000-0000-0000D25A0000}"/>
    <cellStyle name="Note 4 13 3 5 2 3" xfId="45866" xr:uid="{00000000-0005-0000-0000-0000D35A0000}"/>
    <cellStyle name="Note 4 13 3 5 3" xfId="16439" xr:uid="{00000000-0005-0000-0000-0000D45A0000}"/>
    <cellStyle name="Note 4 13 3 5 3 2" xfId="33874" xr:uid="{00000000-0005-0000-0000-0000D55A0000}"/>
    <cellStyle name="Note 4 13 3 5 3 3" xfId="48327" xr:uid="{00000000-0005-0000-0000-0000D65A0000}"/>
    <cellStyle name="Note 4 13 3 5 4" xfId="21906" xr:uid="{00000000-0005-0000-0000-0000D75A0000}"/>
    <cellStyle name="Note 4 13 3 5 5" xfId="36359" xr:uid="{00000000-0005-0000-0000-0000D85A0000}"/>
    <cellStyle name="Note 4 13 3 6" xfId="6932" xr:uid="{00000000-0005-0000-0000-0000D95A0000}"/>
    <cellStyle name="Note 4 13 3 6 2" xfId="24367" xr:uid="{00000000-0005-0000-0000-0000DA5A0000}"/>
    <cellStyle name="Note 4 13 3 6 3" xfId="38820" xr:uid="{00000000-0005-0000-0000-0000DB5A0000}"/>
    <cellStyle name="Note 4 13 3 7" xfId="9373" xr:uid="{00000000-0005-0000-0000-0000DC5A0000}"/>
    <cellStyle name="Note 4 13 3 7 2" xfId="26808" xr:uid="{00000000-0005-0000-0000-0000DD5A0000}"/>
    <cellStyle name="Note 4 13 3 7 3" xfId="41261" xr:uid="{00000000-0005-0000-0000-0000DE5A0000}"/>
    <cellStyle name="Note 4 13 3 8" xfId="11793" xr:uid="{00000000-0005-0000-0000-0000DF5A0000}"/>
    <cellStyle name="Note 4 13 3 8 2" xfId="29228" xr:uid="{00000000-0005-0000-0000-0000E05A0000}"/>
    <cellStyle name="Note 4 13 3 8 3" xfId="43681" xr:uid="{00000000-0005-0000-0000-0000E15A0000}"/>
    <cellStyle name="Note 4 13 3 9" xfId="18800" xr:uid="{00000000-0005-0000-0000-0000E25A0000}"/>
    <cellStyle name="Note 4 13 4" xfId="1963" xr:uid="{00000000-0005-0000-0000-0000E35A0000}"/>
    <cellStyle name="Note 4 13 4 2" xfId="1964" xr:uid="{00000000-0005-0000-0000-0000E45A0000}"/>
    <cellStyle name="Note 4 13 4 2 2" xfId="4475" xr:uid="{00000000-0005-0000-0000-0000E55A0000}"/>
    <cellStyle name="Note 4 13 4 2 2 2" xfId="13982" xr:uid="{00000000-0005-0000-0000-0000E65A0000}"/>
    <cellStyle name="Note 4 13 4 2 2 2 2" xfId="31417" xr:uid="{00000000-0005-0000-0000-0000E75A0000}"/>
    <cellStyle name="Note 4 13 4 2 2 2 3" xfId="45870" xr:uid="{00000000-0005-0000-0000-0000E85A0000}"/>
    <cellStyle name="Note 4 13 4 2 2 3" xfId="16443" xr:uid="{00000000-0005-0000-0000-0000E95A0000}"/>
    <cellStyle name="Note 4 13 4 2 2 3 2" xfId="33878" xr:uid="{00000000-0005-0000-0000-0000EA5A0000}"/>
    <cellStyle name="Note 4 13 4 2 2 3 3" xfId="48331" xr:uid="{00000000-0005-0000-0000-0000EB5A0000}"/>
    <cellStyle name="Note 4 13 4 2 2 4" xfId="21911" xr:uid="{00000000-0005-0000-0000-0000EC5A0000}"/>
    <cellStyle name="Note 4 13 4 2 2 5" xfId="36364" xr:uid="{00000000-0005-0000-0000-0000ED5A0000}"/>
    <cellStyle name="Note 4 13 4 2 3" xfId="6937" xr:uid="{00000000-0005-0000-0000-0000EE5A0000}"/>
    <cellStyle name="Note 4 13 4 2 3 2" xfId="24372" xr:uid="{00000000-0005-0000-0000-0000EF5A0000}"/>
    <cellStyle name="Note 4 13 4 2 3 3" xfId="38825" xr:uid="{00000000-0005-0000-0000-0000F05A0000}"/>
    <cellStyle name="Note 4 13 4 2 4" xfId="9378" xr:uid="{00000000-0005-0000-0000-0000F15A0000}"/>
    <cellStyle name="Note 4 13 4 2 4 2" xfId="26813" xr:uid="{00000000-0005-0000-0000-0000F25A0000}"/>
    <cellStyle name="Note 4 13 4 2 4 3" xfId="41266" xr:uid="{00000000-0005-0000-0000-0000F35A0000}"/>
    <cellStyle name="Note 4 13 4 2 5" xfId="11798" xr:uid="{00000000-0005-0000-0000-0000F45A0000}"/>
    <cellStyle name="Note 4 13 4 2 5 2" xfId="29233" xr:uid="{00000000-0005-0000-0000-0000F55A0000}"/>
    <cellStyle name="Note 4 13 4 2 5 3" xfId="43686" xr:uid="{00000000-0005-0000-0000-0000F65A0000}"/>
    <cellStyle name="Note 4 13 4 2 6" xfId="18805" xr:uid="{00000000-0005-0000-0000-0000F75A0000}"/>
    <cellStyle name="Note 4 13 4 3" xfId="1965" xr:uid="{00000000-0005-0000-0000-0000F85A0000}"/>
    <cellStyle name="Note 4 13 4 3 2" xfId="4476" xr:uid="{00000000-0005-0000-0000-0000F95A0000}"/>
    <cellStyle name="Note 4 13 4 3 2 2" xfId="13983" xr:uid="{00000000-0005-0000-0000-0000FA5A0000}"/>
    <cellStyle name="Note 4 13 4 3 2 2 2" xfId="31418" xr:uid="{00000000-0005-0000-0000-0000FB5A0000}"/>
    <cellStyle name="Note 4 13 4 3 2 2 3" xfId="45871" xr:uid="{00000000-0005-0000-0000-0000FC5A0000}"/>
    <cellStyle name="Note 4 13 4 3 2 3" xfId="16444" xr:uid="{00000000-0005-0000-0000-0000FD5A0000}"/>
    <cellStyle name="Note 4 13 4 3 2 3 2" xfId="33879" xr:uid="{00000000-0005-0000-0000-0000FE5A0000}"/>
    <cellStyle name="Note 4 13 4 3 2 3 3" xfId="48332" xr:uid="{00000000-0005-0000-0000-0000FF5A0000}"/>
    <cellStyle name="Note 4 13 4 3 2 4" xfId="21912" xr:uid="{00000000-0005-0000-0000-0000005B0000}"/>
    <cellStyle name="Note 4 13 4 3 2 5" xfId="36365" xr:uid="{00000000-0005-0000-0000-0000015B0000}"/>
    <cellStyle name="Note 4 13 4 3 3" xfId="6938" xr:uid="{00000000-0005-0000-0000-0000025B0000}"/>
    <cellStyle name="Note 4 13 4 3 3 2" xfId="24373" xr:uid="{00000000-0005-0000-0000-0000035B0000}"/>
    <cellStyle name="Note 4 13 4 3 3 3" xfId="38826" xr:uid="{00000000-0005-0000-0000-0000045B0000}"/>
    <cellStyle name="Note 4 13 4 3 4" xfId="9379" xr:uid="{00000000-0005-0000-0000-0000055B0000}"/>
    <cellStyle name="Note 4 13 4 3 4 2" xfId="26814" xr:uid="{00000000-0005-0000-0000-0000065B0000}"/>
    <cellStyle name="Note 4 13 4 3 4 3" xfId="41267" xr:uid="{00000000-0005-0000-0000-0000075B0000}"/>
    <cellStyle name="Note 4 13 4 3 5" xfId="11799" xr:uid="{00000000-0005-0000-0000-0000085B0000}"/>
    <cellStyle name="Note 4 13 4 3 5 2" xfId="29234" xr:uid="{00000000-0005-0000-0000-0000095B0000}"/>
    <cellStyle name="Note 4 13 4 3 5 3" xfId="43687" xr:uid="{00000000-0005-0000-0000-00000A5B0000}"/>
    <cellStyle name="Note 4 13 4 3 6" xfId="18806" xr:uid="{00000000-0005-0000-0000-00000B5B0000}"/>
    <cellStyle name="Note 4 13 4 4" xfId="1966" xr:uid="{00000000-0005-0000-0000-00000C5B0000}"/>
    <cellStyle name="Note 4 13 4 4 2" xfId="4477" xr:uid="{00000000-0005-0000-0000-00000D5B0000}"/>
    <cellStyle name="Note 4 13 4 4 2 2" xfId="21913" xr:uid="{00000000-0005-0000-0000-00000E5B0000}"/>
    <cellStyle name="Note 4 13 4 4 2 3" xfId="36366" xr:uid="{00000000-0005-0000-0000-00000F5B0000}"/>
    <cellStyle name="Note 4 13 4 4 3" xfId="6939" xr:uid="{00000000-0005-0000-0000-0000105B0000}"/>
    <cellStyle name="Note 4 13 4 4 3 2" xfId="24374" xr:uid="{00000000-0005-0000-0000-0000115B0000}"/>
    <cellStyle name="Note 4 13 4 4 3 3" xfId="38827" xr:uid="{00000000-0005-0000-0000-0000125B0000}"/>
    <cellStyle name="Note 4 13 4 4 4" xfId="9380" xr:uid="{00000000-0005-0000-0000-0000135B0000}"/>
    <cellStyle name="Note 4 13 4 4 4 2" xfId="26815" xr:uid="{00000000-0005-0000-0000-0000145B0000}"/>
    <cellStyle name="Note 4 13 4 4 4 3" xfId="41268" xr:uid="{00000000-0005-0000-0000-0000155B0000}"/>
    <cellStyle name="Note 4 13 4 4 5" xfId="11800" xr:uid="{00000000-0005-0000-0000-0000165B0000}"/>
    <cellStyle name="Note 4 13 4 4 5 2" xfId="29235" xr:uid="{00000000-0005-0000-0000-0000175B0000}"/>
    <cellStyle name="Note 4 13 4 4 5 3" xfId="43688" xr:uid="{00000000-0005-0000-0000-0000185B0000}"/>
    <cellStyle name="Note 4 13 4 4 6" xfId="15261" xr:uid="{00000000-0005-0000-0000-0000195B0000}"/>
    <cellStyle name="Note 4 13 4 4 6 2" xfId="32696" xr:uid="{00000000-0005-0000-0000-00001A5B0000}"/>
    <cellStyle name="Note 4 13 4 4 6 3" xfId="47149" xr:uid="{00000000-0005-0000-0000-00001B5B0000}"/>
    <cellStyle name="Note 4 13 4 4 7" xfId="18807" xr:uid="{00000000-0005-0000-0000-00001C5B0000}"/>
    <cellStyle name="Note 4 13 4 4 8" xfId="20423" xr:uid="{00000000-0005-0000-0000-00001D5B0000}"/>
    <cellStyle name="Note 4 13 4 5" xfId="4474" xr:uid="{00000000-0005-0000-0000-00001E5B0000}"/>
    <cellStyle name="Note 4 13 4 5 2" xfId="13981" xr:uid="{00000000-0005-0000-0000-00001F5B0000}"/>
    <cellStyle name="Note 4 13 4 5 2 2" xfId="31416" xr:uid="{00000000-0005-0000-0000-0000205B0000}"/>
    <cellStyle name="Note 4 13 4 5 2 3" xfId="45869" xr:uid="{00000000-0005-0000-0000-0000215B0000}"/>
    <cellStyle name="Note 4 13 4 5 3" xfId="16442" xr:uid="{00000000-0005-0000-0000-0000225B0000}"/>
    <cellStyle name="Note 4 13 4 5 3 2" xfId="33877" xr:uid="{00000000-0005-0000-0000-0000235B0000}"/>
    <cellStyle name="Note 4 13 4 5 3 3" xfId="48330" xr:uid="{00000000-0005-0000-0000-0000245B0000}"/>
    <cellStyle name="Note 4 13 4 5 4" xfId="21910" xr:uid="{00000000-0005-0000-0000-0000255B0000}"/>
    <cellStyle name="Note 4 13 4 5 5" xfId="36363" xr:uid="{00000000-0005-0000-0000-0000265B0000}"/>
    <cellStyle name="Note 4 13 4 6" xfId="6936" xr:uid="{00000000-0005-0000-0000-0000275B0000}"/>
    <cellStyle name="Note 4 13 4 6 2" xfId="24371" xr:uid="{00000000-0005-0000-0000-0000285B0000}"/>
    <cellStyle name="Note 4 13 4 6 3" xfId="38824" xr:uid="{00000000-0005-0000-0000-0000295B0000}"/>
    <cellStyle name="Note 4 13 4 7" xfId="9377" xr:uid="{00000000-0005-0000-0000-00002A5B0000}"/>
    <cellStyle name="Note 4 13 4 7 2" xfId="26812" xr:uid="{00000000-0005-0000-0000-00002B5B0000}"/>
    <cellStyle name="Note 4 13 4 7 3" xfId="41265" xr:uid="{00000000-0005-0000-0000-00002C5B0000}"/>
    <cellStyle name="Note 4 13 4 8" xfId="11797" xr:uid="{00000000-0005-0000-0000-00002D5B0000}"/>
    <cellStyle name="Note 4 13 4 8 2" xfId="29232" xr:uid="{00000000-0005-0000-0000-00002E5B0000}"/>
    <cellStyle name="Note 4 13 4 8 3" xfId="43685" xr:uid="{00000000-0005-0000-0000-00002F5B0000}"/>
    <cellStyle name="Note 4 13 4 9" xfId="18804" xr:uid="{00000000-0005-0000-0000-0000305B0000}"/>
    <cellStyle name="Note 4 13 5" xfId="1967" xr:uid="{00000000-0005-0000-0000-0000315B0000}"/>
    <cellStyle name="Note 4 13 5 2" xfId="1968" xr:uid="{00000000-0005-0000-0000-0000325B0000}"/>
    <cellStyle name="Note 4 13 5 2 2" xfId="4479" xr:uid="{00000000-0005-0000-0000-0000335B0000}"/>
    <cellStyle name="Note 4 13 5 2 2 2" xfId="13985" xr:uid="{00000000-0005-0000-0000-0000345B0000}"/>
    <cellStyle name="Note 4 13 5 2 2 2 2" xfId="31420" xr:uid="{00000000-0005-0000-0000-0000355B0000}"/>
    <cellStyle name="Note 4 13 5 2 2 2 3" xfId="45873" xr:uid="{00000000-0005-0000-0000-0000365B0000}"/>
    <cellStyle name="Note 4 13 5 2 2 3" xfId="16446" xr:uid="{00000000-0005-0000-0000-0000375B0000}"/>
    <cellStyle name="Note 4 13 5 2 2 3 2" xfId="33881" xr:uid="{00000000-0005-0000-0000-0000385B0000}"/>
    <cellStyle name="Note 4 13 5 2 2 3 3" xfId="48334" xr:uid="{00000000-0005-0000-0000-0000395B0000}"/>
    <cellStyle name="Note 4 13 5 2 2 4" xfId="21915" xr:uid="{00000000-0005-0000-0000-00003A5B0000}"/>
    <cellStyle name="Note 4 13 5 2 2 5" xfId="36368" xr:uid="{00000000-0005-0000-0000-00003B5B0000}"/>
    <cellStyle name="Note 4 13 5 2 3" xfId="6941" xr:uid="{00000000-0005-0000-0000-00003C5B0000}"/>
    <cellStyle name="Note 4 13 5 2 3 2" xfId="24376" xr:uid="{00000000-0005-0000-0000-00003D5B0000}"/>
    <cellStyle name="Note 4 13 5 2 3 3" xfId="38829" xr:uid="{00000000-0005-0000-0000-00003E5B0000}"/>
    <cellStyle name="Note 4 13 5 2 4" xfId="9382" xr:uid="{00000000-0005-0000-0000-00003F5B0000}"/>
    <cellStyle name="Note 4 13 5 2 4 2" xfId="26817" xr:uid="{00000000-0005-0000-0000-0000405B0000}"/>
    <cellStyle name="Note 4 13 5 2 4 3" xfId="41270" xr:uid="{00000000-0005-0000-0000-0000415B0000}"/>
    <cellStyle name="Note 4 13 5 2 5" xfId="11802" xr:uid="{00000000-0005-0000-0000-0000425B0000}"/>
    <cellStyle name="Note 4 13 5 2 5 2" xfId="29237" xr:uid="{00000000-0005-0000-0000-0000435B0000}"/>
    <cellStyle name="Note 4 13 5 2 5 3" xfId="43690" xr:uid="{00000000-0005-0000-0000-0000445B0000}"/>
    <cellStyle name="Note 4 13 5 2 6" xfId="18809" xr:uid="{00000000-0005-0000-0000-0000455B0000}"/>
    <cellStyle name="Note 4 13 5 3" xfId="1969" xr:uid="{00000000-0005-0000-0000-0000465B0000}"/>
    <cellStyle name="Note 4 13 5 3 2" xfId="4480" xr:uid="{00000000-0005-0000-0000-0000475B0000}"/>
    <cellStyle name="Note 4 13 5 3 2 2" xfId="13986" xr:uid="{00000000-0005-0000-0000-0000485B0000}"/>
    <cellStyle name="Note 4 13 5 3 2 2 2" xfId="31421" xr:uid="{00000000-0005-0000-0000-0000495B0000}"/>
    <cellStyle name="Note 4 13 5 3 2 2 3" xfId="45874" xr:uid="{00000000-0005-0000-0000-00004A5B0000}"/>
    <cellStyle name="Note 4 13 5 3 2 3" xfId="16447" xr:uid="{00000000-0005-0000-0000-00004B5B0000}"/>
    <cellStyle name="Note 4 13 5 3 2 3 2" xfId="33882" xr:uid="{00000000-0005-0000-0000-00004C5B0000}"/>
    <cellStyle name="Note 4 13 5 3 2 3 3" xfId="48335" xr:uid="{00000000-0005-0000-0000-00004D5B0000}"/>
    <cellStyle name="Note 4 13 5 3 2 4" xfId="21916" xr:uid="{00000000-0005-0000-0000-00004E5B0000}"/>
    <cellStyle name="Note 4 13 5 3 2 5" xfId="36369" xr:uid="{00000000-0005-0000-0000-00004F5B0000}"/>
    <cellStyle name="Note 4 13 5 3 3" xfId="6942" xr:uid="{00000000-0005-0000-0000-0000505B0000}"/>
    <cellStyle name="Note 4 13 5 3 3 2" xfId="24377" xr:uid="{00000000-0005-0000-0000-0000515B0000}"/>
    <cellStyle name="Note 4 13 5 3 3 3" xfId="38830" xr:uid="{00000000-0005-0000-0000-0000525B0000}"/>
    <cellStyle name="Note 4 13 5 3 4" xfId="9383" xr:uid="{00000000-0005-0000-0000-0000535B0000}"/>
    <cellStyle name="Note 4 13 5 3 4 2" xfId="26818" xr:uid="{00000000-0005-0000-0000-0000545B0000}"/>
    <cellStyle name="Note 4 13 5 3 4 3" xfId="41271" xr:uid="{00000000-0005-0000-0000-0000555B0000}"/>
    <cellStyle name="Note 4 13 5 3 5" xfId="11803" xr:uid="{00000000-0005-0000-0000-0000565B0000}"/>
    <cellStyle name="Note 4 13 5 3 5 2" xfId="29238" xr:uid="{00000000-0005-0000-0000-0000575B0000}"/>
    <cellStyle name="Note 4 13 5 3 5 3" xfId="43691" xr:uid="{00000000-0005-0000-0000-0000585B0000}"/>
    <cellStyle name="Note 4 13 5 3 6" xfId="18810" xr:uid="{00000000-0005-0000-0000-0000595B0000}"/>
    <cellStyle name="Note 4 13 5 4" xfId="1970" xr:uid="{00000000-0005-0000-0000-00005A5B0000}"/>
    <cellStyle name="Note 4 13 5 4 2" xfId="4481" xr:uid="{00000000-0005-0000-0000-00005B5B0000}"/>
    <cellStyle name="Note 4 13 5 4 2 2" xfId="21917" xr:uid="{00000000-0005-0000-0000-00005C5B0000}"/>
    <cellStyle name="Note 4 13 5 4 2 3" xfId="36370" xr:uid="{00000000-0005-0000-0000-00005D5B0000}"/>
    <cellStyle name="Note 4 13 5 4 3" xfId="6943" xr:uid="{00000000-0005-0000-0000-00005E5B0000}"/>
    <cellStyle name="Note 4 13 5 4 3 2" xfId="24378" xr:uid="{00000000-0005-0000-0000-00005F5B0000}"/>
    <cellStyle name="Note 4 13 5 4 3 3" xfId="38831" xr:uid="{00000000-0005-0000-0000-0000605B0000}"/>
    <cellStyle name="Note 4 13 5 4 4" xfId="9384" xr:uid="{00000000-0005-0000-0000-0000615B0000}"/>
    <cellStyle name="Note 4 13 5 4 4 2" xfId="26819" xr:uid="{00000000-0005-0000-0000-0000625B0000}"/>
    <cellStyle name="Note 4 13 5 4 4 3" xfId="41272" xr:uid="{00000000-0005-0000-0000-0000635B0000}"/>
    <cellStyle name="Note 4 13 5 4 5" xfId="11804" xr:uid="{00000000-0005-0000-0000-0000645B0000}"/>
    <cellStyle name="Note 4 13 5 4 5 2" xfId="29239" xr:uid="{00000000-0005-0000-0000-0000655B0000}"/>
    <cellStyle name="Note 4 13 5 4 5 3" xfId="43692" xr:uid="{00000000-0005-0000-0000-0000665B0000}"/>
    <cellStyle name="Note 4 13 5 4 6" xfId="15262" xr:uid="{00000000-0005-0000-0000-0000675B0000}"/>
    <cellStyle name="Note 4 13 5 4 6 2" xfId="32697" xr:uid="{00000000-0005-0000-0000-0000685B0000}"/>
    <cellStyle name="Note 4 13 5 4 6 3" xfId="47150" xr:uid="{00000000-0005-0000-0000-0000695B0000}"/>
    <cellStyle name="Note 4 13 5 4 7" xfId="18811" xr:uid="{00000000-0005-0000-0000-00006A5B0000}"/>
    <cellStyle name="Note 4 13 5 4 8" xfId="20424" xr:uid="{00000000-0005-0000-0000-00006B5B0000}"/>
    <cellStyle name="Note 4 13 5 5" xfId="4478" xr:uid="{00000000-0005-0000-0000-00006C5B0000}"/>
    <cellStyle name="Note 4 13 5 5 2" xfId="13984" xr:uid="{00000000-0005-0000-0000-00006D5B0000}"/>
    <cellStyle name="Note 4 13 5 5 2 2" xfId="31419" xr:uid="{00000000-0005-0000-0000-00006E5B0000}"/>
    <cellStyle name="Note 4 13 5 5 2 3" xfId="45872" xr:uid="{00000000-0005-0000-0000-00006F5B0000}"/>
    <cellStyle name="Note 4 13 5 5 3" xfId="16445" xr:uid="{00000000-0005-0000-0000-0000705B0000}"/>
    <cellStyle name="Note 4 13 5 5 3 2" xfId="33880" xr:uid="{00000000-0005-0000-0000-0000715B0000}"/>
    <cellStyle name="Note 4 13 5 5 3 3" xfId="48333" xr:uid="{00000000-0005-0000-0000-0000725B0000}"/>
    <cellStyle name="Note 4 13 5 5 4" xfId="21914" xr:uid="{00000000-0005-0000-0000-0000735B0000}"/>
    <cellStyle name="Note 4 13 5 5 5" xfId="36367" xr:uid="{00000000-0005-0000-0000-0000745B0000}"/>
    <cellStyle name="Note 4 13 5 6" xfId="6940" xr:uid="{00000000-0005-0000-0000-0000755B0000}"/>
    <cellStyle name="Note 4 13 5 6 2" xfId="24375" xr:uid="{00000000-0005-0000-0000-0000765B0000}"/>
    <cellStyle name="Note 4 13 5 6 3" xfId="38828" xr:uid="{00000000-0005-0000-0000-0000775B0000}"/>
    <cellStyle name="Note 4 13 5 7" xfId="9381" xr:uid="{00000000-0005-0000-0000-0000785B0000}"/>
    <cellStyle name="Note 4 13 5 7 2" xfId="26816" xr:uid="{00000000-0005-0000-0000-0000795B0000}"/>
    <cellStyle name="Note 4 13 5 7 3" xfId="41269" xr:uid="{00000000-0005-0000-0000-00007A5B0000}"/>
    <cellStyle name="Note 4 13 5 8" xfId="11801" xr:uid="{00000000-0005-0000-0000-00007B5B0000}"/>
    <cellStyle name="Note 4 13 5 8 2" xfId="29236" xr:uid="{00000000-0005-0000-0000-00007C5B0000}"/>
    <cellStyle name="Note 4 13 5 8 3" xfId="43689" xr:uid="{00000000-0005-0000-0000-00007D5B0000}"/>
    <cellStyle name="Note 4 13 5 9" xfId="18808" xr:uid="{00000000-0005-0000-0000-00007E5B0000}"/>
    <cellStyle name="Note 4 13 6" xfId="1971" xr:uid="{00000000-0005-0000-0000-00007F5B0000}"/>
    <cellStyle name="Note 4 13 6 2" xfId="4482" xr:uid="{00000000-0005-0000-0000-0000805B0000}"/>
    <cellStyle name="Note 4 13 6 2 2" xfId="13987" xr:uid="{00000000-0005-0000-0000-0000815B0000}"/>
    <cellStyle name="Note 4 13 6 2 2 2" xfId="31422" xr:uid="{00000000-0005-0000-0000-0000825B0000}"/>
    <cellStyle name="Note 4 13 6 2 2 3" xfId="45875" xr:uid="{00000000-0005-0000-0000-0000835B0000}"/>
    <cellStyle name="Note 4 13 6 2 3" xfId="16448" xr:uid="{00000000-0005-0000-0000-0000845B0000}"/>
    <cellStyle name="Note 4 13 6 2 3 2" xfId="33883" xr:uid="{00000000-0005-0000-0000-0000855B0000}"/>
    <cellStyle name="Note 4 13 6 2 3 3" xfId="48336" xr:uid="{00000000-0005-0000-0000-0000865B0000}"/>
    <cellStyle name="Note 4 13 6 2 4" xfId="21918" xr:uid="{00000000-0005-0000-0000-0000875B0000}"/>
    <cellStyle name="Note 4 13 6 2 5" xfId="36371" xr:uid="{00000000-0005-0000-0000-0000885B0000}"/>
    <cellStyle name="Note 4 13 6 3" xfId="6944" xr:uid="{00000000-0005-0000-0000-0000895B0000}"/>
    <cellStyle name="Note 4 13 6 3 2" xfId="24379" xr:uid="{00000000-0005-0000-0000-00008A5B0000}"/>
    <cellStyle name="Note 4 13 6 3 3" xfId="38832" xr:uid="{00000000-0005-0000-0000-00008B5B0000}"/>
    <cellStyle name="Note 4 13 6 4" xfId="9385" xr:uid="{00000000-0005-0000-0000-00008C5B0000}"/>
    <cellStyle name="Note 4 13 6 4 2" xfId="26820" xr:uid="{00000000-0005-0000-0000-00008D5B0000}"/>
    <cellStyle name="Note 4 13 6 4 3" xfId="41273" xr:uid="{00000000-0005-0000-0000-00008E5B0000}"/>
    <cellStyle name="Note 4 13 6 5" xfId="11805" xr:uid="{00000000-0005-0000-0000-00008F5B0000}"/>
    <cellStyle name="Note 4 13 6 5 2" xfId="29240" xr:uid="{00000000-0005-0000-0000-0000905B0000}"/>
    <cellStyle name="Note 4 13 6 5 3" xfId="43693" xr:uid="{00000000-0005-0000-0000-0000915B0000}"/>
    <cellStyle name="Note 4 13 6 6" xfId="18812" xr:uid="{00000000-0005-0000-0000-0000925B0000}"/>
    <cellStyle name="Note 4 13 7" xfId="1972" xr:uid="{00000000-0005-0000-0000-0000935B0000}"/>
    <cellStyle name="Note 4 13 7 2" xfId="4483" xr:uid="{00000000-0005-0000-0000-0000945B0000}"/>
    <cellStyle name="Note 4 13 7 2 2" xfId="13988" xr:uid="{00000000-0005-0000-0000-0000955B0000}"/>
    <cellStyle name="Note 4 13 7 2 2 2" xfId="31423" xr:uid="{00000000-0005-0000-0000-0000965B0000}"/>
    <cellStyle name="Note 4 13 7 2 2 3" xfId="45876" xr:uid="{00000000-0005-0000-0000-0000975B0000}"/>
    <cellStyle name="Note 4 13 7 2 3" xfId="16449" xr:uid="{00000000-0005-0000-0000-0000985B0000}"/>
    <cellStyle name="Note 4 13 7 2 3 2" xfId="33884" xr:uid="{00000000-0005-0000-0000-0000995B0000}"/>
    <cellStyle name="Note 4 13 7 2 3 3" xfId="48337" xr:uid="{00000000-0005-0000-0000-00009A5B0000}"/>
    <cellStyle name="Note 4 13 7 2 4" xfId="21919" xr:uid="{00000000-0005-0000-0000-00009B5B0000}"/>
    <cellStyle name="Note 4 13 7 2 5" xfId="36372" xr:uid="{00000000-0005-0000-0000-00009C5B0000}"/>
    <cellStyle name="Note 4 13 7 3" xfId="6945" xr:uid="{00000000-0005-0000-0000-00009D5B0000}"/>
    <cellStyle name="Note 4 13 7 3 2" xfId="24380" xr:uid="{00000000-0005-0000-0000-00009E5B0000}"/>
    <cellStyle name="Note 4 13 7 3 3" xfId="38833" xr:uid="{00000000-0005-0000-0000-00009F5B0000}"/>
    <cellStyle name="Note 4 13 7 4" xfId="9386" xr:uid="{00000000-0005-0000-0000-0000A05B0000}"/>
    <cellStyle name="Note 4 13 7 4 2" xfId="26821" xr:uid="{00000000-0005-0000-0000-0000A15B0000}"/>
    <cellStyle name="Note 4 13 7 4 3" xfId="41274" xr:uid="{00000000-0005-0000-0000-0000A25B0000}"/>
    <cellStyle name="Note 4 13 7 5" xfId="11806" xr:uid="{00000000-0005-0000-0000-0000A35B0000}"/>
    <cellStyle name="Note 4 13 7 5 2" xfId="29241" xr:uid="{00000000-0005-0000-0000-0000A45B0000}"/>
    <cellStyle name="Note 4 13 7 5 3" xfId="43694" xr:uid="{00000000-0005-0000-0000-0000A55B0000}"/>
    <cellStyle name="Note 4 13 7 6" xfId="18813" xr:uid="{00000000-0005-0000-0000-0000A65B0000}"/>
    <cellStyle name="Note 4 13 8" xfId="1973" xr:uid="{00000000-0005-0000-0000-0000A75B0000}"/>
    <cellStyle name="Note 4 13 8 2" xfId="4484" xr:uid="{00000000-0005-0000-0000-0000A85B0000}"/>
    <cellStyle name="Note 4 13 8 2 2" xfId="21920" xr:uid="{00000000-0005-0000-0000-0000A95B0000}"/>
    <cellStyle name="Note 4 13 8 2 3" xfId="36373" xr:uid="{00000000-0005-0000-0000-0000AA5B0000}"/>
    <cellStyle name="Note 4 13 8 3" xfId="6946" xr:uid="{00000000-0005-0000-0000-0000AB5B0000}"/>
    <cellStyle name="Note 4 13 8 3 2" xfId="24381" xr:uid="{00000000-0005-0000-0000-0000AC5B0000}"/>
    <cellStyle name="Note 4 13 8 3 3" xfId="38834" xr:uid="{00000000-0005-0000-0000-0000AD5B0000}"/>
    <cellStyle name="Note 4 13 8 4" xfId="9387" xr:uid="{00000000-0005-0000-0000-0000AE5B0000}"/>
    <cellStyle name="Note 4 13 8 4 2" xfId="26822" xr:uid="{00000000-0005-0000-0000-0000AF5B0000}"/>
    <cellStyle name="Note 4 13 8 4 3" xfId="41275" xr:uid="{00000000-0005-0000-0000-0000B05B0000}"/>
    <cellStyle name="Note 4 13 8 5" xfId="11807" xr:uid="{00000000-0005-0000-0000-0000B15B0000}"/>
    <cellStyle name="Note 4 13 8 5 2" xfId="29242" xr:uid="{00000000-0005-0000-0000-0000B25B0000}"/>
    <cellStyle name="Note 4 13 8 5 3" xfId="43695" xr:uid="{00000000-0005-0000-0000-0000B35B0000}"/>
    <cellStyle name="Note 4 13 8 6" xfId="15263" xr:uid="{00000000-0005-0000-0000-0000B45B0000}"/>
    <cellStyle name="Note 4 13 8 6 2" xfId="32698" xr:uid="{00000000-0005-0000-0000-0000B55B0000}"/>
    <cellStyle name="Note 4 13 8 6 3" xfId="47151" xr:uid="{00000000-0005-0000-0000-0000B65B0000}"/>
    <cellStyle name="Note 4 13 8 7" xfId="18814" xr:uid="{00000000-0005-0000-0000-0000B75B0000}"/>
    <cellStyle name="Note 4 13 8 8" xfId="20425" xr:uid="{00000000-0005-0000-0000-0000B85B0000}"/>
    <cellStyle name="Note 4 13 9" xfId="4465" xr:uid="{00000000-0005-0000-0000-0000B95B0000}"/>
    <cellStyle name="Note 4 13 9 2" xfId="13974" xr:uid="{00000000-0005-0000-0000-0000BA5B0000}"/>
    <cellStyle name="Note 4 13 9 2 2" xfId="31409" xr:uid="{00000000-0005-0000-0000-0000BB5B0000}"/>
    <cellStyle name="Note 4 13 9 2 3" xfId="45862" xr:uid="{00000000-0005-0000-0000-0000BC5B0000}"/>
    <cellStyle name="Note 4 13 9 3" xfId="16435" xr:uid="{00000000-0005-0000-0000-0000BD5B0000}"/>
    <cellStyle name="Note 4 13 9 3 2" xfId="33870" xr:uid="{00000000-0005-0000-0000-0000BE5B0000}"/>
    <cellStyle name="Note 4 13 9 3 3" xfId="48323" xr:uid="{00000000-0005-0000-0000-0000BF5B0000}"/>
    <cellStyle name="Note 4 13 9 4" xfId="21901" xr:uid="{00000000-0005-0000-0000-0000C05B0000}"/>
    <cellStyle name="Note 4 13 9 5" xfId="36354" xr:uid="{00000000-0005-0000-0000-0000C15B0000}"/>
    <cellStyle name="Note 4 14" xfId="1974" xr:uid="{00000000-0005-0000-0000-0000C25B0000}"/>
    <cellStyle name="Note 4 14 10" xfId="6947" xr:uid="{00000000-0005-0000-0000-0000C35B0000}"/>
    <cellStyle name="Note 4 14 10 2" xfId="24382" xr:uid="{00000000-0005-0000-0000-0000C45B0000}"/>
    <cellStyle name="Note 4 14 10 3" xfId="38835" xr:uid="{00000000-0005-0000-0000-0000C55B0000}"/>
    <cellStyle name="Note 4 14 11" xfId="9388" xr:uid="{00000000-0005-0000-0000-0000C65B0000}"/>
    <cellStyle name="Note 4 14 11 2" xfId="26823" xr:uid="{00000000-0005-0000-0000-0000C75B0000}"/>
    <cellStyle name="Note 4 14 11 3" xfId="41276" xr:uid="{00000000-0005-0000-0000-0000C85B0000}"/>
    <cellStyle name="Note 4 14 12" xfId="11808" xr:uid="{00000000-0005-0000-0000-0000C95B0000}"/>
    <cellStyle name="Note 4 14 12 2" xfId="29243" xr:uid="{00000000-0005-0000-0000-0000CA5B0000}"/>
    <cellStyle name="Note 4 14 12 3" xfId="43696" xr:uid="{00000000-0005-0000-0000-0000CB5B0000}"/>
    <cellStyle name="Note 4 14 13" xfId="18815" xr:uid="{00000000-0005-0000-0000-0000CC5B0000}"/>
    <cellStyle name="Note 4 14 2" xfId="1975" xr:uid="{00000000-0005-0000-0000-0000CD5B0000}"/>
    <cellStyle name="Note 4 14 2 2" xfId="1976" xr:uid="{00000000-0005-0000-0000-0000CE5B0000}"/>
    <cellStyle name="Note 4 14 2 2 2" xfId="4487" xr:uid="{00000000-0005-0000-0000-0000CF5B0000}"/>
    <cellStyle name="Note 4 14 2 2 2 2" xfId="13991" xr:uid="{00000000-0005-0000-0000-0000D05B0000}"/>
    <cellStyle name="Note 4 14 2 2 2 2 2" xfId="31426" xr:uid="{00000000-0005-0000-0000-0000D15B0000}"/>
    <cellStyle name="Note 4 14 2 2 2 2 3" xfId="45879" xr:uid="{00000000-0005-0000-0000-0000D25B0000}"/>
    <cellStyle name="Note 4 14 2 2 2 3" xfId="16452" xr:uid="{00000000-0005-0000-0000-0000D35B0000}"/>
    <cellStyle name="Note 4 14 2 2 2 3 2" xfId="33887" xr:uid="{00000000-0005-0000-0000-0000D45B0000}"/>
    <cellStyle name="Note 4 14 2 2 2 3 3" xfId="48340" xr:uid="{00000000-0005-0000-0000-0000D55B0000}"/>
    <cellStyle name="Note 4 14 2 2 2 4" xfId="21923" xr:uid="{00000000-0005-0000-0000-0000D65B0000}"/>
    <cellStyle name="Note 4 14 2 2 2 5" xfId="36376" xr:uid="{00000000-0005-0000-0000-0000D75B0000}"/>
    <cellStyle name="Note 4 14 2 2 3" xfId="6949" xr:uid="{00000000-0005-0000-0000-0000D85B0000}"/>
    <cellStyle name="Note 4 14 2 2 3 2" xfId="24384" xr:uid="{00000000-0005-0000-0000-0000D95B0000}"/>
    <cellStyle name="Note 4 14 2 2 3 3" xfId="38837" xr:uid="{00000000-0005-0000-0000-0000DA5B0000}"/>
    <cellStyle name="Note 4 14 2 2 4" xfId="9390" xr:uid="{00000000-0005-0000-0000-0000DB5B0000}"/>
    <cellStyle name="Note 4 14 2 2 4 2" xfId="26825" xr:uid="{00000000-0005-0000-0000-0000DC5B0000}"/>
    <cellStyle name="Note 4 14 2 2 4 3" xfId="41278" xr:uid="{00000000-0005-0000-0000-0000DD5B0000}"/>
    <cellStyle name="Note 4 14 2 2 5" xfId="11810" xr:uid="{00000000-0005-0000-0000-0000DE5B0000}"/>
    <cellStyle name="Note 4 14 2 2 5 2" xfId="29245" xr:uid="{00000000-0005-0000-0000-0000DF5B0000}"/>
    <cellStyle name="Note 4 14 2 2 5 3" xfId="43698" xr:uid="{00000000-0005-0000-0000-0000E05B0000}"/>
    <cellStyle name="Note 4 14 2 2 6" xfId="18817" xr:uid="{00000000-0005-0000-0000-0000E15B0000}"/>
    <cellStyle name="Note 4 14 2 3" xfId="1977" xr:uid="{00000000-0005-0000-0000-0000E25B0000}"/>
    <cellStyle name="Note 4 14 2 3 2" xfId="4488" xr:uid="{00000000-0005-0000-0000-0000E35B0000}"/>
    <cellStyle name="Note 4 14 2 3 2 2" xfId="13992" xr:uid="{00000000-0005-0000-0000-0000E45B0000}"/>
    <cellStyle name="Note 4 14 2 3 2 2 2" xfId="31427" xr:uid="{00000000-0005-0000-0000-0000E55B0000}"/>
    <cellStyle name="Note 4 14 2 3 2 2 3" xfId="45880" xr:uid="{00000000-0005-0000-0000-0000E65B0000}"/>
    <cellStyle name="Note 4 14 2 3 2 3" xfId="16453" xr:uid="{00000000-0005-0000-0000-0000E75B0000}"/>
    <cellStyle name="Note 4 14 2 3 2 3 2" xfId="33888" xr:uid="{00000000-0005-0000-0000-0000E85B0000}"/>
    <cellStyle name="Note 4 14 2 3 2 3 3" xfId="48341" xr:uid="{00000000-0005-0000-0000-0000E95B0000}"/>
    <cellStyle name="Note 4 14 2 3 2 4" xfId="21924" xr:uid="{00000000-0005-0000-0000-0000EA5B0000}"/>
    <cellStyle name="Note 4 14 2 3 2 5" xfId="36377" xr:uid="{00000000-0005-0000-0000-0000EB5B0000}"/>
    <cellStyle name="Note 4 14 2 3 3" xfId="6950" xr:uid="{00000000-0005-0000-0000-0000EC5B0000}"/>
    <cellStyle name="Note 4 14 2 3 3 2" xfId="24385" xr:uid="{00000000-0005-0000-0000-0000ED5B0000}"/>
    <cellStyle name="Note 4 14 2 3 3 3" xfId="38838" xr:uid="{00000000-0005-0000-0000-0000EE5B0000}"/>
    <cellStyle name="Note 4 14 2 3 4" xfId="9391" xr:uid="{00000000-0005-0000-0000-0000EF5B0000}"/>
    <cellStyle name="Note 4 14 2 3 4 2" xfId="26826" xr:uid="{00000000-0005-0000-0000-0000F05B0000}"/>
    <cellStyle name="Note 4 14 2 3 4 3" xfId="41279" xr:uid="{00000000-0005-0000-0000-0000F15B0000}"/>
    <cellStyle name="Note 4 14 2 3 5" xfId="11811" xr:uid="{00000000-0005-0000-0000-0000F25B0000}"/>
    <cellStyle name="Note 4 14 2 3 5 2" xfId="29246" xr:uid="{00000000-0005-0000-0000-0000F35B0000}"/>
    <cellStyle name="Note 4 14 2 3 5 3" xfId="43699" xr:uid="{00000000-0005-0000-0000-0000F45B0000}"/>
    <cellStyle name="Note 4 14 2 3 6" xfId="18818" xr:uid="{00000000-0005-0000-0000-0000F55B0000}"/>
    <cellStyle name="Note 4 14 2 4" xfId="1978" xr:uid="{00000000-0005-0000-0000-0000F65B0000}"/>
    <cellStyle name="Note 4 14 2 4 2" xfId="4489" xr:uid="{00000000-0005-0000-0000-0000F75B0000}"/>
    <cellStyle name="Note 4 14 2 4 2 2" xfId="21925" xr:uid="{00000000-0005-0000-0000-0000F85B0000}"/>
    <cellStyle name="Note 4 14 2 4 2 3" xfId="36378" xr:uid="{00000000-0005-0000-0000-0000F95B0000}"/>
    <cellStyle name="Note 4 14 2 4 3" xfId="6951" xr:uid="{00000000-0005-0000-0000-0000FA5B0000}"/>
    <cellStyle name="Note 4 14 2 4 3 2" xfId="24386" xr:uid="{00000000-0005-0000-0000-0000FB5B0000}"/>
    <cellStyle name="Note 4 14 2 4 3 3" xfId="38839" xr:uid="{00000000-0005-0000-0000-0000FC5B0000}"/>
    <cellStyle name="Note 4 14 2 4 4" xfId="9392" xr:uid="{00000000-0005-0000-0000-0000FD5B0000}"/>
    <cellStyle name="Note 4 14 2 4 4 2" xfId="26827" xr:uid="{00000000-0005-0000-0000-0000FE5B0000}"/>
    <cellStyle name="Note 4 14 2 4 4 3" xfId="41280" xr:uid="{00000000-0005-0000-0000-0000FF5B0000}"/>
    <cellStyle name="Note 4 14 2 4 5" xfId="11812" xr:uid="{00000000-0005-0000-0000-0000005C0000}"/>
    <cellStyle name="Note 4 14 2 4 5 2" xfId="29247" xr:uid="{00000000-0005-0000-0000-0000015C0000}"/>
    <cellStyle name="Note 4 14 2 4 5 3" xfId="43700" xr:uid="{00000000-0005-0000-0000-0000025C0000}"/>
    <cellStyle name="Note 4 14 2 4 6" xfId="15264" xr:uid="{00000000-0005-0000-0000-0000035C0000}"/>
    <cellStyle name="Note 4 14 2 4 6 2" xfId="32699" xr:uid="{00000000-0005-0000-0000-0000045C0000}"/>
    <cellStyle name="Note 4 14 2 4 6 3" xfId="47152" xr:uid="{00000000-0005-0000-0000-0000055C0000}"/>
    <cellStyle name="Note 4 14 2 4 7" xfId="18819" xr:uid="{00000000-0005-0000-0000-0000065C0000}"/>
    <cellStyle name="Note 4 14 2 4 8" xfId="20426" xr:uid="{00000000-0005-0000-0000-0000075C0000}"/>
    <cellStyle name="Note 4 14 2 5" xfId="4486" xr:uid="{00000000-0005-0000-0000-0000085C0000}"/>
    <cellStyle name="Note 4 14 2 5 2" xfId="13990" xr:uid="{00000000-0005-0000-0000-0000095C0000}"/>
    <cellStyle name="Note 4 14 2 5 2 2" xfId="31425" xr:uid="{00000000-0005-0000-0000-00000A5C0000}"/>
    <cellStyle name="Note 4 14 2 5 2 3" xfId="45878" xr:uid="{00000000-0005-0000-0000-00000B5C0000}"/>
    <cellStyle name="Note 4 14 2 5 3" xfId="16451" xr:uid="{00000000-0005-0000-0000-00000C5C0000}"/>
    <cellStyle name="Note 4 14 2 5 3 2" xfId="33886" xr:uid="{00000000-0005-0000-0000-00000D5C0000}"/>
    <cellStyle name="Note 4 14 2 5 3 3" xfId="48339" xr:uid="{00000000-0005-0000-0000-00000E5C0000}"/>
    <cellStyle name="Note 4 14 2 5 4" xfId="21922" xr:uid="{00000000-0005-0000-0000-00000F5C0000}"/>
    <cellStyle name="Note 4 14 2 5 5" xfId="36375" xr:uid="{00000000-0005-0000-0000-0000105C0000}"/>
    <cellStyle name="Note 4 14 2 6" xfId="6948" xr:uid="{00000000-0005-0000-0000-0000115C0000}"/>
    <cellStyle name="Note 4 14 2 6 2" xfId="24383" xr:uid="{00000000-0005-0000-0000-0000125C0000}"/>
    <cellStyle name="Note 4 14 2 6 3" xfId="38836" xr:uid="{00000000-0005-0000-0000-0000135C0000}"/>
    <cellStyle name="Note 4 14 2 7" xfId="9389" xr:uid="{00000000-0005-0000-0000-0000145C0000}"/>
    <cellStyle name="Note 4 14 2 7 2" xfId="26824" xr:uid="{00000000-0005-0000-0000-0000155C0000}"/>
    <cellStyle name="Note 4 14 2 7 3" xfId="41277" xr:uid="{00000000-0005-0000-0000-0000165C0000}"/>
    <cellStyle name="Note 4 14 2 8" xfId="11809" xr:uid="{00000000-0005-0000-0000-0000175C0000}"/>
    <cellStyle name="Note 4 14 2 8 2" xfId="29244" xr:uid="{00000000-0005-0000-0000-0000185C0000}"/>
    <cellStyle name="Note 4 14 2 8 3" xfId="43697" xr:uid="{00000000-0005-0000-0000-0000195C0000}"/>
    <cellStyle name="Note 4 14 2 9" xfId="18816" xr:uid="{00000000-0005-0000-0000-00001A5C0000}"/>
    <cellStyle name="Note 4 14 3" xfId="1979" xr:uid="{00000000-0005-0000-0000-00001B5C0000}"/>
    <cellStyle name="Note 4 14 3 2" xfId="1980" xr:uid="{00000000-0005-0000-0000-00001C5C0000}"/>
    <cellStyle name="Note 4 14 3 2 2" xfId="4491" xr:uid="{00000000-0005-0000-0000-00001D5C0000}"/>
    <cellStyle name="Note 4 14 3 2 2 2" xfId="13994" xr:uid="{00000000-0005-0000-0000-00001E5C0000}"/>
    <cellStyle name="Note 4 14 3 2 2 2 2" xfId="31429" xr:uid="{00000000-0005-0000-0000-00001F5C0000}"/>
    <cellStyle name="Note 4 14 3 2 2 2 3" xfId="45882" xr:uid="{00000000-0005-0000-0000-0000205C0000}"/>
    <cellStyle name="Note 4 14 3 2 2 3" xfId="16455" xr:uid="{00000000-0005-0000-0000-0000215C0000}"/>
    <cellStyle name="Note 4 14 3 2 2 3 2" xfId="33890" xr:uid="{00000000-0005-0000-0000-0000225C0000}"/>
    <cellStyle name="Note 4 14 3 2 2 3 3" xfId="48343" xr:uid="{00000000-0005-0000-0000-0000235C0000}"/>
    <cellStyle name="Note 4 14 3 2 2 4" xfId="21927" xr:uid="{00000000-0005-0000-0000-0000245C0000}"/>
    <cellStyle name="Note 4 14 3 2 2 5" xfId="36380" xr:uid="{00000000-0005-0000-0000-0000255C0000}"/>
    <cellStyle name="Note 4 14 3 2 3" xfId="6953" xr:uid="{00000000-0005-0000-0000-0000265C0000}"/>
    <cellStyle name="Note 4 14 3 2 3 2" xfId="24388" xr:uid="{00000000-0005-0000-0000-0000275C0000}"/>
    <cellStyle name="Note 4 14 3 2 3 3" xfId="38841" xr:uid="{00000000-0005-0000-0000-0000285C0000}"/>
    <cellStyle name="Note 4 14 3 2 4" xfId="9394" xr:uid="{00000000-0005-0000-0000-0000295C0000}"/>
    <cellStyle name="Note 4 14 3 2 4 2" xfId="26829" xr:uid="{00000000-0005-0000-0000-00002A5C0000}"/>
    <cellStyle name="Note 4 14 3 2 4 3" xfId="41282" xr:uid="{00000000-0005-0000-0000-00002B5C0000}"/>
    <cellStyle name="Note 4 14 3 2 5" xfId="11814" xr:uid="{00000000-0005-0000-0000-00002C5C0000}"/>
    <cellStyle name="Note 4 14 3 2 5 2" xfId="29249" xr:uid="{00000000-0005-0000-0000-00002D5C0000}"/>
    <cellStyle name="Note 4 14 3 2 5 3" xfId="43702" xr:uid="{00000000-0005-0000-0000-00002E5C0000}"/>
    <cellStyle name="Note 4 14 3 2 6" xfId="18821" xr:uid="{00000000-0005-0000-0000-00002F5C0000}"/>
    <cellStyle name="Note 4 14 3 3" xfId="1981" xr:uid="{00000000-0005-0000-0000-0000305C0000}"/>
    <cellStyle name="Note 4 14 3 3 2" xfId="4492" xr:uid="{00000000-0005-0000-0000-0000315C0000}"/>
    <cellStyle name="Note 4 14 3 3 2 2" xfId="13995" xr:uid="{00000000-0005-0000-0000-0000325C0000}"/>
    <cellStyle name="Note 4 14 3 3 2 2 2" xfId="31430" xr:uid="{00000000-0005-0000-0000-0000335C0000}"/>
    <cellStyle name="Note 4 14 3 3 2 2 3" xfId="45883" xr:uid="{00000000-0005-0000-0000-0000345C0000}"/>
    <cellStyle name="Note 4 14 3 3 2 3" xfId="16456" xr:uid="{00000000-0005-0000-0000-0000355C0000}"/>
    <cellStyle name="Note 4 14 3 3 2 3 2" xfId="33891" xr:uid="{00000000-0005-0000-0000-0000365C0000}"/>
    <cellStyle name="Note 4 14 3 3 2 3 3" xfId="48344" xr:uid="{00000000-0005-0000-0000-0000375C0000}"/>
    <cellStyle name="Note 4 14 3 3 2 4" xfId="21928" xr:uid="{00000000-0005-0000-0000-0000385C0000}"/>
    <cellStyle name="Note 4 14 3 3 2 5" xfId="36381" xr:uid="{00000000-0005-0000-0000-0000395C0000}"/>
    <cellStyle name="Note 4 14 3 3 3" xfId="6954" xr:uid="{00000000-0005-0000-0000-00003A5C0000}"/>
    <cellStyle name="Note 4 14 3 3 3 2" xfId="24389" xr:uid="{00000000-0005-0000-0000-00003B5C0000}"/>
    <cellStyle name="Note 4 14 3 3 3 3" xfId="38842" xr:uid="{00000000-0005-0000-0000-00003C5C0000}"/>
    <cellStyle name="Note 4 14 3 3 4" xfId="9395" xr:uid="{00000000-0005-0000-0000-00003D5C0000}"/>
    <cellStyle name="Note 4 14 3 3 4 2" xfId="26830" xr:uid="{00000000-0005-0000-0000-00003E5C0000}"/>
    <cellStyle name="Note 4 14 3 3 4 3" xfId="41283" xr:uid="{00000000-0005-0000-0000-00003F5C0000}"/>
    <cellStyle name="Note 4 14 3 3 5" xfId="11815" xr:uid="{00000000-0005-0000-0000-0000405C0000}"/>
    <cellStyle name="Note 4 14 3 3 5 2" xfId="29250" xr:uid="{00000000-0005-0000-0000-0000415C0000}"/>
    <cellStyle name="Note 4 14 3 3 5 3" xfId="43703" xr:uid="{00000000-0005-0000-0000-0000425C0000}"/>
    <cellStyle name="Note 4 14 3 3 6" xfId="18822" xr:uid="{00000000-0005-0000-0000-0000435C0000}"/>
    <cellStyle name="Note 4 14 3 4" xfId="1982" xr:uid="{00000000-0005-0000-0000-0000445C0000}"/>
    <cellStyle name="Note 4 14 3 4 2" xfId="4493" xr:uid="{00000000-0005-0000-0000-0000455C0000}"/>
    <cellStyle name="Note 4 14 3 4 2 2" xfId="21929" xr:uid="{00000000-0005-0000-0000-0000465C0000}"/>
    <cellStyle name="Note 4 14 3 4 2 3" xfId="36382" xr:uid="{00000000-0005-0000-0000-0000475C0000}"/>
    <cellStyle name="Note 4 14 3 4 3" xfId="6955" xr:uid="{00000000-0005-0000-0000-0000485C0000}"/>
    <cellStyle name="Note 4 14 3 4 3 2" xfId="24390" xr:uid="{00000000-0005-0000-0000-0000495C0000}"/>
    <cellStyle name="Note 4 14 3 4 3 3" xfId="38843" xr:uid="{00000000-0005-0000-0000-00004A5C0000}"/>
    <cellStyle name="Note 4 14 3 4 4" xfId="9396" xr:uid="{00000000-0005-0000-0000-00004B5C0000}"/>
    <cellStyle name="Note 4 14 3 4 4 2" xfId="26831" xr:uid="{00000000-0005-0000-0000-00004C5C0000}"/>
    <cellStyle name="Note 4 14 3 4 4 3" xfId="41284" xr:uid="{00000000-0005-0000-0000-00004D5C0000}"/>
    <cellStyle name="Note 4 14 3 4 5" xfId="11816" xr:uid="{00000000-0005-0000-0000-00004E5C0000}"/>
    <cellStyle name="Note 4 14 3 4 5 2" xfId="29251" xr:uid="{00000000-0005-0000-0000-00004F5C0000}"/>
    <cellStyle name="Note 4 14 3 4 5 3" xfId="43704" xr:uid="{00000000-0005-0000-0000-0000505C0000}"/>
    <cellStyle name="Note 4 14 3 4 6" xfId="15265" xr:uid="{00000000-0005-0000-0000-0000515C0000}"/>
    <cellStyle name="Note 4 14 3 4 6 2" xfId="32700" xr:uid="{00000000-0005-0000-0000-0000525C0000}"/>
    <cellStyle name="Note 4 14 3 4 6 3" xfId="47153" xr:uid="{00000000-0005-0000-0000-0000535C0000}"/>
    <cellStyle name="Note 4 14 3 4 7" xfId="18823" xr:uid="{00000000-0005-0000-0000-0000545C0000}"/>
    <cellStyle name="Note 4 14 3 4 8" xfId="20427" xr:uid="{00000000-0005-0000-0000-0000555C0000}"/>
    <cellStyle name="Note 4 14 3 5" xfId="4490" xr:uid="{00000000-0005-0000-0000-0000565C0000}"/>
    <cellStyle name="Note 4 14 3 5 2" xfId="13993" xr:uid="{00000000-0005-0000-0000-0000575C0000}"/>
    <cellStyle name="Note 4 14 3 5 2 2" xfId="31428" xr:uid="{00000000-0005-0000-0000-0000585C0000}"/>
    <cellStyle name="Note 4 14 3 5 2 3" xfId="45881" xr:uid="{00000000-0005-0000-0000-0000595C0000}"/>
    <cellStyle name="Note 4 14 3 5 3" xfId="16454" xr:uid="{00000000-0005-0000-0000-00005A5C0000}"/>
    <cellStyle name="Note 4 14 3 5 3 2" xfId="33889" xr:uid="{00000000-0005-0000-0000-00005B5C0000}"/>
    <cellStyle name="Note 4 14 3 5 3 3" xfId="48342" xr:uid="{00000000-0005-0000-0000-00005C5C0000}"/>
    <cellStyle name="Note 4 14 3 5 4" xfId="21926" xr:uid="{00000000-0005-0000-0000-00005D5C0000}"/>
    <cellStyle name="Note 4 14 3 5 5" xfId="36379" xr:uid="{00000000-0005-0000-0000-00005E5C0000}"/>
    <cellStyle name="Note 4 14 3 6" xfId="6952" xr:uid="{00000000-0005-0000-0000-00005F5C0000}"/>
    <cellStyle name="Note 4 14 3 6 2" xfId="24387" xr:uid="{00000000-0005-0000-0000-0000605C0000}"/>
    <cellStyle name="Note 4 14 3 6 3" xfId="38840" xr:uid="{00000000-0005-0000-0000-0000615C0000}"/>
    <cellStyle name="Note 4 14 3 7" xfId="9393" xr:uid="{00000000-0005-0000-0000-0000625C0000}"/>
    <cellStyle name="Note 4 14 3 7 2" xfId="26828" xr:uid="{00000000-0005-0000-0000-0000635C0000}"/>
    <cellStyle name="Note 4 14 3 7 3" xfId="41281" xr:uid="{00000000-0005-0000-0000-0000645C0000}"/>
    <cellStyle name="Note 4 14 3 8" xfId="11813" xr:uid="{00000000-0005-0000-0000-0000655C0000}"/>
    <cellStyle name="Note 4 14 3 8 2" xfId="29248" xr:uid="{00000000-0005-0000-0000-0000665C0000}"/>
    <cellStyle name="Note 4 14 3 8 3" xfId="43701" xr:uid="{00000000-0005-0000-0000-0000675C0000}"/>
    <cellStyle name="Note 4 14 3 9" xfId="18820" xr:uid="{00000000-0005-0000-0000-0000685C0000}"/>
    <cellStyle name="Note 4 14 4" xfId="1983" xr:uid="{00000000-0005-0000-0000-0000695C0000}"/>
    <cellStyle name="Note 4 14 4 2" xfId="1984" xr:uid="{00000000-0005-0000-0000-00006A5C0000}"/>
    <cellStyle name="Note 4 14 4 2 2" xfId="4495" xr:uid="{00000000-0005-0000-0000-00006B5C0000}"/>
    <cellStyle name="Note 4 14 4 2 2 2" xfId="13997" xr:uid="{00000000-0005-0000-0000-00006C5C0000}"/>
    <cellStyle name="Note 4 14 4 2 2 2 2" xfId="31432" xr:uid="{00000000-0005-0000-0000-00006D5C0000}"/>
    <cellStyle name="Note 4 14 4 2 2 2 3" xfId="45885" xr:uid="{00000000-0005-0000-0000-00006E5C0000}"/>
    <cellStyle name="Note 4 14 4 2 2 3" xfId="16458" xr:uid="{00000000-0005-0000-0000-00006F5C0000}"/>
    <cellStyle name="Note 4 14 4 2 2 3 2" xfId="33893" xr:uid="{00000000-0005-0000-0000-0000705C0000}"/>
    <cellStyle name="Note 4 14 4 2 2 3 3" xfId="48346" xr:uid="{00000000-0005-0000-0000-0000715C0000}"/>
    <cellStyle name="Note 4 14 4 2 2 4" xfId="21931" xr:uid="{00000000-0005-0000-0000-0000725C0000}"/>
    <cellStyle name="Note 4 14 4 2 2 5" xfId="36384" xr:uid="{00000000-0005-0000-0000-0000735C0000}"/>
    <cellStyle name="Note 4 14 4 2 3" xfId="6957" xr:uid="{00000000-0005-0000-0000-0000745C0000}"/>
    <cellStyle name="Note 4 14 4 2 3 2" xfId="24392" xr:uid="{00000000-0005-0000-0000-0000755C0000}"/>
    <cellStyle name="Note 4 14 4 2 3 3" xfId="38845" xr:uid="{00000000-0005-0000-0000-0000765C0000}"/>
    <cellStyle name="Note 4 14 4 2 4" xfId="9398" xr:uid="{00000000-0005-0000-0000-0000775C0000}"/>
    <cellStyle name="Note 4 14 4 2 4 2" xfId="26833" xr:uid="{00000000-0005-0000-0000-0000785C0000}"/>
    <cellStyle name="Note 4 14 4 2 4 3" xfId="41286" xr:uid="{00000000-0005-0000-0000-0000795C0000}"/>
    <cellStyle name="Note 4 14 4 2 5" xfId="11818" xr:uid="{00000000-0005-0000-0000-00007A5C0000}"/>
    <cellStyle name="Note 4 14 4 2 5 2" xfId="29253" xr:uid="{00000000-0005-0000-0000-00007B5C0000}"/>
    <cellStyle name="Note 4 14 4 2 5 3" xfId="43706" xr:uid="{00000000-0005-0000-0000-00007C5C0000}"/>
    <cellStyle name="Note 4 14 4 2 6" xfId="18825" xr:uid="{00000000-0005-0000-0000-00007D5C0000}"/>
    <cellStyle name="Note 4 14 4 3" xfId="1985" xr:uid="{00000000-0005-0000-0000-00007E5C0000}"/>
    <cellStyle name="Note 4 14 4 3 2" xfId="4496" xr:uid="{00000000-0005-0000-0000-00007F5C0000}"/>
    <cellStyle name="Note 4 14 4 3 2 2" xfId="13998" xr:uid="{00000000-0005-0000-0000-0000805C0000}"/>
    <cellStyle name="Note 4 14 4 3 2 2 2" xfId="31433" xr:uid="{00000000-0005-0000-0000-0000815C0000}"/>
    <cellStyle name="Note 4 14 4 3 2 2 3" xfId="45886" xr:uid="{00000000-0005-0000-0000-0000825C0000}"/>
    <cellStyle name="Note 4 14 4 3 2 3" xfId="16459" xr:uid="{00000000-0005-0000-0000-0000835C0000}"/>
    <cellStyle name="Note 4 14 4 3 2 3 2" xfId="33894" xr:uid="{00000000-0005-0000-0000-0000845C0000}"/>
    <cellStyle name="Note 4 14 4 3 2 3 3" xfId="48347" xr:uid="{00000000-0005-0000-0000-0000855C0000}"/>
    <cellStyle name="Note 4 14 4 3 2 4" xfId="21932" xr:uid="{00000000-0005-0000-0000-0000865C0000}"/>
    <cellStyle name="Note 4 14 4 3 2 5" xfId="36385" xr:uid="{00000000-0005-0000-0000-0000875C0000}"/>
    <cellStyle name="Note 4 14 4 3 3" xfId="6958" xr:uid="{00000000-0005-0000-0000-0000885C0000}"/>
    <cellStyle name="Note 4 14 4 3 3 2" xfId="24393" xr:uid="{00000000-0005-0000-0000-0000895C0000}"/>
    <cellStyle name="Note 4 14 4 3 3 3" xfId="38846" xr:uid="{00000000-0005-0000-0000-00008A5C0000}"/>
    <cellStyle name="Note 4 14 4 3 4" xfId="9399" xr:uid="{00000000-0005-0000-0000-00008B5C0000}"/>
    <cellStyle name="Note 4 14 4 3 4 2" xfId="26834" xr:uid="{00000000-0005-0000-0000-00008C5C0000}"/>
    <cellStyle name="Note 4 14 4 3 4 3" xfId="41287" xr:uid="{00000000-0005-0000-0000-00008D5C0000}"/>
    <cellStyle name="Note 4 14 4 3 5" xfId="11819" xr:uid="{00000000-0005-0000-0000-00008E5C0000}"/>
    <cellStyle name="Note 4 14 4 3 5 2" xfId="29254" xr:uid="{00000000-0005-0000-0000-00008F5C0000}"/>
    <cellStyle name="Note 4 14 4 3 5 3" xfId="43707" xr:uid="{00000000-0005-0000-0000-0000905C0000}"/>
    <cellStyle name="Note 4 14 4 3 6" xfId="18826" xr:uid="{00000000-0005-0000-0000-0000915C0000}"/>
    <cellStyle name="Note 4 14 4 4" xfId="1986" xr:uid="{00000000-0005-0000-0000-0000925C0000}"/>
    <cellStyle name="Note 4 14 4 4 2" xfId="4497" xr:uid="{00000000-0005-0000-0000-0000935C0000}"/>
    <cellStyle name="Note 4 14 4 4 2 2" xfId="21933" xr:uid="{00000000-0005-0000-0000-0000945C0000}"/>
    <cellStyle name="Note 4 14 4 4 2 3" xfId="36386" xr:uid="{00000000-0005-0000-0000-0000955C0000}"/>
    <cellStyle name="Note 4 14 4 4 3" xfId="6959" xr:uid="{00000000-0005-0000-0000-0000965C0000}"/>
    <cellStyle name="Note 4 14 4 4 3 2" xfId="24394" xr:uid="{00000000-0005-0000-0000-0000975C0000}"/>
    <cellStyle name="Note 4 14 4 4 3 3" xfId="38847" xr:uid="{00000000-0005-0000-0000-0000985C0000}"/>
    <cellStyle name="Note 4 14 4 4 4" xfId="9400" xr:uid="{00000000-0005-0000-0000-0000995C0000}"/>
    <cellStyle name="Note 4 14 4 4 4 2" xfId="26835" xr:uid="{00000000-0005-0000-0000-00009A5C0000}"/>
    <cellStyle name="Note 4 14 4 4 4 3" xfId="41288" xr:uid="{00000000-0005-0000-0000-00009B5C0000}"/>
    <cellStyle name="Note 4 14 4 4 5" xfId="11820" xr:uid="{00000000-0005-0000-0000-00009C5C0000}"/>
    <cellStyle name="Note 4 14 4 4 5 2" xfId="29255" xr:uid="{00000000-0005-0000-0000-00009D5C0000}"/>
    <cellStyle name="Note 4 14 4 4 5 3" xfId="43708" xr:uid="{00000000-0005-0000-0000-00009E5C0000}"/>
    <cellStyle name="Note 4 14 4 4 6" xfId="15266" xr:uid="{00000000-0005-0000-0000-00009F5C0000}"/>
    <cellStyle name="Note 4 14 4 4 6 2" xfId="32701" xr:uid="{00000000-0005-0000-0000-0000A05C0000}"/>
    <cellStyle name="Note 4 14 4 4 6 3" xfId="47154" xr:uid="{00000000-0005-0000-0000-0000A15C0000}"/>
    <cellStyle name="Note 4 14 4 4 7" xfId="18827" xr:uid="{00000000-0005-0000-0000-0000A25C0000}"/>
    <cellStyle name="Note 4 14 4 4 8" xfId="20428" xr:uid="{00000000-0005-0000-0000-0000A35C0000}"/>
    <cellStyle name="Note 4 14 4 5" xfId="4494" xr:uid="{00000000-0005-0000-0000-0000A45C0000}"/>
    <cellStyle name="Note 4 14 4 5 2" xfId="13996" xr:uid="{00000000-0005-0000-0000-0000A55C0000}"/>
    <cellStyle name="Note 4 14 4 5 2 2" xfId="31431" xr:uid="{00000000-0005-0000-0000-0000A65C0000}"/>
    <cellStyle name="Note 4 14 4 5 2 3" xfId="45884" xr:uid="{00000000-0005-0000-0000-0000A75C0000}"/>
    <cellStyle name="Note 4 14 4 5 3" xfId="16457" xr:uid="{00000000-0005-0000-0000-0000A85C0000}"/>
    <cellStyle name="Note 4 14 4 5 3 2" xfId="33892" xr:uid="{00000000-0005-0000-0000-0000A95C0000}"/>
    <cellStyle name="Note 4 14 4 5 3 3" xfId="48345" xr:uid="{00000000-0005-0000-0000-0000AA5C0000}"/>
    <cellStyle name="Note 4 14 4 5 4" xfId="21930" xr:uid="{00000000-0005-0000-0000-0000AB5C0000}"/>
    <cellStyle name="Note 4 14 4 5 5" xfId="36383" xr:uid="{00000000-0005-0000-0000-0000AC5C0000}"/>
    <cellStyle name="Note 4 14 4 6" xfId="6956" xr:uid="{00000000-0005-0000-0000-0000AD5C0000}"/>
    <cellStyle name="Note 4 14 4 6 2" xfId="24391" xr:uid="{00000000-0005-0000-0000-0000AE5C0000}"/>
    <cellStyle name="Note 4 14 4 6 3" xfId="38844" xr:uid="{00000000-0005-0000-0000-0000AF5C0000}"/>
    <cellStyle name="Note 4 14 4 7" xfId="9397" xr:uid="{00000000-0005-0000-0000-0000B05C0000}"/>
    <cellStyle name="Note 4 14 4 7 2" xfId="26832" xr:uid="{00000000-0005-0000-0000-0000B15C0000}"/>
    <cellStyle name="Note 4 14 4 7 3" xfId="41285" xr:uid="{00000000-0005-0000-0000-0000B25C0000}"/>
    <cellStyle name="Note 4 14 4 8" xfId="11817" xr:uid="{00000000-0005-0000-0000-0000B35C0000}"/>
    <cellStyle name="Note 4 14 4 8 2" xfId="29252" xr:uid="{00000000-0005-0000-0000-0000B45C0000}"/>
    <cellStyle name="Note 4 14 4 8 3" xfId="43705" xr:uid="{00000000-0005-0000-0000-0000B55C0000}"/>
    <cellStyle name="Note 4 14 4 9" xfId="18824" xr:uid="{00000000-0005-0000-0000-0000B65C0000}"/>
    <cellStyle name="Note 4 14 5" xfId="1987" xr:uid="{00000000-0005-0000-0000-0000B75C0000}"/>
    <cellStyle name="Note 4 14 5 2" xfId="1988" xr:uid="{00000000-0005-0000-0000-0000B85C0000}"/>
    <cellStyle name="Note 4 14 5 2 2" xfId="4499" xr:uid="{00000000-0005-0000-0000-0000B95C0000}"/>
    <cellStyle name="Note 4 14 5 2 2 2" xfId="14000" xr:uid="{00000000-0005-0000-0000-0000BA5C0000}"/>
    <cellStyle name="Note 4 14 5 2 2 2 2" xfId="31435" xr:uid="{00000000-0005-0000-0000-0000BB5C0000}"/>
    <cellStyle name="Note 4 14 5 2 2 2 3" xfId="45888" xr:uid="{00000000-0005-0000-0000-0000BC5C0000}"/>
    <cellStyle name="Note 4 14 5 2 2 3" xfId="16461" xr:uid="{00000000-0005-0000-0000-0000BD5C0000}"/>
    <cellStyle name="Note 4 14 5 2 2 3 2" xfId="33896" xr:uid="{00000000-0005-0000-0000-0000BE5C0000}"/>
    <cellStyle name="Note 4 14 5 2 2 3 3" xfId="48349" xr:uid="{00000000-0005-0000-0000-0000BF5C0000}"/>
    <cellStyle name="Note 4 14 5 2 2 4" xfId="21935" xr:uid="{00000000-0005-0000-0000-0000C05C0000}"/>
    <cellStyle name="Note 4 14 5 2 2 5" xfId="36388" xr:uid="{00000000-0005-0000-0000-0000C15C0000}"/>
    <cellStyle name="Note 4 14 5 2 3" xfId="6961" xr:uid="{00000000-0005-0000-0000-0000C25C0000}"/>
    <cellStyle name="Note 4 14 5 2 3 2" xfId="24396" xr:uid="{00000000-0005-0000-0000-0000C35C0000}"/>
    <cellStyle name="Note 4 14 5 2 3 3" xfId="38849" xr:uid="{00000000-0005-0000-0000-0000C45C0000}"/>
    <cellStyle name="Note 4 14 5 2 4" xfId="9402" xr:uid="{00000000-0005-0000-0000-0000C55C0000}"/>
    <cellStyle name="Note 4 14 5 2 4 2" xfId="26837" xr:uid="{00000000-0005-0000-0000-0000C65C0000}"/>
    <cellStyle name="Note 4 14 5 2 4 3" xfId="41290" xr:uid="{00000000-0005-0000-0000-0000C75C0000}"/>
    <cellStyle name="Note 4 14 5 2 5" xfId="11822" xr:uid="{00000000-0005-0000-0000-0000C85C0000}"/>
    <cellStyle name="Note 4 14 5 2 5 2" xfId="29257" xr:uid="{00000000-0005-0000-0000-0000C95C0000}"/>
    <cellStyle name="Note 4 14 5 2 5 3" xfId="43710" xr:uid="{00000000-0005-0000-0000-0000CA5C0000}"/>
    <cellStyle name="Note 4 14 5 2 6" xfId="18829" xr:uid="{00000000-0005-0000-0000-0000CB5C0000}"/>
    <cellStyle name="Note 4 14 5 3" xfId="1989" xr:uid="{00000000-0005-0000-0000-0000CC5C0000}"/>
    <cellStyle name="Note 4 14 5 3 2" xfId="4500" xr:uid="{00000000-0005-0000-0000-0000CD5C0000}"/>
    <cellStyle name="Note 4 14 5 3 2 2" xfId="14001" xr:uid="{00000000-0005-0000-0000-0000CE5C0000}"/>
    <cellStyle name="Note 4 14 5 3 2 2 2" xfId="31436" xr:uid="{00000000-0005-0000-0000-0000CF5C0000}"/>
    <cellStyle name="Note 4 14 5 3 2 2 3" xfId="45889" xr:uid="{00000000-0005-0000-0000-0000D05C0000}"/>
    <cellStyle name="Note 4 14 5 3 2 3" xfId="16462" xr:uid="{00000000-0005-0000-0000-0000D15C0000}"/>
    <cellStyle name="Note 4 14 5 3 2 3 2" xfId="33897" xr:uid="{00000000-0005-0000-0000-0000D25C0000}"/>
    <cellStyle name="Note 4 14 5 3 2 3 3" xfId="48350" xr:uid="{00000000-0005-0000-0000-0000D35C0000}"/>
    <cellStyle name="Note 4 14 5 3 2 4" xfId="21936" xr:uid="{00000000-0005-0000-0000-0000D45C0000}"/>
    <cellStyle name="Note 4 14 5 3 2 5" xfId="36389" xr:uid="{00000000-0005-0000-0000-0000D55C0000}"/>
    <cellStyle name="Note 4 14 5 3 3" xfId="6962" xr:uid="{00000000-0005-0000-0000-0000D65C0000}"/>
    <cellStyle name="Note 4 14 5 3 3 2" xfId="24397" xr:uid="{00000000-0005-0000-0000-0000D75C0000}"/>
    <cellStyle name="Note 4 14 5 3 3 3" xfId="38850" xr:uid="{00000000-0005-0000-0000-0000D85C0000}"/>
    <cellStyle name="Note 4 14 5 3 4" xfId="9403" xr:uid="{00000000-0005-0000-0000-0000D95C0000}"/>
    <cellStyle name="Note 4 14 5 3 4 2" xfId="26838" xr:uid="{00000000-0005-0000-0000-0000DA5C0000}"/>
    <cellStyle name="Note 4 14 5 3 4 3" xfId="41291" xr:uid="{00000000-0005-0000-0000-0000DB5C0000}"/>
    <cellStyle name="Note 4 14 5 3 5" xfId="11823" xr:uid="{00000000-0005-0000-0000-0000DC5C0000}"/>
    <cellStyle name="Note 4 14 5 3 5 2" xfId="29258" xr:uid="{00000000-0005-0000-0000-0000DD5C0000}"/>
    <cellStyle name="Note 4 14 5 3 5 3" xfId="43711" xr:uid="{00000000-0005-0000-0000-0000DE5C0000}"/>
    <cellStyle name="Note 4 14 5 3 6" xfId="18830" xr:uid="{00000000-0005-0000-0000-0000DF5C0000}"/>
    <cellStyle name="Note 4 14 5 4" xfId="1990" xr:uid="{00000000-0005-0000-0000-0000E05C0000}"/>
    <cellStyle name="Note 4 14 5 4 2" xfId="4501" xr:uid="{00000000-0005-0000-0000-0000E15C0000}"/>
    <cellStyle name="Note 4 14 5 4 2 2" xfId="21937" xr:uid="{00000000-0005-0000-0000-0000E25C0000}"/>
    <cellStyle name="Note 4 14 5 4 2 3" xfId="36390" xr:uid="{00000000-0005-0000-0000-0000E35C0000}"/>
    <cellStyle name="Note 4 14 5 4 3" xfId="6963" xr:uid="{00000000-0005-0000-0000-0000E45C0000}"/>
    <cellStyle name="Note 4 14 5 4 3 2" xfId="24398" xr:uid="{00000000-0005-0000-0000-0000E55C0000}"/>
    <cellStyle name="Note 4 14 5 4 3 3" xfId="38851" xr:uid="{00000000-0005-0000-0000-0000E65C0000}"/>
    <cellStyle name="Note 4 14 5 4 4" xfId="9404" xr:uid="{00000000-0005-0000-0000-0000E75C0000}"/>
    <cellStyle name="Note 4 14 5 4 4 2" xfId="26839" xr:uid="{00000000-0005-0000-0000-0000E85C0000}"/>
    <cellStyle name="Note 4 14 5 4 4 3" xfId="41292" xr:uid="{00000000-0005-0000-0000-0000E95C0000}"/>
    <cellStyle name="Note 4 14 5 4 5" xfId="11824" xr:uid="{00000000-0005-0000-0000-0000EA5C0000}"/>
    <cellStyle name="Note 4 14 5 4 5 2" xfId="29259" xr:uid="{00000000-0005-0000-0000-0000EB5C0000}"/>
    <cellStyle name="Note 4 14 5 4 5 3" xfId="43712" xr:uid="{00000000-0005-0000-0000-0000EC5C0000}"/>
    <cellStyle name="Note 4 14 5 4 6" xfId="15267" xr:uid="{00000000-0005-0000-0000-0000ED5C0000}"/>
    <cellStyle name="Note 4 14 5 4 6 2" xfId="32702" xr:uid="{00000000-0005-0000-0000-0000EE5C0000}"/>
    <cellStyle name="Note 4 14 5 4 6 3" xfId="47155" xr:uid="{00000000-0005-0000-0000-0000EF5C0000}"/>
    <cellStyle name="Note 4 14 5 4 7" xfId="18831" xr:uid="{00000000-0005-0000-0000-0000F05C0000}"/>
    <cellStyle name="Note 4 14 5 4 8" xfId="20429" xr:uid="{00000000-0005-0000-0000-0000F15C0000}"/>
    <cellStyle name="Note 4 14 5 5" xfId="4498" xr:uid="{00000000-0005-0000-0000-0000F25C0000}"/>
    <cellStyle name="Note 4 14 5 5 2" xfId="13999" xr:uid="{00000000-0005-0000-0000-0000F35C0000}"/>
    <cellStyle name="Note 4 14 5 5 2 2" xfId="31434" xr:uid="{00000000-0005-0000-0000-0000F45C0000}"/>
    <cellStyle name="Note 4 14 5 5 2 3" xfId="45887" xr:uid="{00000000-0005-0000-0000-0000F55C0000}"/>
    <cellStyle name="Note 4 14 5 5 3" xfId="16460" xr:uid="{00000000-0005-0000-0000-0000F65C0000}"/>
    <cellStyle name="Note 4 14 5 5 3 2" xfId="33895" xr:uid="{00000000-0005-0000-0000-0000F75C0000}"/>
    <cellStyle name="Note 4 14 5 5 3 3" xfId="48348" xr:uid="{00000000-0005-0000-0000-0000F85C0000}"/>
    <cellStyle name="Note 4 14 5 5 4" xfId="21934" xr:uid="{00000000-0005-0000-0000-0000F95C0000}"/>
    <cellStyle name="Note 4 14 5 5 5" xfId="36387" xr:uid="{00000000-0005-0000-0000-0000FA5C0000}"/>
    <cellStyle name="Note 4 14 5 6" xfId="6960" xr:uid="{00000000-0005-0000-0000-0000FB5C0000}"/>
    <cellStyle name="Note 4 14 5 6 2" xfId="24395" xr:uid="{00000000-0005-0000-0000-0000FC5C0000}"/>
    <cellStyle name="Note 4 14 5 6 3" xfId="38848" xr:uid="{00000000-0005-0000-0000-0000FD5C0000}"/>
    <cellStyle name="Note 4 14 5 7" xfId="9401" xr:uid="{00000000-0005-0000-0000-0000FE5C0000}"/>
    <cellStyle name="Note 4 14 5 7 2" xfId="26836" xr:uid="{00000000-0005-0000-0000-0000FF5C0000}"/>
    <cellStyle name="Note 4 14 5 7 3" xfId="41289" xr:uid="{00000000-0005-0000-0000-0000005D0000}"/>
    <cellStyle name="Note 4 14 5 8" xfId="11821" xr:uid="{00000000-0005-0000-0000-0000015D0000}"/>
    <cellStyle name="Note 4 14 5 8 2" xfId="29256" xr:uid="{00000000-0005-0000-0000-0000025D0000}"/>
    <cellStyle name="Note 4 14 5 8 3" xfId="43709" xr:uid="{00000000-0005-0000-0000-0000035D0000}"/>
    <cellStyle name="Note 4 14 5 9" xfId="18828" xr:uid="{00000000-0005-0000-0000-0000045D0000}"/>
    <cellStyle name="Note 4 14 6" xfId="1991" xr:uid="{00000000-0005-0000-0000-0000055D0000}"/>
    <cellStyle name="Note 4 14 6 2" xfId="4502" xr:uid="{00000000-0005-0000-0000-0000065D0000}"/>
    <cellStyle name="Note 4 14 6 2 2" xfId="14002" xr:uid="{00000000-0005-0000-0000-0000075D0000}"/>
    <cellStyle name="Note 4 14 6 2 2 2" xfId="31437" xr:uid="{00000000-0005-0000-0000-0000085D0000}"/>
    <cellStyle name="Note 4 14 6 2 2 3" xfId="45890" xr:uid="{00000000-0005-0000-0000-0000095D0000}"/>
    <cellStyle name="Note 4 14 6 2 3" xfId="16463" xr:uid="{00000000-0005-0000-0000-00000A5D0000}"/>
    <cellStyle name="Note 4 14 6 2 3 2" xfId="33898" xr:uid="{00000000-0005-0000-0000-00000B5D0000}"/>
    <cellStyle name="Note 4 14 6 2 3 3" xfId="48351" xr:uid="{00000000-0005-0000-0000-00000C5D0000}"/>
    <cellStyle name="Note 4 14 6 2 4" xfId="21938" xr:uid="{00000000-0005-0000-0000-00000D5D0000}"/>
    <cellStyle name="Note 4 14 6 2 5" xfId="36391" xr:uid="{00000000-0005-0000-0000-00000E5D0000}"/>
    <cellStyle name="Note 4 14 6 3" xfId="6964" xr:uid="{00000000-0005-0000-0000-00000F5D0000}"/>
    <cellStyle name="Note 4 14 6 3 2" xfId="24399" xr:uid="{00000000-0005-0000-0000-0000105D0000}"/>
    <cellStyle name="Note 4 14 6 3 3" xfId="38852" xr:uid="{00000000-0005-0000-0000-0000115D0000}"/>
    <cellStyle name="Note 4 14 6 4" xfId="9405" xr:uid="{00000000-0005-0000-0000-0000125D0000}"/>
    <cellStyle name="Note 4 14 6 4 2" xfId="26840" xr:uid="{00000000-0005-0000-0000-0000135D0000}"/>
    <cellStyle name="Note 4 14 6 4 3" xfId="41293" xr:uid="{00000000-0005-0000-0000-0000145D0000}"/>
    <cellStyle name="Note 4 14 6 5" xfId="11825" xr:uid="{00000000-0005-0000-0000-0000155D0000}"/>
    <cellStyle name="Note 4 14 6 5 2" xfId="29260" xr:uid="{00000000-0005-0000-0000-0000165D0000}"/>
    <cellStyle name="Note 4 14 6 5 3" xfId="43713" xr:uid="{00000000-0005-0000-0000-0000175D0000}"/>
    <cellStyle name="Note 4 14 6 6" xfId="18832" xr:uid="{00000000-0005-0000-0000-0000185D0000}"/>
    <cellStyle name="Note 4 14 7" xfId="1992" xr:uid="{00000000-0005-0000-0000-0000195D0000}"/>
    <cellStyle name="Note 4 14 7 2" xfId="4503" xr:uid="{00000000-0005-0000-0000-00001A5D0000}"/>
    <cellStyle name="Note 4 14 7 2 2" xfId="14003" xr:uid="{00000000-0005-0000-0000-00001B5D0000}"/>
    <cellStyle name="Note 4 14 7 2 2 2" xfId="31438" xr:uid="{00000000-0005-0000-0000-00001C5D0000}"/>
    <cellStyle name="Note 4 14 7 2 2 3" xfId="45891" xr:uid="{00000000-0005-0000-0000-00001D5D0000}"/>
    <cellStyle name="Note 4 14 7 2 3" xfId="16464" xr:uid="{00000000-0005-0000-0000-00001E5D0000}"/>
    <cellStyle name="Note 4 14 7 2 3 2" xfId="33899" xr:uid="{00000000-0005-0000-0000-00001F5D0000}"/>
    <cellStyle name="Note 4 14 7 2 3 3" xfId="48352" xr:uid="{00000000-0005-0000-0000-0000205D0000}"/>
    <cellStyle name="Note 4 14 7 2 4" xfId="21939" xr:uid="{00000000-0005-0000-0000-0000215D0000}"/>
    <cellStyle name="Note 4 14 7 2 5" xfId="36392" xr:uid="{00000000-0005-0000-0000-0000225D0000}"/>
    <cellStyle name="Note 4 14 7 3" xfId="6965" xr:uid="{00000000-0005-0000-0000-0000235D0000}"/>
    <cellStyle name="Note 4 14 7 3 2" xfId="24400" xr:uid="{00000000-0005-0000-0000-0000245D0000}"/>
    <cellStyle name="Note 4 14 7 3 3" xfId="38853" xr:uid="{00000000-0005-0000-0000-0000255D0000}"/>
    <cellStyle name="Note 4 14 7 4" xfId="9406" xr:uid="{00000000-0005-0000-0000-0000265D0000}"/>
    <cellStyle name="Note 4 14 7 4 2" xfId="26841" xr:uid="{00000000-0005-0000-0000-0000275D0000}"/>
    <cellStyle name="Note 4 14 7 4 3" xfId="41294" xr:uid="{00000000-0005-0000-0000-0000285D0000}"/>
    <cellStyle name="Note 4 14 7 5" xfId="11826" xr:uid="{00000000-0005-0000-0000-0000295D0000}"/>
    <cellStyle name="Note 4 14 7 5 2" xfId="29261" xr:uid="{00000000-0005-0000-0000-00002A5D0000}"/>
    <cellStyle name="Note 4 14 7 5 3" xfId="43714" xr:uid="{00000000-0005-0000-0000-00002B5D0000}"/>
    <cellStyle name="Note 4 14 7 6" xfId="18833" xr:uid="{00000000-0005-0000-0000-00002C5D0000}"/>
    <cellStyle name="Note 4 14 8" xfId="1993" xr:uid="{00000000-0005-0000-0000-00002D5D0000}"/>
    <cellStyle name="Note 4 14 8 2" xfId="4504" xr:uid="{00000000-0005-0000-0000-00002E5D0000}"/>
    <cellStyle name="Note 4 14 8 2 2" xfId="21940" xr:uid="{00000000-0005-0000-0000-00002F5D0000}"/>
    <cellStyle name="Note 4 14 8 2 3" xfId="36393" xr:uid="{00000000-0005-0000-0000-0000305D0000}"/>
    <cellStyle name="Note 4 14 8 3" xfId="6966" xr:uid="{00000000-0005-0000-0000-0000315D0000}"/>
    <cellStyle name="Note 4 14 8 3 2" xfId="24401" xr:uid="{00000000-0005-0000-0000-0000325D0000}"/>
    <cellStyle name="Note 4 14 8 3 3" xfId="38854" xr:uid="{00000000-0005-0000-0000-0000335D0000}"/>
    <cellStyle name="Note 4 14 8 4" xfId="9407" xr:uid="{00000000-0005-0000-0000-0000345D0000}"/>
    <cellStyle name="Note 4 14 8 4 2" xfId="26842" xr:uid="{00000000-0005-0000-0000-0000355D0000}"/>
    <cellStyle name="Note 4 14 8 4 3" xfId="41295" xr:uid="{00000000-0005-0000-0000-0000365D0000}"/>
    <cellStyle name="Note 4 14 8 5" xfId="11827" xr:uid="{00000000-0005-0000-0000-0000375D0000}"/>
    <cellStyle name="Note 4 14 8 5 2" xfId="29262" xr:uid="{00000000-0005-0000-0000-0000385D0000}"/>
    <cellStyle name="Note 4 14 8 5 3" xfId="43715" xr:uid="{00000000-0005-0000-0000-0000395D0000}"/>
    <cellStyle name="Note 4 14 8 6" xfId="15268" xr:uid="{00000000-0005-0000-0000-00003A5D0000}"/>
    <cellStyle name="Note 4 14 8 6 2" xfId="32703" xr:uid="{00000000-0005-0000-0000-00003B5D0000}"/>
    <cellStyle name="Note 4 14 8 6 3" xfId="47156" xr:uid="{00000000-0005-0000-0000-00003C5D0000}"/>
    <cellStyle name="Note 4 14 8 7" xfId="18834" xr:uid="{00000000-0005-0000-0000-00003D5D0000}"/>
    <cellStyle name="Note 4 14 8 8" xfId="20430" xr:uid="{00000000-0005-0000-0000-00003E5D0000}"/>
    <cellStyle name="Note 4 14 9" xfId="4485" xr:uid="{00000000-0005-0000-0000-00003F5D0000}"/>
    <cellStyle name="Note 4 14 9 2" xfId="13989" xr:uid="{00000000-0005-0000-0000-0000405D0000}"/>
    <cellStyle name="Note 4 14 9 2 2" xfId="31424" xr:uid="{00000000-0005-0000-0000-0000415D0000}"/>
    <cellStyle name="Note 4 14 9 2 3" xfId="45877" xr:uid="{00000000-0005-0000-0000-0000425D0000}"/>
    <cellStyle name="Note 4 14 9 3" xfId="16450" xr:uid="{00000000-0005-0000-0000-0000435D0000}"/>
    <cellStyle name="Note 4 14 9 3 2" xfId="33885" xr:uid="{00000000-0005-0000-0000-0000445D0000}"/>
    <cellStyle name="Note 4 14 9 3 3" xfId="48338" xr:uid="{00000000-0005-0000-0000-0000455D0000}"/>
    <cellStyle name="Note 4 14 9 4" xfId="21921" xr:uid="{00000000-0005-0000-0000-0000465D0000}"/>
    <cellStyle name="Note 4 14 9 5" xfId="36374" xr:uid="{00000000-0005-0000-0000-0000475D0000}"/>
    <cellStyle name="Note 4 15" xfId="1994" xr:uid="{00000000-0005-0000-0000-0000485D0000}"/>
    <cellStyle name="Note 4 15 10" xfId="6967" xr:uid="{00000000-0005-0000-0000-0000495D0000}"/>
    <cellStyle name="Note 4 15 10 2" xfId="24402" xr:uid="{00000000-0005-0000-0000-00004A5D0000}"/>
    <cellStyle name="Note 4 15 10 3" xfId="38855" xr:uid="{00000000-0005-0000-0000-00004B5D0000}"/>
    <cellStyle name="Note 4 15 11" xfId="9408" xr:uid="{00000000-0005-0000-0000-00004C5D0000}"/>
    <cellStyle name="Note 4 15 11 2" xfId="26843" xr:uid="{00000000-0005-0000-0000-00004D5D0000}"/>
    <cellStyle name="Note 4 15 11 3" xfId="41296" xr:uid="{00000000-0005-0000-0000-00004E5D0000}"/>
    <cellStyle name="Note 4 15 12" xfId="11828" xr:uid="{00000000-0005-0000-0000-00004F5D0000}"/>
    <cellStyle name="Note 4 15 12 2" xfId="29263" xr:uid="{00000000-0005-0000-0000-0000505D0000}"/>
    <cellStyle name="Note 4 15 12 3" xfId="43716" xr:uid="{00000000-0005-0000-0000-0000515D0000}"/>
    <cellStyle name="Note 4 15 13" xfId="18835" xr:uid="{00000000-0005-0000-0000-0000525D0000}"/>
    <cellStyle name="Note 4 15 2" xfId="1995" xr:uid="{00000000-0005-0000-0000-0000535D0000}"/>
    <cellStyle name="Note 4 15 2 2" xfId="1996" xr:uid="{00000000-0005-0000-0000-0000545D0000}"/>
    <cellStyle name="Note 4 15 2 2 2" xfId="4507" xr:uid="{00000000-0005-0000-0000-0000555D0000}"/>
    <cellStyle name="Note 4 15 2 2 2 2" xfId="14006" xr:uid="{00000000-0005-0000-0000-0000565D0000}"/>
    <cellStyle name="Note 4 15 2 2 2 2 2" xfId="31441" xr:uid="{00000000-0005-0000-0000-0000575D0000}"/>
    <cellStyle name="Note 4 15 2 2 2 2 3" xfId="45894" xr:uid="{00000000-0005-0000-0000-0000585D0000}"/>
    <cellStyle name="Note 4 15 2 2 2 3" xfId="16467" xr:uid="{00000000-0005-0000-0000-0000595D0000}"/>
    <cellStyle name="Note 4 15 2 2 2 3 2" xfId="33902" xr:uid="{00000000-0005-0000-0000-00005A5D0000}"/>
    <cellStyle name="Note 4 15 2 2 2 3 3" xfId="48355" xr:uid="{00000000-0005-0000-0000-00005B5D0000}"/>
    <cellStyle name="Note 4 15 2 2 2 4" xfId="21943" xr:uid="{00000000-0005-0000-0000-00005C5D0000}"/>
    <cellStyle name="Note 4 15 2 2 2 5" xfId="36396" xr:uid="{00000000-0005-0000-0000-00005D5D0000}"/>
    <cellStyle name="Note 4 15 2 2 3" xfId="6969" xr:uid="{00000000-0005-0000-0000-00005E5D0000}"/>
    <cellStyle name="Note 4 15 2 2 3 2" xfId="24404" xr:uid="{00000000-0005-0000-0000-00005F5D0000}"/>
    <cellStyle name="Note 4 15 2 2 3 3" xfId="38857" xr:uid="{00000000-0005-0000-0000-0000605D0000}"/>
    <cellStyle name="Note 4 15 2 2 4" xfId="9410" xr:uid="{00000000-0005-0000-0000-0000615D0000}"/>
    <cellStyle name="Note 4 15 2 2 4 2" xfId="26845" xr:uid="{00000000-0005-0000-0000-0000625D0000}"/>
    <cellStyle name="Note 4 15 2 2 4 3" xfId="41298" xr:uid="{00000000-0005-0000-0000-0000635D0000}"/>
    <cellStyle name="Note 4 15 2 2 5" xfId="11830" xr:uid="{00000000-0005-0000-0000-0000645D0000}"/>
    <cellStyle name="Note 4 15 2 2 5 2" xfId="29265" xr:uid="{00000000-0005-0000-0000-0000655D0000}"/>
    <cellStyle name="Note 4 15 2 2 5 3" xfId="43718" xr:uid="{00000000-0005-0000-0000-0000665D0000}"/>
    <cellStyle name="Note 4 15 2 2 6" xfId="18837" xr:uid="{00000000-0005-0000-0000-0000675D0000}"/>
    <cellStyle name="Note 4 15 2 3" xfId="1997" xr:uid="{00000000-0005-0000-0000-0000685D0000}"/>
    <cellStyle name="Note 4 15 2 3 2" xfId="4508" xr:uid="{00000000-0005-0000-0000-0000695D0000}"/>
    <cellStyle name="Note 4 15 2 3 2 2" xfId="14007" xr:uid="{00000000-0005-0000-0000-00006A5D0000}"/>
    <cellStyle name="Note 4 15 2 3 2 2 2" xfId="31442" xr:uid="{00000000-0005-0000-0000-00006B5D0000}"/>
    <cellStyle name="Note 4 15 2 3 2 2 3" xfId="45895" xr:uid="{00000000-0005-0000-0000-00006C5D0000}"/>
    <cellStyle name="Note 4 15 2 3 2 3" xfId="16468" xr:uid="{00000000-0005-0000-0000-00006D5D0000}"/>
    <cellStyle name="Note 4 15 2 3 2 3 2" xfId="33903" xr:uid="{00000000-0005-0000-0000-00006E5D0000}"/>
    <cellStyle name="Note 4 15 2 3 2 3 3" xfId="48356" xr:uid="{00000000-0005-0000-0000-00006F5D0000}"/>
    <cellStyle name="Note 4 15 2 3 2 4" xfId="21944" xr:uid="{00000000-0005-0000-0000-0000705D0000}"/>
    <cellStyle name="Note 4 15 2 3 2 5" xfId="36397" xr:uid="{00000000-0005-0000-0000-0000715D0000}"/>
    <cellStyle name="Note 4 15 2 3 3" xfId="6970" xr:uid="{00000000-0005-0000-0000-0000725D0000}"/>
    <cellStyle name="Note 4 15 2 3 3 2" xfId="24405" xr:uid="{00000000-0005-0000-0000-0000735D0000}"/>
    <cellStyle name="Note 4 15 2 3 3 3" xfId="38858" xr:uid="{00000000-0005-0000-0000-0000745D0000}"/>
    <cellStyle name="Note 4 15 2 3 4" xfId="9411" xr:uid="{00000000-0005-0000-0000-0000755D0000}"/>
    <cellStyle name="Note 4 15 2 3 4 2" xfId="26846" xr:uid="{00000000-0005-0000-0000-0000765D0000}"/>
    <cellStyle name="Note 4 15 2 3 4 3" xfId="41299" xr:uid="{00000000-0005-0000-0000-0000775D0000}"/>
    <cellStyle name="Note 4 15 2 3 5" xfId="11831" xr:uid="{00000000-0005-0000-0000-0000785D0000}"/>
    <cellStyle name="Note 4 15 2 3 5 2" xfId="29266" xr:uid="{00000000-0005-0000-0000-0000795D0000}"/>
    <cellStyle name="Note 4 15 2 3 5 3" xfId="43719" xr:uid="{00000000-0005-0000-0000-00007A5D0000}"/>
    <cellStyle name="Note 4 15 2 3 6" xfId="18838" xr:uid="{00000000-0005-0000-0000-00007B5D0000}"/>
    <cellStyle name="Note 4 15 2 4" xfId="1998" xr:uid="{00000000-0005-0000-0000-00007C5D0000}"/>
    <cellStyle name="Note 4 15 2 4 2" xfId="4509" xr:uid="{00000000-0005-0000-0000-00007D5D0000}"/>
    <cellStyle name="Note 4 15 2 4 2 2" xfId="21945" xr:uid="{00000000-0005-0000-0000-00007E5D0000}"/>
    <cellStyle name="Note 4 15 2 4 2 3" xfId="36398" xr:uid="{00000000-0005-0000-0000-00007F5D0000}"/>
    <cellStyle name="Note 4 15 2 4 3" xfId="6971" xr:uid="{00000000-0005-0000-0000-0000805D0000}"/>
    <cellStyle name="Note 4 15 2 4 3 2" xfId="24406" xr:uid="{00000000-0005-0000-0000-0000815D0000}"/>
    <cellStyle name="Note 4 15 2 4 3 3" xfId="38859" xr:uid="{00000000-0005-0000-0000-0000825D0000}"/>
    <cellStyle name="Note 4 15 2 4 4" xfId="9412" xr:uid="{00000000-0005-0000-0000-0000835D0000}"/>
    <cellStyle name="Note 4 15 2 4 4 2" xfId="26847" xr:uid="{00000000-0005-0000-0000-0000845D0000}"/>
    <cellStyle name="Note 4 15 2 4 4 3" xfId="41300" xr:uid="{00000000-0005-0000-0000-0000855D0000}"/>
    <cellStyle name="Note 4 15 2 4 5" xfId="11832" xr:uid="{00000000-0005-0000-0000-0000865D0000}"/>
    <cellStyle name="Note 4 15 2 4 5 2" xfId="29267" xr:uid="{00000000-0005-0000-0000-0000875D0000}"/>
    <cellStyle name="Note 4 15 2 4 5 3" xfId="43720" xr:uid="{00000000-0005-0000-0000-0000885D0000}"/>
    <cellStyle name="Note 4 15 2 4 6" xfId="15269" xr:uid="{00000000-0005-0000-0000-0000895D0000}"/>
    <cellStyle name="Note 4 15 2 4 6 2" xfId="32704" xr:uid="{00000000-0005-0000-0000-00008A5D0000}"/>
    <cellStyle name="Note 4 15 2 4 6 3" xfId="47157" xr:uid="{00000000-0005-0000-0000-00008B5D0000}"/>
    <cellStyle name="Note 4 15 2 4 7" xfId="18839" xr:uid="{00000000-0005-0000-0000-00008C5D0000}"/>
    <cellStyle name="Note 4 15 2 4 8" xfId="20431" xr:uid="{00000000-0005-0000-0000-00008D5D0000}"/>
    <cellStyle name="Note 4 15 2 5" xfId="4506" xr:uid="{00000000-0005-0000-0000-00008E5D0000}"/>
    <cellStyle name="Note 4 15 2 5 2" xfId="14005" xr:uid="{00000000-0005-0000-0000-00008F5D0000}"/>
    <cellStyle name="Note 4 15 2 5 2 2" xfId="31440" xr:uid="{00000000-0005-0000-0000-0000905D0000}"/>
    <cellStyle name="Note 4 15 2 5 2 3" xfId="45893" xr:uid="{00000000-0005-0000-0000-0000915D0000}"/>
    <cellStyle name="Note 4 15 2 5 3" xfId="16466" xr:uid="{00000000-0005-0000-0000-0000925D0000}"/>
    <cellStyle name="Note 4 15 2 5 3 2" xfId="33901" xr:uid="{00000000-0005-0000-0000-0000935D0000}"/>
    <cellStyle name="Note 4 15 2 5 3 3" xfId="48354" xr:uid="{00000000-0005-0000-0000-0000945D0000}"/>
    <cellStyle name="Note 4 15 2 5 4" xfId="21942" xr:uid="{00000000-0005-0000-0000-0000955D0000}"/>
    <cellStyle name="Note 4 15 2 5 5" xfId="36395" xr:uid="{00000000-0005-0000-0000-0000965D0000}"/>
    <cellStyle name="Note 4 15 2 6" xfId="6968" xr:uid="{00000000-0005-0000-0000-0000975D0000}"/>
    <cellStyle name="Note 4 15 2 6 2" xfId="24403" xr:uid="{00000000-0005-0000-0000-0000985D0000}"/>
    <cellStyle name="Note 4 15 2 6 3" xfId="38856" xr:uid="{00000000-0005-0000-0000-0000995D0000}"/>
    <cellStyle name="Note 4 15 2 7" xfId="9409" xr:uid="{00000000-0005-0000-0000-00009A5D0000}"/>
    <cellStyle name="Note 4 15 2 7 2" xfId="26844" xr:uid="{00000000-0005-0000-0000-00009B5D0000}"/>
    <cellStyle name="Note 4 15 2 7 3" xfId="41297" xr:uid="{00000000-0005-0000-0000-00009C5D0000}"/>
    <cellStyle name="Note 4 15 2 8" xfId="11829" xr:uid="{00000000-0005-0000-0000-00009D5D0000}"/>
    <cellStyle name="Note 4 15 2 8 2" xfId="29264" xr:uid="{00000000-0005-0000-0000-00009E5D0000}"/>
    <cellStyle name="Note 4 15 2 8 3" xfId="43717" xr:uid="{00000000-0005-0000-0000-00009F5D0000}"/>
    <cellStyle name="Note 4 15 2 9" xfId="18836" xr:uid="{00000000-0005-0000-0000-0000A05D0000}"/>
    <cellStyle name="Note 4 15 3" xfId="1999" xr:uid="{00000000-0005-0000-0000-0000A15D0000}"/>
    <cellStyle name="Note 4 15 3 2" xfId="2000" xr:uid="{00000000-0005-0000-0000-0000A25D0000}"/>
    <cellStyle name="Note 4 15 3 2 2" xfId="4511" xr:uid="{00000000-0005-0000-0000-0000A35D0000}"/>
    <cellStyle name="Note 4 15 3 2 2 2" xfId="14009" xr:uid="{00000000-0005-0000-0000-0000A45D0000}"/>
    <cellStyle name="Note 4 15 3 2 2 2 2" xfId="31444" xr:uid="{00000000-0005-0000-0000-0000A55D0000}"/>
    <cellStyle name="Note 4 15 3 2 2 2 3" xfId="45897" xr:uid="{00000000-0005-0000-0000-0000A65D0000}"/>
    <cellStyle name="Note 4 15 3 2 2 3" xfId="16470" xr:uid="{00000000-0005-0000-0000-0000A75D0000}"/>
    <cellStyle name="Note 4 15 3 2 2 3 2" xfId="33905" xr:uid="{00000000-0005-0000-0000-0000A85D0000}"/>
    <cellStyle name="Note 4 15 3 2 2 3 3" xfId="48358" xr:uid="{00000000-0005-0000-0000-0000A95D0000}"/>
    <cellStyle name="Note 4 15 3 2 2 4" xfId="21947" xr:uid="{00000000-0005-0000-0000-0000AA5D0000}"/>
    <cellStyle name="Note 4 15 3 2 2 5" xfId="36400" xr:uid="{00000000-0005-0000-0000-0000AB5D0000}"/>
    <cellStyle name="Note 4 15 3 2 3" xfId="6973" xr:uid="{00000000-0005-0000-0000-0000AC5D0000}"/>
    <cellStyle name="Note 4 15 3 2 3 2" xfId="24408" xr:uid="{00000000-0005-0000-0000-0000AD5D0000}"/>
    <cellStyle name="Note 4 15 3 2 3 3" xfId="38861" xr:uid="{00000000-0005-0000-0000-0000AE5D0000}"/>
    <cellStyle name="Note 4 15 3 2 4" xfId="9414" xr:uid="{00000000-0005-0000-0000-0000AF5D0000}"/>
    <cellStyle name="Note 4 15 3 2 4 2" xfId="26849" xr:uid="{00000000-0005-0000-0000-0000B05D0000}"/>
    <cellStyle name="Note 4 15 3 2 4 3" xfId="41302" xr:uid="{00000000-0005-0000-0000-0000B15D0000}"/>
    <cellStyle name="Note 4 15 3 2 5" xfId="11834" xr:uid="{00000000-0005-0000-0000-0000B25D0000}"/>
    <cellStyle name="Note 4 15 3 2 5 2" xfId="29269" xr:uid="{00000000-0005-0000-0000-0000B35D0000}"/>
    <cellStyle name="Note 4 15 3 2 5 3" xfId="43722" xr:uid="{00000000-0005-0000-0000-0000B45D0000}"/>
    <cellStyle name="Note 4 15 3 2 6" xfId="18841" xr:uid="{00000000-0005-0000-0000-0000B55D0000}"/>
    <cellStyle name="Note 4 15 3 3" xfId="2001" xr:uid="{00000000-0005-0000-0000-0000B65D0000}"/>
    <cellStyle name="Note 4 15 3 3 2" xfId="4512" xr:uid="{00000000-0005-0000-0000-0000B75D0000}"/>
    <cellStyle name="Note 4 15 3 3 2 2" xfId="14010" xr:uid="{00000000-0005-0000-0000-0000B85D0000}"/>
    <cellStyle name="Note 4 15 3 3 2 2 2" xfId="31445" xr:uid="{00000000-0005-0000-0000-0000B95D0000}"/>
    <cellStyle name="Note 4 15 3 3 2 2 3" xfId="45898" xr:uid="{00000000-0005-0000-0000-0000BA5D0000}"/>
    <cellStyle name="Note 4 15 3 3 2 3" xfId="16471" xr:uid="{00000000-0005-0000-0000-0000BB5D0000}"/>
    <cellStyle name="Note 4 15 3 3 2 3 2" xfId="33906" xr:uid="{00000000-0005-0000-0000-0000BC5D0000}"/>
    <cellStyle name="Note 4 15 3 3 2 3 3" xfId="48359" xr:uid="{00000000-0005-0000-0000-0000BD5D0000}"/>
    <cellStyle name="Note 4 15 3 3 2 4" xfId="21948" xr:uid="{00000000-0005-0000-0000-0000BE5D0000}"/>
    <cellStyle name="Note 4 15 3 3 2 5" xfId="36401" xr:uid="{00000000-0005-0000-0000-0000BF5D0000}"/>
    <cellStyle name="Note 4 15 3 3 3" xfId="6974" xr:uid="{00000000-0005-0000-0000-0000C05D0000}"/>
    <cellStyle name="Note 4 15 3 3 3 2" xfId="24409" xr:uid="{00000000-0005-0000-0000-0000C15D0000}"/>
    <cellStyle name="Note 4 15 3 3 3 3" xfId="38862" xr:uid="{00000000-0005-0000-0000-0000C25D0000}"/>
    <cellStyle name="Note 4 15 3 3 4" xfId="9415" xr:uid="{00000000-0005-0000-0000-0000C35D0000}"/>
    <cellStyle name="Note 4 15 3 3 4 2" xfId="26850" xr:uid="{00000000-0005-0000-0000-0000C45D0000}"/>
    <cellStyle name="Note 4 15 3 3 4 3" xfId="41303" xr:uid="{00000000-0005-0000-0000-0000C55D0000}"/>
    <cellStyle name="Note 4 15 3 3 5" xfId="11835" xr:uid="{00000000-0005-0000-0000-0000C65D0000}"/>
    <cellStyle name="Note 4 15 3 3 5 2" xfId="29270" xr:uid="{00000000-0005-0000-0000-0000C75D0000}"/>
    <cellStyle name="Note 4 15 3 3 5 3" xfId="43723" xr:uid="{00000000-0005-0000-0000-0000C85D0000}"/>
    <cellStyle name="Note 4 15 3 3 6" xfId="18842" xr:uid="{00000000-0005-0000-0000-0000C95D0000}"/>
    <cellStyle name="Note 4 15 3 4" xfId="2002" xr:uid="{00000000-0005-0000-0000-0000CA5D0000}"/>
    <cellStyle name="Note 4 15 3 4 2" xfId="4513" xr:uid="{00000000-0005-0000-0000-0000CB5D0000}"/>
    <cellStyle name="Note 4 15 3 4 2 2" xfId="21949" xr:uid="{00000000-0005-0000-0000-0000CC5D0000}"/>
    <cellStyle name="Note 4 15 3 4 2 3" xfId="36402" xr:uid="{00000000-0005-0000-0000-0000CD5D0000}"/>
    <cellStyle name="Note 4 15 3 4 3" xfId="6975" xr:uid="{00000000-0005-0000-0000-0000CE5D0000}"/>
    <cellStyle name="Note 4 15 3 4 3 2" xfId="24410" xr:uid="{00000000-0005-0000-0000-0000CF5D0000}"/>
    <cellStyle name="Note 4 15 3 4 3 3" xfId="38863" xr:uid="{00000000-0005-0000-0000-0000D05D0000}"/>
    <cellStyle name="Note 4 15 3 4 4" xfId="9416" xr:uid="{00000000-0005-0000-0000-0000D15D0000}"/>
    <cellStyle name="Note 4 15 3 4 4 2" xfId="26851" xr:uid="{00000000-0005-0000-0000-0000D25D0000}"/>
    <cellStyle name="Note 4 15 3 4 4 3" xfId="41304" xr:uid="{00000000-0005-0000-0000-0000D35D0000}"/>
    <cellStyle name="Note 4 15 3 4 5" xfId="11836" xr:uid="{00000000-0005-0000-0000-0000D45D0000}"/>
    <cellStyle name="Note 4 15 3 4 5 2" xfId="29271" xr:uid="{00000000-0005-0000-0000-0000D55D0000}"/>
    <cellStyle name="Note 4 15 3 4 5 3" xfId="43724" xr:uid="{00000000-0005-0000-0000-0000D65D0000}"/>
    <cellStyle name="Note 4 15 3 4 6" xfId="15270" xr:uid="{00000000-0005-0000-0000-0000D75D0000}"/>
    <cellStyle name="Note 4 15 3 4 6 2" xfId="32705" xr:uid="{00000000-0005-0000-0000-0000D85D0000}"/>
    <cellStyle name="Note 4 15 3 4 6 3" xfId="47158" xr:uid="{00000000-0005-0000-0000-0000D95D0000}"/>
    <cellStyle name="Note 4 15 3 4 7" xfId="18843" xr:uid="{00000000-0005-0000-0000-0000DA5D0000}"/>
    <cellStyle name="Note 4 15 3 4 8" xfId="20432" xr:uid="{00000000-0005-0000-0000-0000DB5D0000}"/>
    <cellStyle name="Note 4 15 3 5" xfId="4510" xr:uid="{00000000-0005-0000-0000-0000DC5D0000}"/>
    <cellStyle name="Note 4 15 3 5 2" xfId="14008" xr:uid="{00000000-0005-0000-0000-0000DD5D0000}"/>
    <cellStyle name="Note 4 15 3 5 2 2" xfId="31443" xr:uid="{00000000-0005-0000-0000-0000DE5D0000}"/>
    <cellStyle name="Note 4 15 3 5 2 3" xfId="45896" xr:uid="{00000000-0005-0000-0000-0000DF5D0000}"/>
    <cellStyle name="Note 4 15 3 5 3" xfId="16469" xr:uid="{00000000-0005-0000-0000-0000E05D0000}"/>
    <cellStyle name="Note 4 15 3 5 3 2" xfId="33904" xr:uid="{00000000-0005-0000-0000-0000E15D0000}"/>
    <cellStyle name="Note 4 15 3 5 3 3" xfId="48357" xr:uid="{00000000-0005-0000-0000-0000E25D0000}"/>
    <cellStyle name="Note 4 15 3 5 4" xfId="21946" xr:uid="{00000000-0005-0000-0000-0000E35D0000}"/>
    <cellStyle name="Note 4 15 3 5 5" xfId="36399" xr:uid="{00000000-0005-0000-0000-0000E45D0000}"/>
    <cellStyle name="Note 4 15 3 6" xfId="6972" xr:uid="{00000000-0005-0000-0000-0000E55D0000}"/>
    <cellStyle name="Note 4 15 3 6 2" xfId="24407" xr:uid="{00000000-0005-0000-0000-0000E65D0000}"/>
    <cellStyle name="Note 4 15 3 6 3" xfId="38860" xr:uid="{00000000-0005-0000-0000-0000E75D0000}"/>
    <cellStyle name="Note 4 15 3 7" xfId="9413" xr:uid="{00000000-0005-0000-0000-0000E85D0000}"/>
    <cellStyle name="Note 4 15 3 7 2" xfId="26848" xr:uid="{00000000-0005-0000-0000-0000E95D0000}"/>
    <cellStyle name="Note 4 15 3 7 3" xfId="41301" xr:uid="{00000000-0005-0000-0000-0000EA5D0000}"/>
    <cellStyle name="Note 4 15 3 8" xfId="11833" xr:uid="{00000000-0005-0000-0000-0000EB5D0000}"/>
    <cellStyle name="Note 4 15 3 8 2" xfId="29268" xr:uid="{00000000-0005-0000-0000-0000EC5D0000}"/>
    <cellStyle name="Note 4 15 3 8 3" xfId="43721" xr:uid="{00000000-0005-0000-0000-0000ED5D0000}"/>
    <cellStyle name="Note 4 15 3 9" xfId="18840" xr:uid="{00000000-0005-0000-0000-0000EE5D0000}"/>
    <cellStyle name="Note 4 15 4" xfId="2003" xr:uid="{00000000-0005-0000-0000-0000EF5D0000}"/>
    <cellStyle name="Note 4 15 4 2" xfId="2004" xr:uid="{00000000-0005-0000-0000-0000F05D0000}"/>
    <cellStyle name="Note 4 15 4 2 2" xfId="4515" xr:uid="{00000000-0005-0000-0000-0000F15D0000}"/>
    <cellStyle name="Note 4 15 4 2 2 2" xfId="14012" xr:uid="{00000000-0005-0000-0000-0000F25D0000}"/>
    <cellStyle name="Note 4 15 4 2 2 2 2" xfId="31447" xr:uid="{00000000-0005-0000-0000-0000F35D0000}"/>
    <cellStyle name="Note 4 15 4 2 2 2 3" xfId="45900" xr:uid="{00000000-0005-0000-0000-0000F45D0000}"/>
    <cellStyle name="Note 4 15 4 2 2 3" xfId="16473" xr:uid="{00000000-0005-0000-0000-0000F55D0000}"/>
    <cellStyle name="Note 4 15 4 2 2 3 2" xfId="33908" xr:uid="{00000000-0005-0000-0000-0000F65D0000}"/>
    <cellStyle name="Note 4 15 4 2 2 3 3" xfId="48361" xr:uid="{00000000-0005-0000-0000-0000F75D0000}"/>
    <cellStyle name="Note 4 15 4 2 2 4" xfId="21951" xr:uid="{00000000-0005-0000-0000-0000F85D0000}"/>
    <cellStyle name="Note 4 15 4 2 2 5" xfId="36404" xr:uid="{00000000-0005-0000-0000-0000F95D0000}"/>
    <cellStyle name="Note 4 15 4 2 3" xfId="6977" xr:uid="{00000000-0005-0000-0000-0000FA5D0000}"/>
    <cellStyle name="Note 4 15 4 2 3 2" xfId="24412" xr:uid="{00000000-0005-0000-0000-0000FB5D0000}"/>
    <cellStyle name="Note 4 15 4 2 3 3" xfId="38865" xr:uid="{00000000-0005-0000-0000-0000FC5D0000}"/>
    <cellStyle name="Note 4 15 4 2 4" xfId="9418" xr:uid="{00000000-0005-0000-0000-0000FD5D0000}"/>
    <cellStyle name="Note 4 15 4 2 4 2" xfId="26853" xr:uid="{00000000-0005-0000-0000-0000FE5D0000}"/>
    <cellStyle name="Note 4 15 4 2 4 3" xfId="41306" xr:uid="{00000000-0005-0000-0000-0000FF5D0000}"/>
    <cellStyle name="Note 4 15 4 2 5" xfId="11838" xr:uid="{00000000-0005-0000-0000-0000005E0000}"/>
    <cellStyle name="Note 4 15 4 2 5 2" xfId="29273" xr:uid="{00000000-0005-0000-0000-0000015E0000}"/>
    <cellStyle name="Note 4 15 4 2 5 3" xfId="43726" xr:uid="{00000000-0005-0000-0000-0000025E0000}"/>
    <cellStyle name="Note 4 15 4 2 6" xfId="18845" xr:uid="{00000000-0005-0000-0000-0000035E0000}"/>
    <cellStyle name="Note 4 15 4 3" xfId="2005" xr:uid="{00000000-0005-0000-0000-0000045E0000}"/>
    <cellStyle name="Note 4 15 4 3 2" xfId="4516" xr:uid="{00000000-0005-0000-0000-0000055E0000}"/>
    <cellStyle name="Note 4 15 4 3 2 2" xfId="14013" xr:uid="{00000000-0005-0000-0000-0000065E0000}"/>
    <cellStyle name="Note 4 15 4 3 2 2 2" xfId="31448" xr:uid="{00000000-0005-0000-0000-0000075E0000}"/>
    <cellStyle name="Note 4 15 4 3 2 2 3" xfId="45901" xr:uid="{00000000-0005-0000-0000-0000085E0000}"/>
    <cellStyle name="Note 4 15 4 3 2 3" xfId="16474" xr:uid="{00000000-0005-0000-0000-0000095E0000}"/>
    <cellStyle name="Note 4 15 4 3 2 3 2" xfId="33909" xr:uid="{00000000-0005-0000-0000-00000A5E0000}"/>
    <cellStyle name="Note 4 15 4 3 2 3 3" xfId="48362" xr:uid="{00000000-0005-0000-0000-00000B5E0000}"/>
    <cellStyle name="Note 4 15 4 3 2 4" xfId="21952" xr:uid="{00000000-0005-0000-0000-00000C5E0000}"/>
    <cellStyle name="Note 4 15 4 3 2 5" xfId="36405" xr:uid="{00000000-0005-0000-0000-00000D5E0000}"/>
    <cellStyle name="Note 4 15 4 3 3" xfId="6978" xr:uid="{00000000-0005-0000-0000-00000E5E0000}"/>
    <cellStyle name="Note 4 15 4 3 3 2" xfId="24413" xr:uid="{00000000-0005-0000-0000-00000F5E0000}"/>
    <cellStyle name="Note 4 15 4 3 3 3" xfId="38866" xr:uid="{00000000-0005-0000-0000-0000105E0000}"/>
    <cellStyle name="Note 4 15 4 3 4" xfId="9419" xr:uid="{00000000-0005-0000-0000-0000115E0000}"/>
    <cellStyle name="Note 4 15 4 3 4 2" xfId="26854" xr:uid="{00000000-0005-0000-0000-0000125E0000}"/>
    <cellStyle name="Note 4 15 4 3 4 3" xfId="41307" xr:uid="{00000000-0005-0000-0000-0000135E0000}"/>
    <cellStyle name="Note 4 15 4 3 5" xfId="11839" xr:uid="{00000000-0005-0000-0000-0000145E0000}"/>
    <cellStyle name="Note 4 15 4 3 5 2" xfId="29274" xr:uid="{00000000-0005-0000-0000-0000155E0000}"/>
    <cellStyle name="Note 4 15 4 3 5 3" xfId="43727" xr:uid="{00000000-0005-0000-0000-0000165E0000}"/>
    <cellStyle name="Note 4 15 4 3 6" xfId="18846" xr:uid="{00000000-0005-0000-0000-0000175E0000}"/>
    <cellStyle name="Note 4 15 4 4" xfId="2006" xr:uid="{00000000-0005-0000-0000-0000185E0000}"/>
    <cellStyle name="Note 4 15 4 4 2" xfId="4517" xr:uid="{00000000-0005-0000-0000-0000195E0000}"/>
    <cellStyle name="Note 4 15 4 4 2 2" xfId="21953" xr:uid="{00000000-0005-0000-0000-00001A5E0000}"/>
    <cellStyle name="Note 4 15 4 4 2 3" xfId="36406" xr:uid="{00000000-0005-0000-0000-00001B5E0000}"/>
    <cellStyle name="Note 4 15 4 4 3" xfId="6979" xr:uid="{00000000-0005-0000-0000-00001C5E0000}"/>
    <cellStyle name="Note 4 15 4 4 3 2" xfId="24414" xr:uid="{00000000-0005-0000-0000-00001D5E0000}"/>
    <cellStyle name="Note 4 15 4 4 3 3" xfId="38867" xr:uid="{00000000-0005-0000-0000-00001E5E0000}"/>
    <cellStyle name="Note 4 15 4 4 4" xfId="9420" xr:uid="{00000000-0005-0000-0000-00001F5E0000}"/>
    <cellStyle name="Note 4 15 4 4 4 2" xfId="26855" xr:uid="{00000000-0005-0000-0000-0000205E0000}"/>
    <cellStyle name="Note 4 15 4 4 4 3" xfId="41308" xr:uid="{00000000-0005-0000-0000-0000215E0000}"/>
    <cellStyle name="Note 4 15 4 4 5" xfId="11840" xr:uid="{00000000-0005-0000-0000-0000225E0000}"/>
    <cellStyle name="Note 4 15 4 4 5 2" xfId="29275" xr:uid="{00000000-0005-0000-0000-0000235E0000}"/>
    <cellStyle name="Note 4 15 4 4 5 3" xfId="43728" xr:uid="{00000000-0005-0000-0000-0000245E0000}"/>
    <cellStyle name="Note 4 15 4 4 6" xfId="15271" xr:uid="{00000000-0005-0000-0000-0000255E0000}"/>
    <cellStyle name="Note 4 15 4 4 6 2" xfId="32706" xr:uid="{00000000-0005-0000-0000-0000265E0000}"/>
    <cellStyle name="Note 4 15 4 4 6 3" xfId="47159" xr:uid="{00000000-0005-0000-0000-0000275E0000}"/>
    <cellStyle name="Note 4 15 4 4 7" xfId="18847" xr:uid="{00000000-0005-0000-0000-0000285E0000}"/>
    <cellStyle name="Note 4 15 4 4 8" xfId="20433" xr:uid="{00000000-0005-0000-0000-0000295E0000}"/>
    <cellStyle name="Note 4 15 4 5" xfId="4514" xr:uid="{00000000-0005-0000-0000-00002A5E0000}"/>
    <cellStyle name="Note 4 15 4 5 2" xfId="14011" xr:uid="{00000000-0005-0000-0000-00002B5E0000}"/>
    <cellStyle name="Note 4 15 4 5 2 2" xfId="31446" xr:uid="{00000000-0005-0000-0000-00002C5E0000}"/>
    <cellStyle name="Note 4 15 4 5 2 3" xfId="45899" xr:uid="{00000000-0005-0000-0000-00002D5E0000}"/>
    <cellStyle name="Note 4 15 4 5 3" xfId="16472" xr:uid="{00000000-0005-0000-0000-00002E5E0000}"/>
    <cellStyle name="Note 4 15 4 5 3 2" xfId="33907" xr:uid="{00000000-0005-0000-0000-00002F5E0000}"/>
    <cellStyle name="Note 4 15 4 5 3 3" xfId="48360" xr:uid="{00000000-0005-0000-0000-0000305E0000}"/>
    <cellStyle name="Note 4 15 4 5 4" xfId="21950" xr:uid="{00000000-0005-0000-0000-0000315E0000}"/>
    <cellStyle name="Note 4 15 4 5 5" xfId="36403" xr:uid="{00000000-0005-0000-0000-0000325E0000}"/>
    <cellStyle name="Note 4 15 4 6" xfId="6976" xr:uid="{00000000-0005-0000-0000-0000335E0000}"/>
    <cellStyle name="Note 4 15 4 6 2" xfId="24411" xr:uid="{00000000-0005-0000-0000-0000345E0000}"/>
    <cellStyle name="Note 4 15 4 6 3" xfId="38864" xr:uid="{00000000-0005-0000-0000-0000355E0000}"/>
    <cellStyle name="Note 4 15 4 7" xfId="9417" xr:uid="{00000000-0005-0000-0000-0000365E0000}"/>
    <cellStyle name="Note 4 15 4 7 2" xfId="26852" xr:uid="{00000000-0005-0000-0000-0000375E0000}"/>
    <cellStyle name="Note 4 15 4 7 3" xfId="41305" xr:uid="{00000000-0005-0000-0000-0000385E0000}"/>
    <cellStyle name="Note 4 15 4 8" xfId="11837" xr:uid="{00000000-0005-0000-0000-0000395E0000}"/>
    <cellStyle name="Note 4 15 4 8 2" xfId="29272" xr:uid="{00000000-0005-0000-0000-00003A5E0000}"/>
    <cellStyle name="Note 4 15 4 8 3" xfId="43725" xr:uid="{00000000-0005-0000-0000-00003B5E0000}"/>
    <cellStyle name="Note 4 15 4 9" xfId="18844" xr:uid="{00000000-0005-0000-0000-00003C5E0000}"/>
    <cellStyle name="Note 4 15 5" xfId="2007" xr:uid="{00000000-0005-0000-0000-00003D5E0000}"/>
    <cellStyle name="Note 4 15 5 2" xfId="2008" xr:uid="{00000000-0005-0000-0000-00003E5E0000}"/>
    <cellStyle name="Note 4 15 5 2 2" xfId="4519" xr:uid="{00000000-0005-0000-0000-00003F5E0000}"/>
    <cellStyle name="Note 4 15 5 2 2 2" xfId="14015" xr:uid="{00000000-0005-0000-0000-0000405E0000}"/>
    <cellStyle name="Note 4 15 5 2 2 2 2" xfId="31450" xr:uid="{00000000-0005-0000-0000-0000415E0000}"/>
    <cellStyle name="Note 4 15 5 2 2 2 3" xfId="45903" xr:uid="{00000000-0005-0000-0000-0000425E0000}"/>
    <cellStyle name="Note 4 15 5 2 2 3" xfId="16476" xr:uid="{00000000-0005-0000-0000-0000435E0000}"/>
    <cellStyle name="Note 4 15 5 2 2 3 2" xfId="33911" xr:uid="{00000000-0005-0000-0000-0000445E0000}"/>
    <cellStyle name="Note 4 15 5 2 2 3 3" xfId="48364" xr:uid="{00000000-0005-0000-0000-0000455E0000}"/>
    <cellStyle name="Note 4 15 5 2 2 4" xfId="21955" xr:uid="{00000000-0005-0000-0000-0000465E0000}"/>
    <cellStyle name="Note 4 15 5 2 2 5" xfId="36408" xr:uid="{00000000-0005-0000-0000-0000475E0000}"/>
    <cellStyle name="Note 4 15 5 2 3" xfId="6981" xr:uid="{00000000-0005-0000-0000-0000485E0000}"/>
    <cellStyle name="Note 4 15 5 2 3 2" xfId="24416" xr:uid="{00000000-0005-0000-0000-0000495E0000}"/>
    <cellStyle name="Note 4 15 5 2 3 3" xfId="38869" xr:uid="{00000000-0005-0000-0000-00004A5E0000}"/>
    <cellStyle name="Note 4 15 5 2 4" xfId="9422" xr:uid="{00000000-0005-0000-0000-00004B5E0000}"/>
    <cellStyle name="Note 4 15 5 2 4 2" xfId="26857" xr:uid="{00000000-0005-0000-0000-00004C5E0000}"/>
    <cellStyle name="Note 4 15 5 2 4 3" xfId="41310" xr:uid="{00000000-0005-0000-0000-00004D5E0000}"/>
    <cellStyle name="Note 4 15 5 2 5" xfId="11842" xr:uid="{00000000-0005-0000-0000-00004E5E0000}"/>
    <cellStyle name="Note 4 15 5 2 5 2" xfId="29277" xr:uid="{00000000-0005-0000-0000-00004F5E0000}"/>
    <cellStyle name="Note 4 15 5 2 5 3" xfId="43730" xr:uid="{00000000-0005-0000-0000-0000505E0000}"/>
    <cellStyle name="Note 4 15 5 2 6" xfId="18849" xr:uid="{00000000-0005-0000-0000-0000515E0000}"/>
    <cellStyle name="Note 4 15 5 3" xfId="2009" xr:uid="{00000000-0005-0000-0000-0000525E0000}"/>
    <cellStyle name="Note 4 15 5 3 2" xfId="4520" xr:uid="{00000000-0005-0000-0000-0000535E0000}"/>
    <cellStyle name="Note 4 15 5 3 2 2" xfId="14016" xr:uid="{00000000-0005-0000-0000-0000545E0000}"/>
    <cellStyle name="Note 4 15 5 3 2 2 2" xfId="31451" xr:uid="{00000000-0005-0000-0000-0000555E0000}"/>
    <cellStyle name="Note 4 15 5 3 2 2 3" xfId="45904" xr:uid="{00000000-0005-0000-0000-0000565E0000}"/>
    <cellStyle name="Note 4 15 5 3 2 3" xfId="16477" xr:uid="{00000000-0005-0000-0000-0000575E0000}"/>
    <cellStyle name="Note 4 15 5 3 2 3 2" xfId="33912" xr:uid="{00000000-0005-0000-0000-0000585E0000}"/>
    <cellStyle name="Note 4 15 5 3 2 3 3" xfId="48365" xr:uid="{00000000-0005-0000-0000-0000595E0000}"/>
    <cellStyle name="Note 4 15 5 3 2 4" xfId="21956" xr:uid="{00000000-0005-0000-0000-00005A5E0000}"/>
    <cellStyle name="Note 4 15 5 3 2 5" xfId="36409" xr:uid="{00000000-0005-0000-0000-00005B5E0000}"/>
    <cellStyle name="Note 4 15 5 3 3" xfId="6982" xr:uid="{00000000-0005-0000-0000-00005C5E0000}"/>
    <cellStyle name="Note 4 15 5 3 3 2" xfId="24417" xr:uid="{00000000-0005-0000-0000-00005D5E0000}"/>
    <cellStyle name="Note 4 15 5 3 3 3" xfId="38870" xr:uid="{00000000-0005-0000-0000-00005E5E0000}"/>
    <cellStyle name="Note 4 15 5 3 4" xfId="9423" xr:uid="{00000000-0005-0000-0000-00005F5E0000}"/>
    <cellStyle name="Note 4 15 5 3 4 2" xfId="26858" xr:uid="{00000000-0005-0000-0000-0000605E0000}"/>
    <cellStyle name="Note 4 15 5 3 4 3" xfId="41311" xr:uid="{00000000-0005-0000-0000-0000615E0000}"/>
    <cellStyle name="Note 4 15 5 3 5" xfId="11843" xr:uid="{00000000-0005-0000-0000-0000625E0000}"/>
    <cellStyle name="Note 4 15 5 3 5 2" xfId="29278" xr:uid="{00000000-0005-0000-0000-0000635E0000}"/>
    <cellStyle name="Note 4 15 5 3 5 3" xfId="43731" xr:uid="{00000000-0005-0000-0000-0000645E0000}"/>
    <cellStyle name="Note 4 15 5 3 6" xfId="18850" xr:uid="{00000000-0005-0000-0000-0000655E0000}"/>
    <cellStyle name="Note 4 15 5 4" xfId="2010" xr:uid="{00000000-0005-0000-0000-0000665E0000}"/>
    <cellStyle name="Note 4 15 5 4 2" xfId="4521" xr:uid="{00000000-0005-0000-0000-0000675E0000}"/>
    <cellStyle name="Note 4 15 5 4 2 2" xfId="21957" xr:uid="{00000000-0005-0000-0000-0000685E0000}"/>
    <cellStyle name="Note 4 15 5 4 2 3" xfId="36410" xr:uid="{00000000-0005-0000-0000-0000695E0000}"/>
    <cellStyle name="Note 4 15 5 4 3" xfId="6983" xr:uid="{00000000-0005-0000-0000-00006A5E0000}"/>
    <cellStyle name="Note 4 15 5 4 3 2" xfId="24418" xr:uid="{00000000-0005-0000-0000-00006B5E0000}"/>
    <cellStyle name="Note 4 15 5 4 3 3" xfId="38871" xr:uid="{00000000-0005-0000-0000-00006C5E0000}"/>
    <cellStyle name="Note 4 15 5 4 4" xfId="9424" xr:uid="{00000000-0005-0000-0000-00006D5E0000}"/>
    <cellStyle name="Note 4 15 5 4 4 2" xfId="26859" xr:uid="{00000000-0005-0000-0000-00006E5E0000}"/>
    <cellStyle name="Note 4 15 5 4 4 3" xfId="41312" xr:uid="{00000000-0005-0000-0000-00006F5E0000}"/>
    <cellStyle name="Note 4 15 5 4 5" xfId="11844" xr:uid="{00000000-0005-0000-0000-0000705E0000}"/>
    <cellStyle name="Note 4 15 5 4 5 2" xfId="29279" xr:uid="{00000000-0005-0000-0000-0000715E0000}"/>
    <cellStyle name="Note 4 15 5 4 5 3" xfId="43732" xr:uid="{00000000-0005-0000-0000-0000725E0000}"/>
    <cellStyle name="Note 4 15 5 4 6" xfId="15272" xr:uid="{00000000-0005-0000-0000-0000735E0000}"/>
    <cellStyle name="Note 4 15 5 4 6 2" xfId="32707" xr:uid="{00000000-0005-0000-0000-0000745E0000}"/>
    <cellStyle name="Note 4 15 5 4 6 3" xfId="47160" xr:uid="{00000000-0005-0000-0000-0000755E0000}"/>
    <cellStyle name="Note 4 15 5 4 7" xfId="18851" xr:uid="{00000000-0005-0000-0000-0000765E0000}"/>
    <cellStyle name="Note 4 15 5 4 8" xfId="20434" xr:uid="{00000000-0005-0000-0000-0000775E0000}"/>
    <cellStyle name="Note 4 15 5 5" xfId="4518" xr:uid="{00000000-0005-0000-0000-0000785E0000}"/>
    <cellStyle name="Note 4 15 5 5 2" xfId="14014" xr:uid="{00000000-0005-0000-0000-0000795E0000}"/>
    <cellStyle name="Note 4 15 5 5 2 2" xfId="31449" xr:uid="{00000000-0005-0000-0000-00007A5E0000}"/>
    <cellStyle name="Note 4 15 5 5 2 3" xfId="45902" xr:uid="{00000000-0005-0000-0000-00007B5E0000}"/>
    <cellStyle name="Note 4 15 5 5 3" xfId="16475" xr:uid="{00000000-0005-0000-0000-00007C5E0000}"/>
    <cellStyle name="Note 4 15 5 5 3 2" xfId="33910" xr:uid="{00000000-0005-0000-0000-00007D5E0000}"/>
    <cellStyle name="Note 4 15 5 5 3 3" xfId="48363" xr:uid="{00000000-0005-0000-0000-00007E5E0000}"/>
    <cellStyle name="Note 4 15 5 5 4" xfId="21954" xr:uid="{00000000-0005-0000-0000-00007F5E0000}"/>
    <cellStyle name="Note 4 15 5 5 5" xfId="36407" xr:uid="{00000000-0005-0000-0000-0000805E0000}"/>
    <cellStyle name="Note 4 15 5 6" xfId="6980" xr:uid="{00000000-0005-0000-0000-0000815E0000}"/>
    <cellStyle name="Note 4 15 5 6 2" xfId="24415" xr:uid="{00000000-0005-0000-0000-0000825E0000}"/>
    <cellStyle name="Note 4 15 5 6 3" xfId="38868" xr:uid="{00000000-0005-0000-0000-0000835E0000}"/>
    <cellStyle name="Note 4 15 5 7" xfId="9421" xr:uid="{00000000-0005-0000-0000-0000845E0000}"/>
    <cellStyle name="Note 4 15 5 7 2" xfId="26856" xr:uid="{00000000-0005-0000-0000-0000855E0000}"/>
    <cellStyle name="Note 4 15 5 7 3" xfId="41309" xr:uid="{00000000-0005-0000-0000-0000865E0000}"/>
    <cellStyle name="Note 4 15 5 8" xfId="11841" xr:uid="{00000000-0005-0000-0000-0000875E0000}"/>
    <cellStyle name="Note 4 15 5 8 2" xfId="29276" xr:uid="{00000000-0005-0000-0000-0000885E0000}"/>
    <cellStyle name="Note 4 15 5 8 3" xfId="43729" xr:uid="{00000000-0005-0000-0000-0000895E0000}"/>
    <cellStyle name="Note 4 15 5 9" xfId="18848" xr:uid="{00000000-0005-0000-0000-00008A5E0000}"/>
    <cellStyle name="Note 4 15 6" xfId="2011" xr:uid="{00000000-0005-0000-0000-00008B5E0000}"/>
    <cellStyle name="Note 4 15 6 2" xfId="4522" xr:uid="{00000000-0005-0000-0000-00008C5E0000}"/>
    <cellStyle name="Note 4 15 6 2 2" xfId="14017" xr:uid="{00000000-0005-0000-0000-00008D5E0000}"/>
    <cellStyle name="Note 4 15 6 2 2 2" xfId="31452" xr:uid="{00000000-0005-0000-0000-00008E5E0000}"/>
    <cellStyle name="Note 4 15 6 2 2 3" xfId="45905" xr:uid="{00000000-0005-0000-0000-00008F5E0000}"/>
    <cellStyle name="Note 4 15 6 2 3" xfId="16478" xr:uid="{00000000-0005-0000-0000-0000905E0000}"/>
    <cellStyle name="Note 4 15 6 2 3 2" xfId="33913" xr:uid="{00000000-0005-0000-0000-0000915E0000}"/>
    <cellStyle name="Note 4 15 6 2 3 3" xfId="48366" xr:uid="{00000000-0005-0000-0000-0000925E0000}"/>
    <cellStyle name="Note 4 15 6 2 4" xfId="21958" xr:uid="{00000000-0005-0000-0000-0000935E0000}"/>
    <cellStyle name="Note 4 15 6 2 5" xfId="36411" xr:uid="{00000000-0005-0000-0000-0000945E0000}"/>
    <cellStyle name="Note 4 15 6 3" xfId="6984" xr:uid="{00000000-0005-0000-0000-0000955E0000}"/>
    <cellStyle name="Note 4 15 6 3 2" xfId="24419" xr:uid="{00000000-0005-0000-0000-0000965E0000}"/>
    <cellStyle name="Note 4 15 6 3 3" xfId="38872" xr:uid="{00000000-0005-0000-0000-0000975E0000}"/>
    <cellStyle name="Note 4 15 6 4" xfId="9425" xr:uid="{00000000-0005-0000-0000-0000985E0000}"/>
    <cellStyle name="Note 4 15 6 4 2" xfId="26860" xr:uid="{00000000-0005-0000-0000-0000995E0000}"/>
    <cellStyle name="Note 4 15 6 4 3" xfId="41313" xr:uid="{00000000-0005-0000-0000-00009A5E0000}"/>
    <cellStyle name="Note 4 15 6 5" xfId="11845" xr:uid="{00000000-0005-0000-0000-00009B5E0000}"/>
    <cellStyle name="Note 4 15 6 5 2" xfId="29280" xr:uid="{00000000-0005-0000-0000-00009C5E0000}"/>
    <cellStyle name="Note 4 15 6 5 3" xfId="43733" xr:uid="{00000000-0005-0000-0000-00009D5E0000}"/>
    <cellStyle name="Note 4 15 6 6" xfId="18852" xr:uid="{00000000-0005-0000-0000-00009E5E0000}"/>
    <cellStyle name="Note 4 15 7" xfId="2012" xr:uid="{00000000-0005-0000-0000-00009F5E0000}"/>
    <cellStyle name="Note 4 15 7 2" xfId="4523" xr:uid="{00000000-0005-0000-0000-0000A05E0000}"/>
    <cellStyle name="Note 4 15 7 2 2" xfId="14018" xr:uid="{00000000-0005-0000-0000-0000A15E0000}"/>
    <cellStyle name="Note 4 15 7 2 2 2" xfId="31453" xr:uid="{00000000-0005-0000-0000-0000A25E0000}"/>
    <cellStyle name="Note 4 15 7 2 2 3" xfId="45906" xr:uid="{00000000-0005-0000-0000-0000A35E0000}"/>
    <cellStyle name="Note 4 15 7 2 3" xfId="16479" xr:uid="{00000000-0005-0000-0000-0000A45E0000}"/>
    <cellStyle name="Note 4 15 7 2 3 2" xfId="33914" xr:uid="{00000000-0005-0000-0000-0000A55E0000}"/>
    <cellStyle name="Note 4 15 7 2 3 3" xfId="48367" xr:uid="{00000000-0005-0000-0000-0000A65E0000}"/>
    <cellStyle name="Note 4 15 7 2 4" xfId="21959" xr:uid="{00000000-0005-0000-0000-0000A75E0000}"/>
    <cellStyle name="Note 4 15 7 2 5" xfId="36412" xr:uid="{00000000-0005-0000-0000-0000A85E0000}"/>
    <cellStyle name="Note 4 15 7 3" xfId="6985" xr:uid="{00000000-0005-0000-0000-0000A95E0000}"/>
    <cellStyle name="Note 4 15 7 3 2" xfId="24420" xr:uid="{00000000-0005-0000-0000-0000AA5E0000}"/>
    <cellStyle name="Note 4 15 7 3 3" xfId="38873" xr:uid="{00000000-0005-0000-0000-0000AB5E0000}"/>
    <cellStyle name="Note 4 15 7 4" xfId="9426" xr:uid="{00000000-0005-0000-0000-0000AC5E0000}"/>
    <cellStyle name="Note 4 15 7 4 2" xfId="26861" xr:uid="{00000000-0005-0000-0000-0000AD5E0000}"/>
    <cellStyle name="Note 4 15 7 4 3" xfId="41314" xr:uid="{00000000-0005-0000-0000-0000AE5E0000}"/>
    <cellStyle name="Note 4 15 7 5" xfId="11846" xr:uid="{00000000-0005-0000-0000-0000AF5E0000}"/>
    <cellStyle name="Note 4 15 7 5 2" xfId="29281" xr:uid="{00000000-0005-0000-0000-0000B05E0000}"/>
    <cellStyle name="Note 4 15 7 5 3" xfId="43734" xr:uid="{00000000-0005-0000-0000-0000B15E0000}"/>
    <cellStyle name="Note 4 15 7 6" xfId="18853" xr:uid="{00000000-0005-0000-0000-0000B25E0000}"/>
    <cellStyle name="Note 4 15 8" xfId="2013" xr:uid="{00000000-0005-0000-0000-0000B35E0000}"/>
    <cellStyle name="Note 4 15 8 2" xfId="4524" xr:uid="{00000000-0005-0000-0000-0000B45E0000}"/>
    <cellStyle name="Note 4 15 8 2 2" xfId="21960" xr:uid="{00000000-0005-0000-0000-0000B55E0000}"/>
    <cellStyle name="Note 4 15 8 2 3" xfId="36413" xr:uid="{00000000-0005-0000-0000-0000B65E0000}"/>
    <cellStyle name="Note 4 15 8 3" xfId="6986" xr:uid="{00000000-0005-0000-0000-0000B75E0000}"/>
    <cellStyle name="Note 4 15 8 3 2" xfId="24421" xr:uid="{00000000-0005-0000-0000-0000B85E0000}"/>
    <cellStyle name="Note 4 15 8 3 3" xfId="38874" xr:uid="{00000000-0005-0000-0000-0000B95E0000}"/>
    <cellStyle name="Note 4 15 8 4" xfId="9427" xr:uid="{00000000-0005-0000-0000-0000BA5E0000}"/>
    <cellStyle name="Note 4 15 8 4 2" xfId="26862" xr:uid="{00000000-0005-0000-0000-0000BB5E0000}"/>
    <cellStyle name="Note 4 15 8 4 3" xfId="41315" xr:uid="{00000000-0005-0000-0000-0000BC5E0000}"/>
    <cellStyle name="Note 4 15 8 5" xfId="11847" xr:uid="{00000000-0005-0000-0000-0000BD5E0000}"/>
    <cellStyle name="Note 4 15 8 5 2" xfId="29282" xr:uid="{00000000-0005-0000-0000-0000BE5E0000}"/>
    <cellStyle name="Note 4 15 8 5 3" xfId="43735" xr:uid="{00000000-0005-0000-0000-0000BF5E0000}"/>
    <cellStyle name="Note 4 15 8 6" xfId="15273" xr:uid="{00000000-0005-0000-0000-0000C05E0000}"/>
    <cellStyle name="Note 4 15 8 6 2" xfId="32708" xr:uid="{00000000-0005-0000-0000-0000C15E0000}"/>
    <cellStyle name="Note 4 15 8 6 3" xfId="47161" xr:uid="{00000000-0005-0000-0000-0000C25E0000}"/>
    <cellStyle name="Note 4 15 8 7" xfId="18854" xr:uid="{00000000-0005-0000-0000-0000C35E0000}"/>
    <cellStyle name="Note 4 15 8 8" xfId="20435" xr:uid="{00000000-0005-0000-0000-0000C45E0000}"/>
    <cellStyle name="Note 4 15 9" xfId="4505" xr:uid="{00000000-0005-0000-0000-0000C55E0000}"/>
    <cellStyle name="Note 4 15 9 2" xfId="14004" xr:uid="{00000000-0005-0000-0000-0000C65E0000}"/>
    <cellStyle name="Note 4 15 9 2 2" xfId="31439" xr:uid="{00000000-0005-0000-0000-0000C75E0000}"/>
    <cellStyle name="Note 4 15 9 2 3" xfId="45892" xr:uid="{00000000-0005-0000-0000-0000C85E0000}"/>
    <cellStyle name="Note 4 15 9 3" xfId="16465" xr:uid="{00000000-0005-0000-0000-0000C95E0000}"/>
    <cellStyle name="Note 4 15 9 3 2" xfId="33900" xr:uid="{00000000-0005-0000-0000-0000CA5E0000}"/>
    <cellStyle name="Note 4 15 9 3 3" xfId="48353" xr:uid="{00000000-0005-0000-0000-0000CB5E0000}"/>
    <cellStyle name="Note 4 15 9 4" xfId="21941" xr:uid="{00000000-0005-0000-0000-0000CC5E0000}"/>
    <cellStyle name="Note 4 15 9 5" xfId="36394" xr:uid="{00000000-0005-0000-0000-0000CD5E0000}"/>
    <cellStyle name="Note 4 16" xfId="2014" xr:uid="{00000000-0005-0000-0000-0000CE5E0000}"/>
    <cellStyle name="Note 4 16 10" xfId="6987" xr:uid="{00000000-0005-0000-0000-0000CF5E0000}"/>
    <cellStyle name="Note 4 16 10 2" xfId="24422" xr:uid="{00000000-0005-0000-0000-0000D05E0000}"/>
    <cellStyle name="Note 4 16 10 3" xfId="38875" xr:uid="{00000000-0005-0000-0000-0000D15E0000}"/>
    <cellStyle name="Note 4 16 11" xfId="9428" xr:uid="{00000000-0005-0000-0000-0000D25E0000}"/>
    <cellStyle name="Note 4 16 11 2" xfId="26863" xr:uid="{00000000-0005-0000-0000-0000D35E0000}"/>
    <cellStyle name="Note 4 16 11 3" xfId="41316" xr:uid="{00000000-0005-0000-0000-0000D45E0000}"/>
    <cellStyle name="Note 4 16 12" xfId="11848" xr:uid="{00000000-0005-0000-0000-0000D55E0000}"/>
    <cellStyle name="Note 4 16 12 2" xfId="29283" xr:uid="{00000000-0005-0000-0000-0000D65E0000}"/>
    <cellStyle name="Note 4 16 12 3" xfId="43736" xr:uid="{00000000-0005-0000-0000-0000D75E0000}"/>
    <cellStyle name="Note 4 16 13" xfId="18855" xr:uid="{00000000-0005-0000-0000-0000D85E0000}"/>
    <cellStyle name="Note 4 16 2" xfId="2015" xr:uid="{00000000-0005-0000-0000-0000D95E0000}"/>
    <cellStyle name="Note 4 16 2 2" xfId="2016" xr:uid="{00000000-0005-0000-0000-0000DA5E0000}"/>
    <cellStyle name="Note 4 16 2 2 2" xfId="4527" xr:uid="{00000000-0005-0000-0000-0000DB5E0000}"/>
    <cellStyle name="Note 4 16 2 2 2 2" xfId="14021" xr:uid="{00000000-0005-0000-0000-0000DC5E0000}"/>
    <cellStyle name="Note 4 16 2 2 2 2 2" xfId="31456" xr:uid="{00000000-0005-0000-0000-0000DD5E0000}"/>
    <cellStyle name="Note 4 16 2 2 2 2 3" xfId="45909" xr:uid="{00000000-0005-0000-0000-0000DE5E0000}"/>
    <cellStyle name="Note 4 16 2 2 2 3" xfId="16482" xr:uid="{00000000-0005-0000-0000-0000DF5E0000}"/>
    <cellStyle name="Note 4 16 2 2 2 3 2" xfId="33917" xr:uid="{00000000-0005-0000-0000-0000E05E0000}"/>
    <cellStyle name="Note 4 16 2 2 2 3 3" xfId="48370" xr:uid="{00000000-0005-0000-0000-0000E15E0000}"/>
    <cellStyle name="Note 4 16 2 2 2 4" xfId="21963" xr:uid="{00000000-0005-0000-0000-0000E25E0000}"/>
    <cellStyle name="Note 4 16 2 2 2 5" xfId="36416" xr:uid="{00000000-0005-0000-0000-0000E35E0000}"/>
    <cellStyle name="Note 4 16 2 2 3" xfId="6989" xr:uid="{00000000-0005-0000-0000-0000E45E0000}"/>
    <cellStyle name="Note 4 16 2 2 3 2" xfId="24424" xr:uid="{00000000-0005-0000-0000-0000E55E0000}"/>
    <cellStyle name="Note 4 16 2 2 3 3" xfId="38877" xr:uid="{00000000-0005-0000-0000-0000E65E0000}"/>
    <cellStyle name="Note 4 16 2 2 4" xfId="9430" xr:uid="{00000000-0005-0000-0000-0000E75E0000}"/>
    <cellStyle name="Note 4 16 2 2 4 2" xfId="26865" xr:uid="{00000000-0005-0000-0000-0000E85E0000}"/>
    <cellStyle name="Note 4 16 2 2 4 3" xfId="41318" xr:uid="{00000000-0005-0000-0000-0000E95E0000}"/>
    <cellStyle name="Note 4 16 2 2 5" xfId="11850" xr:uid="{00000000-0005-0000-0000-0000EA5E0000}"/>
    <cellStyle name="Note 4 16 2 2 5 2" xfId="29285" xr:uid="{00000000-0005-0000-0000-0000EB5E0000}"/>
    <cellStyle name="Note 4 16 2 2 5 3" xfId="43738" xr:uid="{00000000-0005-0000-0000-0000EC5E0000}"/>
    <cellStyle name="Note 4 16 2 2 6" xfId="18857" xr:uid="{00000000-0005-0000-0000-0000ED5E0000}"/>
    <cellStyle name="Note 4 16 2 3" xfId="2017" xr:uid="{00000000-0005-0000-0000-0000EE5E0000}"/>
    <cellStyle name="Note 4 16 2 3 2" xfId="4528" xr:uid="{00000000-0005-0000-0000-0000EF5E0000}"/>
    <cellStyle name="Note 4 16 2 3 2 2" xfId="14022" xr:uid="{00000000-0005-0000-0000-0000F05E0000}"/>
    <cellStyle name="Note 4 16 2 3 2 2 2" xfId="31457" xr:uid="{00000000-0005-0000-0000-0000F15E0000}"/>
    <cellStyle name="Note 4 16 2 3 2 2 3" xfId="45910" xr:uid="{00000000-0005-0000-0000-0000F25E0000}"/>
    <cellStyle name="Note 4 16 2 3 2 3" xfId="16483" xr:uid="{00000000-0005-0000-0000-0000F35E0000}"/>
    <cellStyle name="Note 4 16 2 3 2 3 2" xfId="33918" xr:uid="{00000000-0005-0000-0000-0000F45E0000}"/>
    <cellStyle name="Note 4 16 2 3 2 3 3" xfId="48371" xr:uid="{00000000-0005-0000-0000-0000F55E0000}"/>
    <cellStyle name="Note 4 16 2 3 2 4" xfId="21964" xr:uid="{00000000-0005-0000-0000-0000F65E0000}"/>
    <cellStyle name="Note 4 16 2 3 2 5" xfId="36417" xr:uid="{00000000-0005-0000-0000-0000F75E0000}"/>
    <cellStyle name="Note 4 16 2 3 3" xfId="6990" xr:uid="{00000000-0005-0000-0000-0000F85E0000}"/>
    <cellStyle name="Note 4 16 2 3 3 2" xfId="24425" xr:uid="{00000000-0005-0000-0000-0000F95E0000}"/>
    <cellStyle name="Note 4 16 2 3 3 3" xfId="38878" xr:uid="{00000000-0005-0000-0000-0000FA5E0000}"/>
    <cellStyle name="Note 4 16 2 3 4" xfId="9431" xr:uid="{00000000-0005-0000-0000-0000FB5E0000}"/>
    <cellStyle name="Note 4 16 2 3 4 2" xfId="26866" xr:uid="{00000000-0005-0000-0000-0000FC5E0000}"/>
    <cellStyle name="Note 4 16 2 3 4 3" xfId="41319" xr:uid="{00000000-0005-0000-0000-0000FD5E0000}"/>
    <cellStyle name="Note 4 16 2 3 5" xfId="11851" xr:uid="{00000000-0005-0000-0000-0000FE5E0000}"/>
    <cellStyle name="Note 4 16 2 3 5 2" xfId="29286" xr:uid="{00000000-0005-0000-0000-0000FF5E0000}"/>
    <cellStyle name="Note 4 16 2 3 5 3" xfId="43739" xr:uid="{00000000-0005-0000-0000-0000005F0000}"/>
    <cellStyle name="Note 4 16 2 3 6" xfId="18858" xr:uid="{00000000-0005-0000-0000-0000015F0000}"/>
    <cellStyle name="Note 4 16 2 4" xfId="2018" xr:uid="{00000000-0005-0000-0000-0000025F0000}"/>
    <cellStyle name="Note 4 16 2 4 2" xfId="4529" xr:uid="{00000000-0005-0000-0000-0000035F0000}"/>
    <cellStyle name="Note 4 16 2 4 2 2" xfId="21965" xr:uid="{00000000-0005-0000-0000-0000045F0000}"/>
    <cellStyle name="Note 4 16 2 4 2 3" xfId="36418" xr:uid="{00000000-0005-0000-0000-0000055F0000}"/>
    <cellStyle name="Note 4 16 2 4 3" xfId="6991" xr:uid="{00000000-0005-0000-0000-0000065F0000}"/>
    <cellStyle name="Note 4 16 2 4 3 2" xfId="24426" xr:uid="{00000000-0005-0000-0000-0000075F0000}"/>
    <cellStyle name="Note 4 16 2 4 3 3" xfId="38879" xr:uid="{00000000-0005-0000-0000-0000085F0000}"/>
    <cellStyle name="Note 4 16 2 4 4" xfId="9432" xr:uid="{00000000-0005-0000-0000-0000095F0000}"/>
    <cellStyle name="Note 4 16 2 4 4 2" xfId="26867" xr:uid="{00000000-0005-0000-0000-00000A5F0000}"/>
    <cellStyle name="Note 4 16 2 4 4 3" xfId="41320" xr:uid="{00000000-0005-0000-0000-00000B5F0000}"/>
    <cellStyle name="Note 4 16 2 4 5" xfId="11852" xr:uid="{00000000-0005-0000-0000-00000C5F0000}"/>
    <cellStyle name="Note 4 16 2 4 5 2" xfId="29287" xr:uid="{00000000-0005-0000-0000-00000D5F0000}"/>
    <cellStyle name="Note 4 16 2 4 5 3" xfId="43740" xr:uid="{00000000-0005-0000-0000-00000E5F0000}"/>
    <cellStyle name="Note 4 16 2 4 6" xfId="15274" xr:uid="{00000000-0005-0000-0000-00000F5F0000}"/>
    <cellStyle name="Note 4 16 2 4 6 2" xfId="32709" xr:uid="{00000000-0005-0000-0000-0000105F0000}"/>
    <cellStyle name="Note 4 16 2 4 6 3" xfId="47162" xr:uid="{00000000-0005-0000-0000-0000115F0000}"/>
    <cellStyle name="Note 4 16 2 4 7" xfId="18859" xr:uid="{00000000-0005-0000-0000-0000125F0000}"/>
    <cellStyle name="Note 4 16 2 4 8" xfId="20436" xr:uid="{00000000-0005-0000-0000-0000135F0000}"/>
    <cellStyle name="Note 4 16 2 5" xfId="4526" xr:uid="{00000000-0005-0000-0000-0000145F0000}"/>
    <cellStyle name="Note 4 16 2 5 2" xfId="14020" xr:uid="{00000000-0005-0000-0000-0000155F0000}"/>
    <cellStyle name="Note 4 16 2 5 2 2" xfId="31455" xr:uid="{00000000-0005-0000-0000-0000165F0000}"/>
    <cellStyle name="Note 4 16 2 5 2 3" xfId="45908" xr:uid="{00000000-0005-0000-0000-0000175F0000}"/>
    <cellStyle name="Note 4 16 2 5 3" xfId="16481" xr:uid="{00000000-0005-0000-0000-0000185F0000}"/>
    <cellStyle name="Note 4 16 2 5 3 2" xfId="33916" xr:uid="{00000000-0005-0000-0000-0000195F0000}"/>
    <cellStyle name="Note 4 16 2 5 3 3" xfId="48369" xr:uid="{00000000-0005-0000-0000-00001A5F0000}"/>
    <cellStyle name="Note 4 16 2 5 4" xfId="21962" xr:uid="{00000000-0005-0000-0000-00001B5F0000}"/>
    <cellStyle name="Note 4 16 2 5 5" xfId="36415" xr:uid="{00000000-0005-0000-0000-00001C5F0000}"/>
    <cellStyle name="Note 4 16 2 6" xfId="6988" xr:uid="{00000000-0005-0000-0000-00001D5F0000}"/>
    <cellStyle name="Note 4 16 2 6 2" xfId="24423" xr:uid="{00000000-0005-0000-0000-00001E5F0000}"/>
    <cellStyle name="Note 4 16 2 6 3" xfId="38876" xr:uid="{00000000-0005-0000-0000-00001F5F0000}"/>
    <cellStyle name="Note 4 16 2 7" xfId="9429" xr:uid="{00000000-0005-0000-0000-0000205F0000}"/>
    <cellStyle name="Note 4 16 2 7 2" xfId="26864" xr:uid="{00000000-0005-0000-0000-0000215F0000}"/>
    <cellStyle name="Note 4 16 2 7 3" xfId="41317" xr:uid="{00000000-0005-0000-0000-0000225F0000}"/>
    <cellStyle name="Note 4 16 2 8" xfId="11849" xr:uid="{00000000-0005-0000-0000-0000235F0000}"/>
    <cellStyle name="Note 4 16 2 8 2" xfId="29284" xr:uid="{00000000-0005-0000-0000-0000245F0000}"/>
    <cellStyle name="Note 4 16 2 8 3" xfId="43737" xr:uid="{00000000-0005-0000-0000-0000255F0000}"/>
    <cellStyle name="Note 4 16 2 9" xfId="18856" xr:uid="{00000000-0005-0000-0000-0000265F0000}"/>
    <cellStyle name="Note 4 16 3" xfId="2019" xr:uid="{00000000-0005-0000-0000-0000275F0000}"/>
    <cellStyle name="Note 4 16 3 2" xfId="2020" xr:uid="{00000000-0005-0000-0000-0000285F0000}"/>
    <cellStyle name="Note 4 16 3 2 2" xfId="4531" xr:uid="{00000000-0005-0000-0000-0000295F0000}"/>
    <cellStyle name="Note 4 16 3 2 2 2" xfId="14024" xr:uid="{00000000-0005-0000-0000-00002A5F0000}"/>
    <cellStyle name="Note 4 16 3 2 2 2 2" xfId="31459" xr:uid="{00000000-0005-0000-0000-00002B5F0000}"/>
    <cellStyle name="Note 4 16 3 2 2 2 3" xfId="45912" xr:uid="{00000000-0005-0000-0000-00002C5F0000}"/>
    <cellStyle name="Note 4 16 3 2 2 3" xfId="16485" xr:uid="{00000000-0005-0000-0000-00002D5F0000}"/>
    <cellStyle name="Note 4 16 3 2 2 3 2" xfId="33920" xr:uid="{00000000-0005-0000-0000-00002E5F0000}"/>
    <cellStyle name="Note 4 16 3 2 2 3 3" xfId="48373" xr:uid="{00000000-0005-0000-0000-00002F5F0000}"/>
    <cellStyle name="Note 4 16 3 2 2 4" xfId="21967" xr:uid="{00000000-0005-0000-0000-0000305F0000}"/>
    <cellStyle name="Note 4 16 3 2 2 5" xfId="36420" xr:uid="{00000000-0005-0000-0000-0000315F0000}"/>
    <cellStyle name="Note 4 16 3 2 3" xfId="6993" xr:uid="{00000000-0005-0000-0000-0000325F0000}"/>
    <cellStyle name="Note 4 16 3 2 3 2" xfId="24428" xr:uid="{00000000-0005-0000-0000-0000335F0000}"/>
    <cellStyle name="Note 4 16 3 2 3 3" xfId="38881" xr:uid="{00000000-0005-0000-0000-0000345F0000}"/>
    <cellStyle name="Note 4 16 3 2 4" xfId="9434" xr:uid="{00000000-0005-0000-0000-0000355F0000}"/>
    <cellStyle name="Note 4 16 3 2 4 2" xfId="26869" xr:uid="{00000000-0005-0000-0000-0000365F0000}"/>
    <cellStyle name="Note 4 16 3 2 4 3" xfId="41322" xr:uid="{00000000-0005-0000-0000-0000375F0000}"/>
    <cellStyle name="Note 4 16 3 2 5" xfId="11854" xr:uid="{00000000-0005-0000-0000-0000385F0000}"/>
    <cellStyle name="Note 4 16 3 2 5 2" xfId="29289" xr:uid="{00000000-0005-0000-0000-0000395F0000}"/>
    <cellStyle name="Note 4 16 3 2 5 3" xfId="43742" xr:uid="{00000000-0005-0000-0000-00003A5F0000}"/>
    <cellStyle name="Note 4 16 3 2 6" xfId="18861" xr:uid="{00000000-0005-0000-0000-00003B5F0000}"/>
    <cellStyle name="Note 4 16 3 3" xfId="2021" xr:uid="{00000000-0005-0000-0000-00003C5F0000}"/>
    <cellStyle name="Note 4 16 3 3 2" xfId="4532" xr:uid="{00000000-0005-0000-0000-00003D5F0000}"/>
    <cellStyle name="Note 4 16 3 3 2 2" xfId="14025" xr:uid="{00000000-0005-0000-0000-00003E5F0000}"/>
    <cellStyle name="Note 4 16 3 3 2 2 2" xfId="31460" xr:uid="{00000000-0005-0000-0000-00003F5F0000}"/>
    <cellStyle name="Note 4 16 3 3 2 2 3" xfId="45913" xr:uid="{00000000-0005-0000-0000-0000405F0000}"/>
    <cellStyle name="Note 4 16 3 3 2 3" xfId="16486" xr:uid="{00000000-0005-0000-0000-0000415F0000}"/>
    <cellStyle name="Note 4 16 3 3 2 3 2" xfId="33921" xr:uid="{00000000-0005-0000-0000-0000425F0000}"/>
    <cellStyle name="Note 4 16 3 3 2 3 3" xfId="48374" xr:uid="{00000000-0005-0000-0000-0000435F0000}"/>
    <cellStyle name="Note 4 16 3 3 2 4" xfId="21968" xr:uid="{00000000-0005-0000-0000-0000445F0000}"/>
    <cellStyle name="Note 4 16 3 3 2 5" xfId="36421" xr:uid="{00000000-0005-0000-0000-0000455F0000}"/>
    <cellStyle name="Note 4 16 3 3 3" xfId="6994" xr:uid="{00000000-0005-0000-0000-0000465F0000}"/>
    <cellStyle name="Note 4 16 3 3 3 2" xfId="24429" xr:uid="{00000000-0005-0000-0000-0000475F0000}"/>
    <cellStyle name="Note 4 16 3 3 3 3" xfId="38882" xr:uid="{00000000-0005-0000-0000-0000485F0000}"/>
    <cellStyle name="Note 4 16 3 3 4" xfId="9435" xr:uid="{00000000-0005-0000-0000-0000495F0000}"/>
    <cellStyle name="Note 4 16 3 3 4 2" xfId="26870" xr:uid="{00000000-0005-0000-0000-00004A5F0000}"/>
    <cellStyle name="Note 4 16 3 3 4 3" xfId="41323" xr:uid="{00000000-0005-0000-0000-00004B5F0000}"/>
    <cellStyle name="Note 4 16 3 3 5" xfId="11855" xr:uid="{00000000-0005-0000-0000-00004C5F0000}"/>
    <cellStyle name="Note 4 16 3 3 5 2" xfId="29290" xr:uid="{00000000-0005-0000-0000-00004D5F0000}"/>
    <cellStyle name="Note 4 16 3 3 5 3" xfId="43743" xr:uid="{00000000-0005-0000-0000-00004E5F0000}"/>
    <cellStyle name="Note 4 16 3 3 6" xfId="18862" xr:uid="{00000000-0005-0000-0000-00004F5F0000}"/>
    <cellStyle name="Note 4 16 3 4" xfId="2022" xr:uid="{00000000-0005-0000-0000-0000505F0000}"/>
    <cellStyle name="Note 4 16 3 4 2" xfId="4533" xr:uid="{00000000-0005-0000-0000-0000515F0000}"/>
    <cellStyle name="Note 4 16 3 4 2 2" xfId="21969" xr:uid="{00000000-0005-0000-0000-0000525F0000}"/>
    <cellStyle name="Note 4 16 3 4 2 3" xfId="36422" xr:uid="{00000000-0005-0000-0000-0000535F0000}"/>
    <cellStyle name="Note 4 16 3 4 3" xfId="6995" xr:uid="{00000000-0005-0000-0000-0000545F0000}"/>
    <cellStyle name="Note 4 16 3 4 3 2" xfId="24430" xr:uid="{00000000-0005-0000-0000-0000555F0000}"/>
    <cellStyle name="Note 4 16 3 4 3 3" xfId="38883" xr:uid="{00000000-0005-0000-0000-0000565F0000}"/>
    <cellStyle name="Note 4 16 3 4 4" xfId="9436" xr:uid="{00000000-0005-0000-0000-0000575F0000}"/>
    <cellStyle name="Note 4 16 3 4 4 2" xfId="26871" xr:uid="{00000000-0005-0000-0000-0000585F0000}"/>
    <cellStyle name="Note 4 16 3 4 4 3" xfId="41324" xr:uid="{00000000-0005-0000-0000-0000595F0000}"/>
    <cellStyle name="Note 4 16 3 4 5" xfId="11856" xr:uid="{00000000-0005-0000-0000-00005A5F0000}"/>
    <cellStyle name="Note 4 16 3 4 5 2" xfId="29291" xr:uid="{00000000-0005-0000-0000-00005B5F0000}"/>
    <cellStyle name="Note 4 16 3 4 5 3" xfId="43744" xr:uid="{00000000-0005-0000-0000-00005C5F0000}"/>
    <cellStyle name="Note 4 16 3 4 6" xfId="15275" xr:uid="{00000000-0005-0000-0000-00005D5F0000}"/>
    <cellStyle name="Note 4 16 3 4 6 2" xfId="32710" xr:uid="{00000000-0005-0000-0000-00005E5F0000}"/>
    <cellStyle name="Note 4 16 3 4 6 3" xfId="47163" xr:uid="{00000000-0005-0000-0000-00005F5F0000}"/>
    <cellStyle name="Note 4 16 3 4 7" xfId="18863" xr:uid="{00000000-0005-0000-0000-0000605F0000}"/>
    <cellStyle name="Note 4 16 3 4 8" xfId="20437" xr:uid="{00000000-0005-0000-0000-0000615F0000}"/>
    <cellStyle name="Note 4 16 3 5" xfId="4530" xr:uid="{00000000-0005-0000-0000-0000625F0000}"/>
    <cellStyle name="Note 4 16 3 5 2" xfId="14023" xr:uid="{00000000-0005-0000-0000-0000635F0000}"/>
    <cellStyle name="Note 4 16 3 5 2 2" xfId="31458" xr:uid="{00000000-0005-0000-0000-0000645F0000}"/>
    <cellStyle name="Note 4 16 3 5 2 3" xfId="45911" xr:uid="{00000000-0005-0000-0000-0000655F0000}"/>
    <cellStyle name="Note 4 16 3 5 3" xfId="16484" xr:uid="{00000000-0005-0000-0000-0000665F0000}"/>
    <cellStyle name="Note 4 16 3 5 3 2" xfId="33919" xr:uid="{00000000-0005-0000-0000-0000675F0000}"/>
    <cellStyle name="Note 4 16 3 5 3 3" xfId="48372" xr:uid="{00000000-0005-0000-0000-0000685F0000}"/>
    <cellStyle name="Note 4 16 3 5 4" xfId="21966" xr:uid="{00000000-0005-0000-0000-0000695F0000}"/>
    <cellStyle name="Note 4 16 3 5 5" xfId="36419" xr:uid="{00000000-0005-0000-0000-00006A5F0000}"/>
    <cellStyle name="Note 4 16 3 6" xfId="6992" xr:uid="{00000000-0005-0000-0000-00006B5F0000}"/>
    <cellStyle name="Note 4 16 3 6 2" xfId="24427" xr:uid="{00000000-0005-0000-0000-00006C5F0000}"/>
    <cellStyle name="Note 4 16 3 6 3" xfId="38880" xr:uid="{00000000-0005-0000-0000-00006D5F0000}"/>
    <cellStyle name="Note 4 16 3 7" xfId="9433" xr:uid="{00000000-0005-0000-0000-00006E5F0000}"/>
    <cellStyle name="Note 4 16 3 7 2" xfId="26868" xr:uid="{00000000-0005-0000-0000-00006F5F0000}"/>
    <cellStyle name="Note 4 16 3 7 3" xfId="41321" xr:uid="{00000000-0005-0000-0000-0000705F0000}"/>
    <cellStyle name="Note 4 16 3 8" xfId="11853" xr:uid="{00000000-0005-0000-0000-0000715F0000}"/>
    <cellStyle name="Note 4 16 3 8 2" xfId="29288" xr:uid="{00000000-0005-0000-0000-0000725F0000}"/>
    <cellStyle name="Note 4 16 3 8 3" xfId="43741" xr:uid="{00000000-0005-0000-0000-0000735F0000}"/>
    <cellStyle name="Note 4 16 3 9" xfId="18860" xr:uid="{00000000-0005-0000-0000-0000745F0000}"/>
    <cellStyle name="Note 4 16 4" xfId="2023" xr:uid="{00000000-0005-0000-0000-0000755F0000}"/>
    <cellStyle name="Note 4 16 4 2" xfId="2024" xr:uid="{00000000-0005-0000-0000-0000765F0000}"/>
    <cellStyle name="Note 4 16 4 2 2" xfId="4535" xr:uid="{00000000-0005-0000-0000-0000775F0000}"/>
    <cellStyle name="Note 4 16 4 2 2 2" xfId="14027" xr:uid="{00000000-0005-0000-0000-0000785F0000}"/>
    <cellStyle name="Note 4 16 4 2 2 2 2" xfId="31462" xr:uid="{00000000-0005-0000-0000-0000795F0000}"/>
    <cellStyle name="Note 4 16 4 2 2 2 3" xfId="45915" xr:uid="{00000000-0005-0000-0000-00007A5F0000}"/>
    <cellStyle name="Note 4 16 4 2 2 3" xfId="16488" xr:uid="{00000000-0005-0000-0000-00007B5F0000}"/>
    <cellStyle name="Note 4 16 4 2 2 3 2" xfId="33923" xr:uid="{00000000-0005-0000-0000-00007C5F0000}"/>
    <cellStyle name="Note 4 16 4 2 2 3 3" xfId="48376" xr:uid="{00000000-0005-0000-0000-00007D5F0000}"/>
    <cellStyle name="Note 4 16 4 2 2 4" xfId="21971" xr:uid="{00000000-0005-0000-0000-00007E5F0000}"/>
    <cellStyle name="Note 4 16 4 2 2 5" xfId="36424" xr:uid="{00000000-0005-0000-0000-00007F5F0000}"/>
    <cellStyle name="Note 4 16 4 2 3" xfId="6997" xr:uid="{00000000-0005-0000-0000-0000805F0000}"/>
    <cellStyle name="Note 4 16 4 2 3 2" xfId="24432" xr:uid="{00000000-0005-0000-0000-0000815F0000}"/>
    <cellStyle name="Note 4 16 4 2 3 3" xfId="38885" xr:uid="{00000000-0005-0000-0000-0000825F0000}"/>
    <cellStyle name="Note 4 16 4 2 4" xfId="9438" xr:uid="{00000000-0005-0000-0000-0000835F0000}"/>
    <cellStyle name="Note 4 16 4 2 4 2" xfId="26873" xr:uid="{00000000-0005-0000-0000-0000845F0000}"/>
    <cellStyle name="Note 4 16 4 2 4 3" xfId="41326" xr:uid="{00000000-0005-0000-0000-0000855F0000}"/>
    <cellStyle name="Note 4 16 4 2 5" xfId="11858" xr:uid="{00000000-0005-0000-0000-0000865F0000}"/>
    <cellStyle name="Note 4 16 4 2 5 2" xfId="29293" xr:uid="{00000000-0005-0000-0000-0000875F0000}"/>
    <cellStyle name="Note 4 16 4 2 5 3" xfId="43746" xr:uid="{00000000-0005-0000-0000-0000885F0000}"/>
    <cellStyle name="Note 4 16 4 2 6" xfId="18865" xr:uid="{00000000-0005-0000-0000-0000895F0000}"/>
    <cellStyle name="Note 4 16 4 3" xfId="2025" xr:uid="{00000000-0005-0000-0000-00008A5F0000}"/>
    <cellStyle name="Note 4 16 4 3 2" xfId="4536" xr:uid="{00000000-0005-0000-0000-00008B5F0000}"/>
    <cellStyle name="Note 4 16 4 3 2 2" xfId="14028" xr:uid="{00000000-0005-0000-0000-00008C5F0000}"/>
    <cellStyle name="Note 4 16 4 3 2 2 2" xfId="31463" xr:uid="{00000000-0005-0000-0000-00008D5F0000}"/>
    <cellStyle name="Note 4 16 4 3 2 2 3" xfId="45916" xr:uid="{00000000-0005-0000-0000-00008E5F0000}"/>
    <cellStyle name="Note 4 16 4 3 2 3" xfId="16489" xr:uid="{00000000-0005-0000-0000-00008F5F0000}"/>
    <cellStyle name="Note 4 16 4 3 2 3 2" xfId="33924" xr:uid="{00000000-0005-0000-0000-0000905F0000}"/>
    <cellStyle name="Note 4 16 4 3 2 3 3" xfId="48377" xr:uid="{00000000-0005-0000-0000-0000915F0000}"/>
    <cellStyle name="Note 4 16 4 3 2 4" xfId="21972" xr:uid="{00000000-0005-0000-0000-0000925F0000}"/>
    <cellStyle name="Note 4 16 4 3 2 5" xfId="36425" xr:uid="{00000000-0005-0000-0000-0000935F0000}"/>
    <cellStyle name="Note 4 16 4 3 3" xfId="6998" xr:uid="{00000000-0005-0000-0000-0000945F0000}"/>
    <cellStyle name="Note 4 16 4 3 3 2" xfId="24433" xr:uid="{00000000-0005-0000-0000-0000955F0000}"/>
    <cellStyle name="Note 4 16 4 3 3 3" xfId="38886" xr:uid="{00000000-0005-0000-0000-0000965F0000}"/>
    <cellStyle name="Note 4 16 4 3 4" xfId="9439" xr:uid="{00000000-0005-0000-0000-0000975F0000}"/>
    <cellStyle name="Note 4 16 4 3 4 2" xfId="26874" xr:uid="{00000000-0005-0000-0000-0000985F0000}"/>
    <cellStyle name="Note 4 16 4 3 4 3" xfId="41327" xr:uid="{00000000-0005-0000-0000-0000995F0000}"/>
    <cellStyle name="Note 4 16 4 3 5" xfId="11859" xr:uid="{00000000-0005-0000-0000-00009A5F0000}"/>
    <cellStyle name="Note 4 16 4 3 5 2" xfId="29294" xr:uid="{00000000-0005-0000-0000-00009B5F0000}"/>
    <cellStyle name="Note 4 16 4 3 5 3" xfId="43747" xr:uid="{00000000-0005-0000-0000-00009C5F0000}"/>
    <cellStyle name="Note 4 16 4 3 6" xfId="18866" xr:uid="{00000000-0005-0000-0000-00009D5F0000}"/>
    <cellStyle name="Note 4 16 4 4" xfId="2026" xr:uid="{00000000-0005-0000-0000-00009E5F0000}"/>
    <cellStyle name="Note 4 16 4 4 2" xfId="4537" xr:uid="{00000000-0005-0000-0000-00009F5F0000}"/>
    <cellStyle name="Note 4 16 4 4 2 2" xfId="21973" xr:uid="{00000000-0005-0000-0000-0000A05F0000}"/>
    <cellStyle name="Note 4 16 4 4 2 3" xfId="36426" xr:uid="{00000000-0005-0000-0000-0000A15F0000}"/>
    <cellStyle name="Note 4 16 4 4 3" xfId="6999" xr:uid="{00000000-0005-0000-0000-0000A25F0000}"/>
    <cellStyle name="Note 4 16 4 4 3 2" xfId="24434" xr:uid="{00000000-0005-0000-0000-0000A35F0000}"/>
    <cellStyle name="Note 4 16 4 4 3 3" xfId="38887" xr:uid="{00000000-0005-0000-0000-0000A45F0000}"/>
    <cellStyle name="Note 4 16 4 4 4" xfId="9440" xr:uid="{00000000-0005-0000-0000-0000A55F0000}"/>
    <cellStyle name="Note 4 16 4 4 4 2" xfId="26875" xr:uid="{00000000-0005-0000-0000-0000A65F0000}"/>
    <cellStyle name="Note 4 16 4 4 4 3" xfId="41328" xr:uid="{00000000-0005-0000-0000-0000A75F0000}"/>
    <cellStyle name="Note 4 16 4 4 5" xfId="11860" xr:uid="{00000000-0005-0000-0000-0000A85F0000}"/>
    <cellStyle name="Note 4 16 4 4 5 2" xfId="29295" xr:uid="{00000000-0005-0000-0000-0000A95F0000}"/>
    <cellStyle name="Note 4 16 4 4 5 3" xfId="43748" xr:uid="{00000000-0005-0000-0000-0000AA5F0000}"/>
    <cellStyle name="Note 4 16 4 4 6" xfId="15276" xr:uid="{00000000-0005-0000-0000-0000AB5F0000}"/>
    <cellStyle name="Note 4 16 4 4 6 2" xfId="32711" xr:uid="{00000000-0005-0000-0000-0000AC5F0000}"/>
    <cellStyle name="Note 4 16 4 4 6 3" xfId="47164" xr:uid="{00000000-0005-0000-0000-0000AD5F0000}"/>
    <cellStyle name="Note 4 16 4 4 7" xfId="18867" xr:uid="{00000000-0005-0000-0000-0000AE5F0000}"/>
    <cellStyle name="Note 4 16 4 4 8" xfId="20438" xr:uid="{00000000-0005-0000-0000-0000AF5F0000}"/>
    <cellStyle name="Note 4 16 4 5" xfId="4534" xr:uid="{00000000-0005-0000-0000-0000B05F0000}"/>
    <cellStyle name="Note 4 16 4 5 2" xfId="14026" xr:uid="{00000000-0005-0000-0000-0000B15F0000}"/>
    <cellStyle name="Note 4 16 4 5 2 2" xfId="31461" xr:uid="{00000000-0005-0000-0000-0000B25F0000}"/>
    <cellStyle name="Note 4 16 4 5 2 3" xfId="45914" xr:uid="{00000000-0005-0000-0000-0000B35F0000}"/>
    <cellStyle name="Note 4 16 4 5 3" xfId="16487" xr:uid="{00000000-0005-0000-0000-0000B45F0000}"/>
    <cellStyle name="Note 4 16 4 5 3 2" xfId="33922" xr:uid="{00000000-0005-0000-0000-0000B55F0000}"/>
    <cellStyle name="Note 4 16 4 5 3 3" xfId="48375" xr:uid="{00000000-0005-0000-0000-0000B65F0000}"/>
    <cellStyle name="Note 4 16 4 5 4" xfId="21970" xr:uid="{00000000-0005-0000-0000-0000B75F0000}"/>
    <cellStyle name="Note 4 16 4 5 5" xfId="36423" xr:uid="{00000000-0005-0000-0000-0000B85F0000}"/>
    <cellStyle name="Note 4 16 4 6" xfId="6996" xr:uid="{00000000-0005-0000-0000-0000B95F0000}"/>
    <cellStyle name="Note 4 16 4 6 2" xfId="24431" xr:uid="{00000000-0005-0000-0000-0000BA5F0000}"/>
    <cellStyle name="Note 4 16 4 6 3" xfId="38884" xr:uid="{00000000-0005-0000-0000-0000BB5F0000}"/>
    <cellStyle name="Note 4 16 4 7" xfId="9437" xr:uid="{00000000-0005-0000-0000-0000BC5F0000}"/>
    <cellStyle name="Note 4 16 4 7 2" xfId="26872" xr:uid="{00000000-0005-0000-0000-0000BD5F0000}"/>
    <cellStyle name="Note 4 16 4 7 3" xfId="41325" xr:uid="{00000000-0005-0000-0000-0000BE5F0000}"/>
    <cellStyle name="Note 4 16 4 8" xfId="11857" xr:uid="{00000000-0005-0000-0000-0000BF5F0000}"/>
    <cellStyle name="Note 4 16 4 8 2" xfId="29292" xr:uid="{00000000-0005-0000-0000-0000C05F0000}"/>
    <cellStyle name="Note 4 16 4 8 3" xfId="43745" xr:uid="{00000000-0005-0000-0000-0000C15F0000}"/>
    <cellStyle name="Note 4 16 4 9" xfId="18864" xr:uid="{00000000-0005-0000-0000-0000C25F0000}"/>
    <cellStyle name="Note 4 16 5" xfId="2027" xr:uid="{00000000-0005-0000-0000-0000C35F0000}"/>
    <cellStyle name="Note 4 16 5 2" xfId="2028" xr:uid="{00000000-0005-0000-0000-0000C45F0000}"/>
    <cellStyle name="Note 4 16 5 2 2" xfId="4539" xr:uid="{00000000-0005-0000-0000-0000C55F0000}"/>
    <cellStyle name="Note 4 16 5 2 2 2" xfId="14030" xr:uid="{00000000-0005-0000-0000-0000C65F0000}"/>
    <cellStyle name="Note 4 16 5 2 2 2 2" xfId="31465" xr:uid="{00000000-0005-0000-0000-0000C75F0000}"/>
    <cellStyle name="Note 4 16 5 2 2 2 3" xfId="45918" xr:uid="{00000000-0005-0000-0000-0000C85F0000}"/>
    <cellStyle name="Note 4 16 5 2 2 3" xfId="16491" xr:uid="{00000000-0005-0000-0000-0000C95F0000}"/>
    <cellStyle name="Note 4 16 5 2 2 3 2" xfId="33926" xr:uid="{00000000-0005-0000-0000-0000CA5F0000}"/>
    <cellStyle name="Note 4 16 5 2 2 3 3" xfId="48379" xr:uid="{00000000-0005-0000-0000-0000CB5F0000}"/>
    <cellStyle name="Note 4 16 5 2 2 4" xfId="21975" xr:uid="{00000000-0005-0000-0000-0000CC5F0000}"/>
    <cellStyle name="Note 4 16 5 2 2 5" xfId="36428" xr:uid="{00000000-0005-0000-0000-0000CD5F0000}"/>
    <cellStyle name="Note 4 16 5 2 3" xfId="7001" xr:uid="{00000000-0005-0000-0000-0000CE5F0000}"/>
    <cellStyle name="Note 4 16 5 2 3 2" xfId="24436" xr:uid="{00000000-0005-0000-0000-0000CF5F0000}"/>
    <cellStyle name="Note 4 16 5 2 3 3" xfId="38889" xr:uid="{00000000-0005-0000-0000-0000D05F0000}"/>
    <cellStyle name="Note 4 16 5 2 4" xfId="9442" xr:uid="{00000000-0005-0000-0000-0000D15F0000}"/>
    <cellStyle name="Note 4 16 5 2 4 2" xfId="26877" xr:uid="{00000000-0005-0000-0000-0000D25F0000}"/>
    <cellStyle name="Note 4 16 5 2 4 3" xfId="41330" xr:uid="{00000000-0005-0000-0000-0000D35F0000}"/>
    <cellStyle name="Note 4 16 5 2 5" xfId="11862" xr:uid="{00000000-0005-0000-0000-0000D45F0000}"/>
    <cellStyle name="Note 4 16 5 2 5 2" xfId="29297" xr:uid="{00000000-0005-0000-0000-0000D55F0000}"/>
    <cellStyle name="Note 4 16 5 2 5 3" xfId="43750" xr:uid="{00000000-0005-0000-0000-0000D65F0000}"/>
    <cellStyle name="Note 4 16 5 2 6" xfId="18869" xr:uid="{00000000-0005-0000-0000-0000D75F0000}"/>
    <cellStyle name="Note 4 16 5 3" xfId="2029" xr:uid="{00000000-0005-0000-0000-0000D85F0000}"/>
    <cellStyle name="Note 4 16 5 3 2" xfId="4540" xr:uid="{00000000-0005-0000-0000-0000D95F0000}"/>
    <cellStyle name="Note 4 16 5 3 2 2" xfId="14031" xr:uid="{00000000-0005-0000-0000-0000DA5F0000}"/>
    <cellStyle name="Note 4 16 5 3 2 2 2" xfId="31466" xr:uid="{00000000-0005-0000-0000-0000DB5F0000}"/>
    <cellStyle name="Note 4 16 5 3 2 2 3" xfId="45919" xr:uid="{00000000-0005-0000-0000-0000DC5F0000}"/>
    <cellStyle name="Note 4 16 5 3 2 3" xfId="16492" xr:uid="{00000000-0005-0000-0000-0000DD5F0000}"/>
    <cellStyle name="Note 4 16 5 3 2 3 2" xfId="33927" xr:uid="{00000000-0005-0000-0000-0000DE5F0000}"/>
    <cellStyle name="Note 4 16 5 3 2 3 3" xfId="48380" xr:uid="{00000000-0005-0000-0000-0000DF5F0000}"/>
    <cellStyle name="Note 4 16 5 3 2 4" xfId="21976" xr:uid="{00000000-0005-0000-0000-0000E05F0000}"/>
    <cellStyle name="Note 4 16 5 3 2 5" xfId="36429" xr:uid="{00000000-0005-0000-0000-0000E15F0000}"/>
    <cellStyle name="Note 4 16 5 3 3" xfId="7002" xr:uid="{00000000-0005-0000-0000-0000E25F0000}"/>
    <cellStyle name="Note 4 16 5 3 3 2" xfId="24437" xr:uid="{00000000-0005-0000-0000-0000E35F0000}"/>
    <cellStyle name="Note 4 16 5 3 3 3" xfId="38890" xr:uid="{00000000-0005-0000-0000-0000E45F0000}"/>
    <cellStyle name="Note 4 16 5 3 4" xfId="9443" xr:uid="{00000000-0005-0000-0000-0000E55F0000}"/>
    <cellStyle name="Note 4 16 5 3 4 2" xfId="26878" xr:uid="{00000000-0005-0000-0000-0000E65F0000}"/>
    <cellStyle name="Note 4 16 5 3 4 3" xfId="41331" xr:uid="{00000000-0005-0000-0000-0000E75F0000}"/>
    <cellStyle name="Note 4 16 5 3 5" xfId="11863" xr:uid="{00000000-0005-0000-0000-0000E85F0000}"/>
    <cellStyle name="Note 4 16 5 3 5 2" xfId="29298" xr:uid="{00000000-0005-0000-0000-0000E95F0000}"/>
    <cellStyle name="Note 4 16 5 3 5 3" xfId="43751" xr:uid="{00000000-0005-0000-0000-0000EA5F0000}"/>
    <cellStyle name="Note 4 16 5 3 6" xfId="18870" xr:uid="{00000000-0005-0000-0000-0000EB5F0000}"/>
    <cellStyle name="Note 4 16 5 4" xfId="2030" xr:uid="{00000000-0005-0000-0000-0000EC5F0000}"/>
    <cellStyle name="Note 4 16 5 4 2" xfId="4541" xr:uid="{00000000-0005-0000-0000-0000ED5F0000}"/>
    <cellStyle name="Note 4 16 5 4 2 2" xfId="21977" xr:uid="{00000000-0005-0000-0000-0000EE5F0000}"/>
    <cellStyle name="Note 4 16 5 4 2 3" xfId="36430" xr:uid="{00000000-0005-0000-0000-0000EF5F0000}"/>
    <cellStyle name="Note 4 16 5 4 3" xfId="7003" xr:uid="{00000000-0005-0000-0000-0000F05F0000}"/>
    <cellStyle name="Note 4 16 5 4 3 2" xfId="24438" xr:uid="{00000000-0005-0000-0000-0000F15F0000}"/>
    <cellStyle name="Note 4 16 5 4 3 3" xfId="38891" xr:uid="{00000000-0005-0000-0000-0000F25F0000}"/>
    <cellStyle name="Note 4 16 5 4 4" xfId="9444" xr:uid="{00000000-0005-0000-0000-0000F35F0000}"/>
    <cellStyle name="Note 4 16 5 4 4 2" xfId="26879" xr:uid="{00000000-0005-0000-0000-0000F45F0000}"/>
    <cellStyle name="Note 4 16 5 4 4 3" xfId="41332" xr:uid="{00000000-0005-0000-0000-0000F55F0000}"/>
    <cellStyle name="Note 4 16 5 4 5" xfId="11864" xr:uid="{00000000-0005-0000-0000-0000F65F0000}"/>
    <cellStyle name="Note 4 16 5 4 5 2" xfId="29299" xr:uid="{00000000-0005-0000-0000-0000F75F0000}"/>
    <cellStyle name="Note 4 16 5 4 5 3" xfId="43752" xr:uid="{00000000-0005-0000-0000-0000F85F0000}"/>
    <cellStyle name="Note 4 16 5 4 6" xfId="15277" xr:uid="{00000000-0005-0000-0000-0000F95F0000}"/>
    <cellStyle name="Note 4 16 5 4 6 2" xfId="32712" xr:uid="{00000000-0005-0000-0000-0000FA5F0000}"/>
    <cellStyle name="Note 4 16 5 4 6 3" xfId="47165" xr:uid="{00000000-0005-0000-0000-0000FB5F0000}"/>
    <cellStyle name="Note 4 16 5 4 7" xfId="18871" xr:uid="{00000000-0005-0000-0000-0000FC5F0000}"/>
    <cellStyle name="Note 4 16 5 4 8" xfId="20439" xr:uid="{00000000-0005-0000-0000-0000FD5F0000}"/>
    <cellStyle name="Note 4 16 5 5" xfId="4538" xr:uid="{00000000-0005-0000-0000-0000FE5F0000}"/>
    <cellStyle name="Note 4 16 5 5 2" xfId="14029" xr:uid="{00000000-0005-0000-0000-0000FF5F0000}"/>
    <cellStyle name="Note 4 16 5 5 2 2" xfId="31464" xr:uid="{00000000-0005-0000-0000-000000600000}"/>
    <cellStyle name="Note 4 16 5 5 2 3" xfId="45917" xr:uid="{00000000-0005-0000-0000-000001600000}"/>
    <cellStyle name="Note 4 16 5 5 3" xfId="16490" xr:uid="{00000000-0005-0000-0000-000002600000}"/>
    <cellStyle name="Note 4 16 5 5 3 2" xfId="33925" xr:uid="{00000000-0005-0000-0000-000003600000}"/>
    <cellStyle name="Note 4 16 5 5 3 3" xfId="48378" xr:uid="{00000000-0005-0000-0000-000004600000}"/>
    <cellStyle name="Note 4 16 5 5 4" xfId="21974" xr:uid="{00000000-0005-0000-0000-000005600000}"/>
    <cellStyle name="Note 4 16 5 5 5" xfId="36427" xr:uid="{00000000-0005-0000-0000-000006600000}"/>
    <cellStyle name="Note 4 16 5 6" xfId="7000" xr:uid="{00000000-0005-0000-0000-000007600000}"/>
    <cellStyle name="Note 4 16 5 6 2" xfId="24435" xr:uid="{00000000-0005-0000-0000-000008600000}"/>
    <cellStyle name="Note 4 16 5 6 3" xfId="38888" xr:uid="{00000000-0005-0000-0000-000009600000}"/>
    <cellStyle name="Note 4 16 5 7" xfId="9441" xr:uid="{00000000-0005-0000-0000-00000A600000}"/>
    <cellStyle name="Note 4 16 5 7 2" xfId="26876" xr:uid="{00000000-0005-0000-0000-00000B600000}"/>
    <cellStyle name="Note 4 16 5 7 3" xfId="41329" xr:uid="{00000000-0005-0000-0000-00000C600000}"/>
    <cellStyle name="Note 4 16 5 8" xfId="11861" xr:uid="{00000000-0005-0000-0000-00000D600000}"/>
    <cellStyle name="Note 4 16 5 8 2" xfId="29296" xr:uid="{00000000-0005-0000-0000-00000E600000}"/>
    <cellStyle name="Note 4 16 5 8 3" xfId="43749" xr:uid="{00000000-0005-0000-0000-00000F600000}"/>
    <cellStyle name="Note 4 16 5 9" xfId="18868" xr:uid="{00000000-0005-0000-0000-000010600000}"/>
    <cellStyle name="Note 4 16 6" xfId="2031" xr:uid="{00000000-0005-0000-0000-000011600000}"/>
    <cellStyle name="Note 4 16 6 2" xfId="4542" xr:uid="{00000000-0005-0000-0000-000012600000}"/>
    <cellStyle name="Note 4 16 6 2 2" xfId="14032" xr:uid="{00000000-0005-0000-0000-000013600000}"/>
    <cellStyle name="Note 4 16 6 2 2 2" xfId="31467" xr:uid="{00000000-0005-0000-0000-000014600000}"/>
    <cellStyle name="Note 4 16 6 2 2 3" xfId="45920" xr:uid="{00000000-0005-0000-0000-000015600000}"/>
    <cellStyle name="Note 4 16 6 2 3" xfId="16493" xr:uid="{00000000-0005-0000-0000-000016600000}"/>
    <cellStyle name="Note 4 16 6 2 3 2" xfId="33928" xr:uid="{00000000-0005-0000-0000-000017600000}"/>
    <cellStyle name="Note 4 16 6 2 3 3" xfId="48381" xr:uid="{00000000-0005-0000-0000-000018600000}"/>
    <cellStyle name="Note 4 16 6 2 4" xfId="21978" xr:uid="{00000000-0005-0000-0000-000019600000}"/>
    <cellStyle name="Note 4 16 6 2 5" xfId="36431" xr:uid="{00000000-0005-0000-0000-00001A600000}"/>
    <cellStyle name="Note 4 16 6 3" xfId="7004" xr:uid="{00000000-0005-0000-0000-00001B600000}"/>
    <cellStyle name="Note 4 16 6 3 2" xfId="24439" xr:uid="{00000000-0005-0000-0000-00001C600000}"/>
    <cellStyle name="Note 4 16 6 3 3" xfId="38892" xr:uid="{00000000-0005-0000-0000-00001D600000}"/>
    <cellStyle name="Note 4 16 6 4" xfId="9445" xr:uid="{00000000-0005-0000-0000-00001E600000}"/>
    <cellStyle name="Note 4 16 6 4 2" xfId="26880" xr:uid="{00000000-0005-0000-0000-00001F600000}"/>
    <cellStyle name="Note 4 16 6 4 3" xfId="41333" xr:uid="{00000000-0005-0000-0000-000020600000}"/>
    <cellStyle name="Note 4 16 6 5" xfId="11865" xr:uid="{00000000-0005-0000-0000-000021600000}"/>
    <cellStyle name="Note 4 16 6 5 2" xfId="29300" xr:uid="{00000000-0005-0000-0000-000022600000}"/>
    <cellStyle name="Note 4 16 6 5 3" xfId="43753" xr:uid="{00000000-0005-0000-0000-000023600000}"/>
    <cellStyle name="Note 4 16 6 6" xfId="18872" xr:uid="{00000000-0005-0000-0000-000024600000}"/>
    <cellStyle name="Note 4 16 7" xfId="2032" xr:uid="{00000000-0005-0000-0000-000025600000}"/>
    <cellStyle name="Note 4 16 7 2" xfId="4543" xr:uid="{00000000-0005-0000-0000-000026600000}"/>
    <cellStyle name="Note 4 16 7 2 2" xfId="14033" xr:uid="{00000000-0005-0000-0000-000027600000}"/>
    <cellStyle name="Note 4 16 7 2 2 2" xfId="31468" xr:uid="{00000000-0005-0000-0000-000028600000}"/>
    <cellStyle name="Note 4 16 7 2 2 3" xfId="45921" xr:uid="{00000000-0005-0000-0000-000029600000}"/>
    <cellStyle name="Note 4 16 7 2 3" xfId="16494" xr:uid="{00000000-0005-0000-0000-00002A600000}"/>
    <cellStyle name="Note 4 16 7 2 3 2" xfId="33929" xr:uid="{00000000-0005-0000-0000-00002B600000}"/>
    <cellStyle name="Note 4 16 7 2 3 3" xfId="48382" xr:uid="{00000000-0005-0000-0000-00002C600000}"/>
    <cellStyle name="Note 4 16 7 2 4" xfId="21979" xr:uid="{00000000-0005-0000-0000-00002D600000}"/>
    <cellStyle name="Note 4 16 7 2 5" xfId="36432" xr:uid="{00000000-0005-0000-0000-00002E600000}"/>
    <cellStyle name="Note 4 16 7 3" xfId="7005" xr:uid="{00000000-0005-0000-0000-00002F600000}"/>
    <cellStyle name="Note 4 16 7 3 2" xfId="24440" xr:uid="{00000000-0005-0000-0000-000030600000}"/>
    <cellStyle name="Note 4 16 7 3 3" xfId="38893" xr:uid="{00000000-0005-0000-0000-000031600000}"/>
    <cellStyle name="Note 4 16 7 4" xfId="9446" xr:uid="{00000000-0005-0000-0000-000032600000}"/>
    <cellStyle name="Note 4 16 7 4 2" xfId="26881" xr:uid="{00000000-0005-0000-0000-000033600000}"/>
    <cellStyle name="Note 4 16 7 4 3" xfId="41334" xr:uid="{00000000-0005-0000-0000-000034600000}"/>
    <cellStyle name="Note 4 16 7 5" xfId="11866" xr:uid="{00000000-0005-0000-0000-000035600000}"/>
    <cellStyle name="Note 4 16 7 5 2" xfId="29301" xr:uid="{00000000-0005-0000-0000-000036600000}"/>
    <cellStyle name="Note 4 16 7 5 3" xfId="43754" xr:uid="{00000000-0005-0000-0000-000037600000}"/>
    <cellStyle name="Note 4 16 7 6" xfId="18873" xr:uid="{00000000-0005-0000-0000-000038600000}"/>
    <cellStyle name="Note 4 16 8" xfId="2033" xr:uid="{00000000-0005-0000-0000-000039600000}"/>
    <cellStyle name="Note 4 16 8 2" xfId="4544" xr:uid="{00000000-0005-0000-0000-00003A600000}"/>
    <cellStyle name="Note 4 16 8 2 2" xfId="21980" xr:uid="{00000000-0005-0000-0000-00003B600000}"/>
    <cellStyle name="Note 4 16 8 2 3" xfId="36433" xr:uid="{00000000-0005-0000-0000-00003C600000}"/>
    <cellStyle name="Note 4 16 8 3" xfId="7006" xr:uid="{00000000-0005-0000-0000-00003D600000}"/>
    <cellStyle name="Note 4 16 8 3 2" xfId="24441" xr:uid="{00000000-0005-0000-0000-00003E600000}"/>
    <cellStyle name="Note 4 16 8 3 3" xfId="38894" xr:uid="{00000000-0005-0000-0000-00003F600000}"/>
    <cellStyle name="Note 4 16 8 4" xfId="9447" xr:uid="{00000000-0005-0000-0000-000040600000}"/>
    <cellStyle name="Note 4 16 8 4 2" xfId="26882" xr:uid="{00000000-0005-0000-0000-000041600000}"/>
    <cellStyle name="Note 4 16 8 4 3" xfId="41335" xr:uid="{00000000-0005-0000-0000-000042600000}"/>
    <cellStyle name="Note 4 16 8 5" xfId="11867" xr:uid="{00000000-0005-0000-0000-000043600000}"/>
    <cellStyle name="Note 4 16 8 5 2" xfId="29302" xr:uid="{00000000-0005-0000-0000-000044600000}"/>
    <cellStyle name="Note 4 16 8 5 3" xfId="43755" xr:uid="{00000000-0005-0000-0000-000045600000}"/>
    <cellStyle name="Note 4 16 8 6" xfId="15278" xr:uid="{00000000-0005-0000-0000-000046600000}"/>
    <cellStyle name="Note 4 16 8 6 2" xfId="32713" xr:uid="{00000000-0005-0000-0000-000047600000}"/>
    <cellStyle name="Note 4 16 8 6 3" xfId="47166" xr:uid="{00000000-0005-0000-0000-000048600000}"/>
    <cellStyle name="Note 4 16 8 7" xfId="18874" xr:uid="{00000000-0005-0000-0000-000049600000}"/>
    <cellStyle name="Note 4 16 8 8" xfId="20440" xr:uid="{00000000-0005-0000-0000-00004A600000}"/>
    <cellStyle name="Note 4 16 9" xfId="4525" xr:uid="{00000000-0005-0000-0000-00004B600000}"/>
    <cellStyle name="Note 4 16 9 2" xfId="14019" xr:uid="{00000000-0005-0000-0000-00004C600000}"/>
    <cellStyle name="Note 4 16 9 2 2" xfId="31454" xr:uid="{00000000-0005-0000-0000-00004D600000}"/>
    <cellStyle name="Note 4 16 9 2 3" xfId="45907" xr:uid="{00000000-0005-0000-0000-00004E600000}"/>
    <cellStyle name="Note 4 16 9 3" xfId="16480" xr:uid="{00000000-0005-0000-0000-00004F600000}"/>
    <cellStyle name="Note 4 16 9 3 2" xfId="33915" xr:uid="{00000000-0005-0000-0000-000050600000}"/>
    <cellStyle name="Note 4 16 9 3 3" xfId="48368" xr:uid="{00000000-0005-0000-0000-000051600000}"/>
    <cellStyle name="Note 4 16 9 4" xfId="21961" xr:uid="{00000000-0005-0000-0000-000052600000}"/>
    <cellStyle name="Note 4 16 9 5" xfId="36414" xr:uid="{00000000-0005-0000-0000-000053600000}"/>
    <cellStyle name="Note 4 17" xfId="2034" xr:uid="{00000000-0005-0000-0000-000054600000}"/>
    <cellStyle name="Note 4 17 10" xfId="7007" xr:uid="{00000000-0005-0000-0000-000055600000}"/>
    <cellStyle name="Note 4 17 10 2" xfId="24442" xr:uid="{00000000-0005-0000-0000-000056600000}"/>
    <cellStyle name="Note 4 17 10 3" xfId="38895" xr:uid="{00000000-0005-0000-0000-000057600000}"/>
    <cellStyle name="Note 4 17 11" xfId="9448" xr:uid="{00000000-0005-0000-0000-000058600000}"/>
    <cellStyle name="Note 4 17 11 2" xfId="26883" xr:uid="{00000000-0005-0000-0000-000059600000}"/>
    <cellStyle name="Note 4 17 11 3" xfId="41336" xr:uid="{00000000-0005-0000-0000-00005A600000}"/>
    <cellStyle name="Note 4 17 12" xfId="11868" xr:uid="{00000000-0005-0000-0000-00005B600000}"/>
    <cellStyle name="Note 4 17 12 2" xfId="29303" xr:uid="{00000000-0005-0000-0000-00005C600000}"/>
    <cellStyle name="Note 4 17 12 3" xfId="43756" xr:uid="{00000000-0005-0000-0000-00005D600000}"/>
    <cellStyle name="Note 4 17 13" xfId="18875" xr:uid="{00000000-0005-0000-0000-00005E600000}"/>
    <cellStyle name="Note 4 17 2" xfId="2035" xr:uid="{00000000-0005-0000-0000-00005F600000}"/>
    <cellStyle name="Note 4 17 2 2" xfId="2036" xr:uid="{00000000-0005-0000-0000-000060600000}"/>
    <cellStyle name="Note 4 17 2 2 2" xfId="4547" xr:uid="{00000000-0005-0000-0000-000061600000}"/>
    <cellStyle name="Note 4 17 2 2 2 2" xfId="14036" xr:uid="{00000000-0005-0000-0000-000062600000}"/>
    <cellStyle name="Note 4 17 2 2 2 2 2" xfId="31471" xr:uid="{00000000-0005-0000-0000-000063600000}"/>
    <cellStyle name="Note 4 17 2 2 2 2 3" xfId="45924" xr:uid="{00000000-0005-0000-0000-000064600000}"/>
    <cellStyle name="Note 4 17 2 2 2 3" xfId="16497" xr:uid="{00000000-0005-0000-0000-000065600000}"/>
    <cellStyle name="Note 4 17 2 2 2 3 2" xfId="33932" xr:uid="{00000000-0005-0000-0000-000066600000}"/>
    <cellStyle name="Note 4 17 2 2 2 3 3" xfId="48385" xr:uid="{00000000-0005-0000-0000-000067600000}"/>
    <cellStyle name="Note 4 17 2 2 2 4" xfId="21983" xr:uid="{00000000-0005-0000-0000-000068600000}"/>
    <cellStyle name="Note 4 17 2 2 2 5" xfId="36436" xr:uid="{00000000-0005-0000-0000-000069600000}"/>
    <cellStyle name="Note 4 17 2 2 3" xfId="7009" xr:uid="{00000000-0005-0000-0000-00006A600000}"/>
    <cellStyle name="Note 4 17 2 2 3 2" xfId="24444" xr:uid="{00000000-0005-0000-0000-00006B600000}"/>
    <cellStyle name="Note 4 17 2 2 3 3" xfId="38897" xr:uid="{00000000-0005-0000-0000-00006C600000}"/>
    <cellStyle name="Note 4 17 2 2 4" xfId="9450" xr:uid="{00000000-0005-0000-0000-00006D600000}"/>
    <cellStyle name="Note 4 17 2 2 4 2" xfId="26885" xr:uid="{00000000-0005-0000-0000-00006E600000}"/>
    <cellStyle name="Note 4 17 2 2 4 3" xfId="41338" xr:uid="{00000000-0005-0000-0000-00006F600000}"/>
    <cellStyle name="Note 4 17 2 2 5" xfId="11870" xr:uid="{00000000-0005-0000-0000-000070600000}"/>
    <cellStyle name="Note 4 17 2 2 5 2" xfId="29305" xr:uid="{00000000-0005-0000-0000-000071600000}"/>
    <cellStyle name="Note 4 17 2 2 5 3" xfId="43758" xr:uid="{00000000-0005-0000-0000-000072600000}"/>
    <cellStyle name="Note 4 17 2 2 6" xfId="18877" xr:uid="{00000000-0005-0000-0000-000073600000}"/>
    <cellStyle name="Note 4 17 2 3" xfId="2037" xr:uid="{00000000-0005-0000-0000-000074600000}"/>
    <cellStyle name="Note 4 17 2 3 2" xfId="4548" xr:uid="{00000000-0005-0000-0000-000075600000}"/>
    <cellStyle name="Note 4 17 2 3 2 2" xfId="14037" xr:uid="{00000000-0005-0000-0000-000076600000}"/>
    <cellStyle name="Note 4 17 2 3 2 2 2" xfId="31472" xr:uid="{00000000-0005-0000-0000-000077600000}"/>
    <cellStyle name="Note 4 17 2 3 2 2 3" xfId="45925" xr:uid="{00000000-0005-0000-0000-000078600000}"/>
    <cellStyle name="Note 4 17 2 3 2 3" xfId="16498" xr:uid="{00000000-0005-0000-0000-000079600000}"/>
    <cellStyle name="Note 4 17 2 3 2 3 2" xfId="33933" xr:uid="{00000000-0005-0000-0000-00007A600000}"/>
    <cellStyle name="Note 4 17 2 3 2 3 3" xfId="48386" xr:uid="{00000000-0005-0000-0000-00007B600000}"/>
    <cellStyle name="Note 4 17 2 3 2 4" xfId="21984" xr:uid="{00000000-0005-0000-0000-00007C600000}"/>
    <cellStyle name="Note 4 17 2 3 2 5" xfId="36437" xr:uid="{00000000-0005-0000-0000-00007D600000}"/>
    <cellStyle name="Note 4 17 2 3 3" xfId="7010" xr:uid="{00000000-0005-0000-0000-00007E600000}"/>
    <cellStyle name="Note 4 17 2 3 3 2" xfId="24445" xr:uid="{00000000-0005-0000-0000-00007F600000}"/>
    <cellStyle name="Note 4 17 2 3 3 3" xfId="38898" xr:uid="{00000000-0005-0000-0000-000080600000}"/>
    <cellStyle name="Note 4 17 2 3 4" xfId="9451" xr:uid="{00000000-0005-0000-0000-000081600000}"/>
    <cellStyle name="Note 4 17 2 3 4 2" xfId="26886" xr:uid="{00000000-0005-0000-0000-000082600000}"/>
    <cellStyle name="Note 4 17 2 3 4 3" xfId="41339" xr:uid="{00000000-0005-0000-0000-000083600000}"/>
    <cellStyle name="Note 4 17 2 3 5" xfId="11871" xr:uid="{00000000-0005-0000-0000-000084600000}"/>
    <cellStyle name="Note 4 17 2 3 5 2" xfId="29306" xr:uid="{00000000-0005-0000-0000-000085600000}"/>
    <cellStyle name="Note 4 17 2 3 5 3" xfId="43759" xr:uid="{00000000-0005-0000-0000-000086600000}"/>
    <cellStyle name="Note 4 17 2 3 6" xfId="18878" xr:uid="{00000000-0005-0000-0000-000087600000}"/>
    <cellStyle name="Note 4 17 2 4" xfId="2038" xr:uid="{00000000-0005-0000-0000-000088600000}"/>
    <cellStyle name="Note 4 17 2 4 2" xfId="4549" xr:uid="{00000000-0005-0000-0000-000089600000}"/>
    <cellStyle name="Note 4 17 2 4 2 2" xfId="21985" xr:uid="{00000000-0005-0000-0000-00008A600000}"/>
    <cellStyle name="Note 4 17 2 4 2 3" xfId="36438" xr:uid="{00000000-0005-0000-0000-00008B600000}"/>
    <cellStyle name="Note 4 17 2 4 3" xfId="7011" xr:uid="{00000000-0005-0000-0000-00008C600000}"/>
    <cellStyle name="Note 4 17 2 4 3 2" xfId="24446" xr:uid="{00000000-0005-0000-0000-00008D600000}"/>
    <cellStyle name="Note 4 17 2 4 3 3" xfId="38899" xr:uid="{00000000-0005-0000-0000-00008E600000}"/>
    <cellStyle name="Note 4 17 2 4 4" xfId="9452" xr:uid="{00000000-0005-0000-0000-00008F600000}"/>
    <cellStyle name="Note 4 17 2 4 4 2" xfId="26887" xr:uid="{00000000-0005-0000-0000-000090600000}"/>
    <cellStyle name="Note 4 17 2 4 4 3" xfId="41340" xr:uid="{00000000-0005-0000-0000-000091600000}"/>
    <cellStyle name="Note 4 17 2 4 5" xfId="11872" xr:uid="{00000000-0005-0000-0000-000092600000}"/>
    <cellStyle name="Note 4 17 2 4 5 2" xfId="29307" xr:uid="{00000000-0005-0000-0000-000093600000}"/>
    <cellStyle name="Note 4 17 2 4 5 3" xfId="43760" xr:uid="{00000000-0005-0000-0000-000094600000}"/>
    <cellStyle name="Note 4 17 2 4 6" xfId="15279" xr:uid="{00000000-0005-0000-0000-000095600000}"/>
    <cellStyle name="Note 4 17 2 4 6 2" xfId="32714" xr:uid="{00000000-0005-0000-0000-000096600000}"/>
    <cellStyle name="Note 4 17 2 4 6 3" xfId="47167" xr:uid="{00000000-0005-0000-0000-000097600000}"/>
    <cellStyle name="Note 4 17 2 4 7" xfId="18879" xr:uid="{00000000-0005-0000-0000-000098600000}"/>
    <cellStyle name="Note 4 17 2 4 8" xfId="20441" xr:uid="{00000000-0005-0000-0000-000099600000}"/>
    <cellStyle name="Note 4 17 2 5" xfId="4546" xr:uid="{00000000-0005-0000-0000-00009A600000}"/>
    <cellStyle name="Note 4 17 2 5 2" xfId="14035" xr:uid="{00000000-0005-0000-0000-00009B600000}"/>
    <cellStyle name="Note 4 17 2 5 2 2" xfId="31470" xr:uid="{00000000-0005-0000-0000-00009C600000}"/>
    <cellStyle name="Note 4 17 2 5 2 3" xfId="45923" xr:uid="{00000000-0005-0000-0000-00009D600000}"/>
    <cellStyle name="Note 4 17 2 5 3" xfId="16496" xr:uid="{00000000-0005-0000-0000-00009E600000}"/>
    <cellStyle name="Note 4 17 2 5 3 2" xfId="33931" xr:uid="{00000000-0005-0000-0000-00009F600000}"/>
    <cellStyle name="Note 4 17 2 5 3 3" xfId="48384" xr:uid="{00000000-0005-0000-0000-0000A0600000}"/>
    <cellStyle name="Note 4 17 2 5 4" xfId="21982" xr:uid="{00000000-0005-0000-0000-0000A1600000}"/>
    <cellStyle name="Note 4 17 2 5 5" xfId="36435" xr:uid="{00000000-0005-0000-0000-0000A2600000}"/>
    <cellStyle name="Note 4 17 2 6" xfId="7008" xr:uid="{00000000-0005-0000-0000-0000A3600000}"/>
    <cellStyle name="Note 4 17 2 6 2" xfId="24443" xr:uid="{00000000-0005-0000-0000-0000A4600000}"/>
    <cellStyle name="Note 4 17 2 6 3" xfId="38896" xr:uid="{00000000-0005-0000-0000-0000A5600000}"/>
    <cellStyle name="Note 4 17 2 7" xfId="9449" xr:uid="{00000000-0005-0000-0000-0000A6600000}"/>
    <cellStyle name="Note 4 17 2 7 2" xfId="26884" xr:uid="{00000000-0005-0000-0000-0000A7600000}"/>
    <cellStyle name="Note 4 17 2 7 3" xfId="41337" xr:uid="{00000000-0005-0000-0000-0000A8600000}"/>
    <cellStyle name="Note 4 17 2 8" xfId="11869" xr:uid="{00000000-0005-0000-0000-0000A9600000}"/>
    <cellStyle name="Note 4 17 2 8 2" xfId="29304" xr:uid="{00000000-0005-0000-0000-0000AA600000}"/>
    <cellStyle name="Note 4 17 2 8 3" xfId="43757" xr:uid="{00000000-0005-0000-0000-0000AB600000}"/>
    <cellStyle name="Note 4 17 2 9" xfId="18876" xr:uid="{00000000-0005-0000-0000-0000AC600000}"/>
    <cellStyle name="Note 4 17 3" xfId="2039" xr:uid="{00000000-0005-0000-0000-0000AD600000}"/>
    <cellStyle name="Note 4 17 3 2" xfId="2040" xr:uid="{00000000-0005-0000-0000-0000AE600000}"/>
    <cellStyle name="Note 4 17 3 2 2" xfId="4551" xr:uid="{00000000-0005-0000-0000-0000AF600000}"/>
    <cellStyle name="Note 4 17 3 2 2 2" xfId="14039" xr:uid="{00000000-0005-0000-0000-0000B0600000}"/>
    <cellStyle name="Note 4 17 3 2 2 2 2" xfId="31474" xr:uid="{00000000-0005-0000-0000-0000B1600000}"/>
    <cellStyle name="Note 4 17 3 2 2 2 3" xfId="45927" xr:uid="{00000000-0005-0000-0000-0000B2600000}"/>
    <cellStyle name="Note 4 17 3 2 2 3" xfId="16500" xr:uid="{00000000-0005-0000-0000-0000B3600000}"/>
    <cellStyle name="Note 4 17 3 2 2 3 2" xfId="33935" xr:uid="{00000000-0005-0000-0000-0000B4600000}"/>
    <cellStyle name="Note 4 17 3 2 2 3 3" xfId="48388" xr:uid="{00000000-0005-0000-0000-0000B5600000}"/>
    <cellStyle name="Note 4 17 3 2 2 4" xfId="21987" xr:uid="{00000000-0005-0000-0000-0000B6600000}"/>
    <cellStyle name="Note 4 17 3 2 2 5" xfId="36440" xr:uid="{00000000-0005-0000-0000-0000B7600000}"/>
    <cellStyle name="Note 4 17 3 2 3" xfId="7013" xr:uid="{00000000-0005-0000-0000-0000B8600000}"/>
    <cellStyle name="Note 4 17 3 2 3 2" xfId="24448" xr:uid="{00000000-0005-0000-0000-0000B9600000}"/>
    <cellStyle name="Note 4 17 3 2 3 3" xfId="38901" xr:uid="{00000000-0005-0000-0000-0000BA600000}"/>
    <cellStyle name="Note 4 17 3 2 4" xfId="9454" xr:uid="{00000000-0005-0000-0000-0000BB600000}"/>
    <cellStyle name="Note 4 17 3 2 4 2" xfId="26889" xr:uid="{00000000-0005-0000-0000-0000BC600000}"/>
    <cellStyle name="Note 4 17 3 2 4 3" xfId="41342" xr:uid="{00000000-0005-0000-0000-0000BD600000}"/>
    <cellStyle name="Note 4 17 3 2 5" xfId="11874" xr:uid="{00000000-0005-0000-0000-0000BE600000}"/>
    <cellStyle name="Note 4 17 3 2 5 2" xfId="29309" xr:uid="{00000000-0005-0000-0000-0000BF600000}"/>
    <cellStyle name="Note 4 17 3 2 5 3" xfId="43762" xr:uid="{00000000-0005-0000-0000-0000C0600000}"/>
    <cellStyle name="Note 4 17 3 2 6" xfId="18881" xr:uid="{00000000-0005-0000-0000-0000C1600000}"/>
    <cellStyle name="Note 4 17 3 3" xfId="2041" xr:uid="{00000000-0005-0000-0000-0000C2600000}"/>
    <cellStyle name="Note 4 17 3 3 2" xfId="4552" xr:uid="{00000000-0005-0000-0000-0000C3600000}"/>
    <cellStyle name="Note 4 17 3 3 2 2" xfId="14040" xr:uid="{00000000-0005-0000-0000-0000C4600000}"/>
    <cellStyle name="Note 4 17 3 3 2 2 2" xfId="31475" xr:uid="{00000000-0005-0000-0000-0000C5600000}"/>
    <cellStyle name="Note 4 17 3 3 2 2 3" xfId="45928" xr:uid="{00000000-0005-0000-0000-0000C6600000}"/>
    <cellStyle name="Note 4 17 3 3 2 3" xfId="16501" xr:uid="{00000000-0005-0000-0000-0000C7600000}"/>
    <cellStyle name="Note 4 17 3 3 2 3 2" xfId="33936" xr:uid="{00000000-0005-0000-0000-0000C8600000}"/>
    <cellStyle name="Note 4 17 3 3 2 3 3" xfId="48389" xr:uid="{00000000-0005-0000-0000-0000C9600000}"/>
    <cellStyle name="Note 4 17 3 3 2 4" xfId="21988" xr:uid="{00000000-0005-0000-0000-0000CA600000}"/>
    <cellStyle name="Note 4 17 3 3 2 5" xfId="36441" xr:uid="{00000000-0005-0000-0000-0000CB600000}"/>
    <cellStyle name="Note 4 17 3 3 3" xfId="7014" xr:uid="{00000000-0005-0000-0000-0000CC600000}"/>
    <cellStyle name="Note 4 17 3 3 3 2" xfId="24449" xr:uid="{00000000-0005-0000-0000-0000CD600000}"/>
    <cellStyle name="Note 4 17 3 3 3 3" xfId="38902" xr:uid="{00000000-0005-0000-0000-0000CE600000}"/>
    <cellStyle name="Note 4 17 3 3 4" xfId="9455" xr:uid="{00000000-0005-0000-0000-0000CF600000}"/>
    <cellStyle name="Note 4 17 3 3 4 2" xfId="26890" xr:uid="{00000000-0005-0000-0000-0000D0600000}"/>
    <cellStyle name="Note 4 17 3 3 4 3" xfId="41343" xr:uid="{00000000-0005-0000-0000-0000D1600000}"/>
    <cellStyle name="Note 4 17 3 3 5" xfId="11875" xr:uid="{00000000-0005-0000-0000-0000D2600000}"/>
    <cellStyle name="Note 4 17 3 3 5 2" xfId="29310" xr:uid="{00000000-0005-0000-0000-0000D3600000}"/>
    <cellStyle name="Note 4 17 3 3 5 3" xfId="43763" xr:uid="{00000000-0005-0000-0000-0000D4600000}"/>
    <cellStyle name="Note 4 17 3 3 6" xfId="18882" xr:uid="{00000000-0005-0000-0000-0000D5600000}"/>
    <cellStyle name="Note 4 17 3 4" xfId="2042" xr:uid="{00000000-0005-0000-0000-0000D6600000}"/>
    <cellStyle name="Note 4 17 3 4 2" xfId="4553" xr:uid="{00000000-0005-0000-0000-0000D7600000}"/>
    <cellStyle name="Note 4 17 3 4 2 2" xfId="21989" xr:uid="{00000000-0005-0000-0000-0000D8600000}"/>
    <cellStyle name="Note 4 17 3 4 2 3" xfId="36442" xr:uid="{00000000-0005-0000-0000-0000D9600000}"/>
    <cellStyle name="Note 4 17 3 4 3" xfId="7015" xr:uid="{00000000-0005-0000-0000-0000DA600000}"/>
    <cellStyle name="Note 4 17 3 4 3 2" xfId="24450" xr:uid="{00000000-0005-0000-0000-0000DB600000}"/>
    <cellStyle name="Note 4 17 3 4 3 3" xfId="38903" xr:uid="{00000000-0005-0000-0000-0000DC600000}"/>
    <cellStyle name="Note 4 17 3 4 4" xfId="9456" xr:uid="{00000000-0005-0000-0000-0000DD600000}"/>
    <cellStyle name="Note 4 17 3 4 4 2" xfId="26891" xr:uid="{00000000-0005-0000-0000-0000DE600000}"/>
    <cellStyle name="Note 4 17 3 4 4 3" xfId="41344" xr:uid="{00000000-0005-0000-0000-0000DF600000}"/>
    <cellStyle name="Note 4 17 3 4 5" xfId="11876" xr:uid="{00000000-0005-0000-0000-0000E0600000}"/>
    <cellStyle name="Note 4 17 3 4 5 2" xfId="29311" xr:uid="{00000000-0005-0000-0000-0000E1600000}"/>
    <cellStyle name="Note 4 17 3 4 5 3" xfId="43764" xr:uid="{00000000-0005-0000-0000-0000E2600000}"/>
    <cellStyle name="Note 4 17 3 4 6" xfId="15280" xr:uid="{00000000-0005-0000-0000-0000E3600000}"/>
    <cellStyle name="Note 4 17 3 4 6 2" xfId="32715" xr:uid="{00000000-0005-0000-0000-0000E4600000}"/>
    <cellStyle name="Note 4 17 3 4 6 3" xfId="47168" xr:uid="{00000000-0005-0000-0000-0000E5600000}"/>
    <cellStyle name="Note 4 17 3 4 7" xfId="18883" xr:uid="{00000000-0005-0000-0000-0000E6600000}"/>
    <cellStyle name="Note 4 17 3 4 8" xfId="20442" xr:uid="{00000000-0005-0000-0000-0000E7600000}"/>
    <cellStyle name="Note 4 17 3 5" xfId="4550" xr:uid="{00000000-0005-0000-0000-0000E8600000}"/>
    <cellStyle name="Note 4 17 3 5 2" xfId="14038" xr:uid="{00000000-0005-0000-0000-0000E9600000}"/>
    <cellStyle name="Note 4 17 3 5 2 2" xfId="31473" xr:uid="{00000000-0005-0000-0000-0000EA600000}"/>
    <cellStyle name="Note 4 17 3 5 2 3" xfId="45926" xr:uid="{00000000-0005-0000-0000-0000EB600000}"/>
    <cellStyle name="Note 4 17 3 5 3" xfId="16499" xr:uid="{00000000-0005-0000-0000-0000EC600000}"/>
    <cellStyle name="Note 4 17 3 5 3 2" xfId="33934" xr:uid="{00000000-0005-0000-0000-0000ED600000}"/>
    <cellStyle name="Note 4 17 3 5 3 3" xfId="48387" xr:uid="{00000000-0005-0000-0000-0000EE600000}"/>
    <cellStyle name="Note 4 17 3 5 4" xfId="21986" xr:uid="{00000000-0005-0000-0000-0000EF600000}"/>
    <cellStyle name="Note 4 17 3 5 5" xfId="36439" xr:uid="{00000000-0005-0000-0000-0000F0600000}"/>
    <cellStyle name="Note 4 17 3 6" xfId="7012" xr:uid="{00000000-0005-0000-0000-0000F1600000}"/>
    <cellStyle name="Note 4 17 3 6 2" xfId="24447" xr:uid="{00000000-0005-0000-0000-0000F2600000}"/>
    <cellStyle name="Note 4 17 3 6 3" xfId="38900" xr:uid="{00000000-0005-0000-0000-0000F3600000}"/>
    <cellStyle name="Note 4 17 3 7" xfId="9453" xr:uid="{00000000-0005-0000-0000-0000F4600000}"/>
    <cellStyle name="Note 4 17 3 7 2" xfId="26888" xr:uid="{00000000-0005-0000-0000-0000F5600000}"/>
    <cellStyle name="Note 4 17 3 7 3" xfId="41341" xr:uid="{00000000-0005-0000-0000-0000F6600000}"/>
    <cellStyle name="Note 4 17 3 8" xfId="11873" xr:uid="{00000000-0005-0000-0000-0000F7600000}"/>
    <cellStyle name="Note 4 17 3 8 2" xfId="29308" xr:uid="{00000000-0005-0000-0000-0000F8600000}"/>
    <cellStyle name="Note 4 17 3 8 3" xfId="43761" xr:uid="{00000000-0005-0000-0000-0000F9600000}"/>
    <cellStyle name="Note 4 17 3 9" xfId="18880" xr:uid="{00000000-0005-0000-0000-0000FA600000}"/>
    <cellStyle name="Note 4 17 4" xfId="2043" xr:uid="{00000000-0005-0000-0000-0000FB600000}"/>
    <cellStyle name="Note 4 17 4 2" xfId="2044" xr:uid="{00000000-0005-0000-0000-0000FC600000}"/>
    <cellStyle name="Note 4 17 4 2 2" xfId="4555" xr:uid="{00000000-0005-0000-0000-0000FD600000}"/>
    <cellStyle name="Note 4 17 4 2 2 2" xfId="14042" xr:uid="{00000000-0005-0000-0000-0000FE600000}"/>
    <cellStyle name="Note 4 17 4 2 2 2 2" xfId="31477" xr:uid="{00000000-0005-0000-0000-0000FF600000}"/>
    <cellStyle name="Note 4 17 4 2 2 2 3" xfId="45930" xr:uid="{00000000-0005-0000-0000-000000610000}"/>
    <cellStyle name="Note 4 17 4 2 2 3" xfId="16503" xr:uid="{00000000-0005-0000-0000-000001610000}"/>
    <cellStyle name="Note 4 17 4 2 2 3 2" xfId="33938" xr:uid="{00000000-0005-0000-0000-000002610000}"/>
    <cellStyle name="Note 4 17 4 2 2 3 3" xfId="48391" xr:uid="{00000000-0005-0000-0000-000003610000}"/>
    <cellStyle name="Note 4 17 4 2 2 4" xfId="21991" xr:uid="{00000000-0005-0000-0000-000004610000}"/>
    <cellStyle name="Note 4 17 4 2 2 5" xfId="36444" xr:uid="{00000000-0005-0000-0000-000005610000}"/>
    <cellStyle name="Note 4 17 4 2 3" xfId="7017" xr:uid="{00000000-0005-0000-0000-000006610000}"/>
    <cellStyle name="Note 4 17 4 2 3 2" xfId="24452" xr:uid="{00000000-0005-0000-0000-000007610000}"/>
    <cellStyle name="Note 4 17 4 2 3 3" xfId="38905" xr:uid="{00000000-0005-0000-0000-000008610000}"/>
    <cellStyle name="Note 4 17 4 2 4" xfId="9458" xr:uid="{00000000-0005-0000-0000-000009610000}"/>
    <cellStyle name="Note 4 17 4 2 4 2" xfId="26893" xr:uid="{00000000-0005-0000-0000-00000A610000}"/>
    <cellStyle name="Note 4 17 4 2 4 3" xfId="41346" xr:uid="{00000000-0005-0000-0000-00000B610000}"/>
    <cellStyle name="Note 4 17 4 2 5" xfId="11878" xr:uid="{00000000-0005-0000-0000-00000C610000}"/>
    <cellStyle name="Note 4 17 4 2 5 2" xfId="29313" xr:uid="{00000000-0005-0000-0000-00000D610000}"/>
    <cellStyle name="Note 4 17 4 2 5 3" xfId="43766" xr:uid="{00000000-0005-0000-0000-00000E610000}"/>
    <cellStyle name="Note 4 17 4 2 6" xfId="18885" xr:uid="{00000000-0005-0000-0000-00000F610000}"/>
    <cellStyle name="Note 4 17 4 3" xfId="2045" xr:uid="{00000000-0005-0000-0000-000010610000}"/>
    <cellStyle name="Note 4 17 4 3 2" xfId="4556" xr:uid="{00000000-0005-0000-0000-000011610000}"/>
    <cellStyle name="Note 4 17 4 3 2 2" xfId="14043" xr:uid="{00000000-0005-0000-0000-000012610000}"/>
    <cellStyle name="Note 4 17 4 3 2 2 2" xfId="31478" xr:uid="{00000000-0005-0000-0000-000013610000}"/>
    <cellStyle name="Note 4 17 4 3 2 2 3" xfId="45931" xr:uid="{00000000-0005-0000-0000-000014610000}"/>
    <cellStyle name="Note 4 17 4 3 2 3" xfId="16504" xr:uid="{00000000-0005-0000-0000-000015610000}"/>
    <cellStyle name="Note 4 17 4 3 2 3 2" xfId="33939" xr:uid="{00000000-0005-0000-0000-000016610000}"/>
    <cellStyle name="Note 4 17 4 3 2 3 3" xfId="48392" xr:uid="{00000000-0005-0000-0000-000017610000}"/>
    <cellStyle name="Note 4 17 4 3 2 4" xfId="21992" xr:uid="{00000000-0005-0000-0000-000018610000}"/>
    <cellStyle name="Note 4 17 4 3 2 5" xfId="36445" xr:uid="{00000000-0005-0000-0000-000019610000}"/>
    <cellStyle name="Note 4 17 4 3 3" xfId="7018" xr:uid="{00000000-0005-0000-0000-00001A610000}"/>
    <cellStyle name="Note 4 17 4 3 3 2" xfId="24453" xr:uid="{00000000-0005-0000-0000-00001B610000}"/>
    <cellStyle name="Note 4 17 4 3 3 3" xfId="38906" xr:uid="{00000000-0005-0000-0000-00001C610000}"/>
    <cellStyle name="Note 4 17 4 3 4" xfId="9459" xr:uid="{00000000-0005-0000-0000-00001D610000}"/>
    <cellStyle name="Note 4 17 4 3 4 2" xfId="26894" xr:uid="{00000000-0005-0000-0000-00001E610000}"/>
    <cellStyle name="Note 4 17 4 3 4 3" xfId="41347" xr:uid="{00000000-0005-0000-0000-00001F610000}"/>
    <cellStyle name="Note 4 17 4 3 5" xfId="11879" xr:uid="{00000000-0005-0000-0000-000020610000}"/>
    <cellStyle name="Note 4 17 4 3 5 2" xfId="29314" xr:uid="{00000000-0005-0000-0000-000021610000}"/>
    <cellStyle name="Note 4 17 4 3 5 3" xfId="43767" xr:uid="{00000000-0005-0000-0000-000022610000}"/>
    <cellStyle name="Note 4 17 4 3 6" xfId="18886" xr:uid="{00000000-0005-0000-0000-000023610000}"/>
    <cellStyle name="Note 4 17 4 4" xfId="2046" xr:uid="{00000000-0005-0000-0000-000024610000}"/>
    <cellStyle name="Note 4 17 4 4 2" xfId="4557" xr:uid="{00000000-0005-0000-0000-000025610000}"/>
    <cellStyle name="Note 4 17 4 4 2 2" xfId="21993" xr:uid="{00000000-0005-0000-0000-000026610000}"/>
    <cellStyle name="Note 4 17 4 4 2 3" xfId="36446" xr:uid="{00000000-0005-0000-0000-000027610000}"/>
    <cellStyle name="Note 4 17 4 4 3" xfId="7019" xr:uid="{00000000-0005-0000-0000-000028610000}"/>
    <cellStyle name="Note 4 17 4 4 3 2" xfId="24454" xr:uid="{00000000-0005-0000-0000-000029610000}"/>
    <cellStyle name="Note 4 17 4 4 3 3" xfId="38907" xr:uid="{00000000-0005-0000-0000-00002A610000}"/>
    <cellStyle name="Note 4 17 4 4 4" xfId="9460" xr:uid="{00000000-0005-0000-0000-00002B610000}"/>
    <cellStyle name="Note 4 17 4 4 4 2" xfId="26895" xr:uid="{00000000-0005-0000-0000-00002C610000}"/>
    <cellStyle name="Note 4 17 4 4 4 3" xfId="41348" xr:uid="{00000000-0005-0000-0000-00002D610000}"/>
    <cellStyle name="Note 4 17 4 4 5" xfId="11880" xr:uid="{00000000-0005-0000-0000-00002E610000}"/>
    <cellStyle name="Note 4 17 4 4 5 2" xfId="29315" xr:uid="{00000000-0005-0000-0000-00002F610000}"/>
    <cellStyle name="Note 4 17 4 4 5 3" xfId="43768" xr:uid="{00000000-0005-0000-0000-000030610000}"/>
    <cellStyle name="Note 4 17 4 4 6" xfId="15281" xr:uid="{00000000-0005-0000-0000-000031610000}"/>
    <cellStyle name="Note 4 17 4 4 6 2" xfId="32716" xr:uid="{00000000-0005-0000-0000-000032610000}"/>
    <cellStyle name="Note 4 17 4 4 6 3" xfId="47169" xr:uid="{00000000-0005-0000-0000-000033610000}"/>
    <cellStyle name="Note 4 17 4 4 7" xfId="18887" xr:uid="{00000000-0005-0000-0000-000034610000}"/>
    <cellStyle name="Note 4 17 4 4 8" xfId="20443" xr:uid="{00000000-0005-0000-0000-000035610000}"/>
    <cellStyle name="Note 4 17 4 5" xfId="4554" xr:uid="{00000000-0005-0000-0000-000036610000}"/>
    <cellStyle name="Note 4 17 4 5 2" xfId="14041" xr:uid="{00000000-0005-0000-0000-000037610000}"/>
    <cellStyle name="Note 4 17 4 5 2 2" xfId="31476" xr:uid="{00000000-0005-0000-0000-000038610000}"/>
    <cellStyle name="Note 4 17 4 5 2 3" xfId="45929" xr:uid="{00000000-0005-0000-0000-000039610000}"/>
    <cellStyle name="Note 4 17 4 5 3" xfId="16502" xr:uid="{00000000-0005-0000-0000-00003A610000}"/>
    <cellStyle name="Note 4 17 4 5 3 2" xfId="33937" xr:uid="{00000000-0005-0000-0000-00003B610000}"/>
    <cellStyle name="Note 4 17 4 5 3 3" xfId="48390" xr:uid="{00000000-0005-0000-0000-00003C610000}"/>
    <cellStyle name="Note 4 17 4 5 4" xfId="21990" xr:uid="{00000000-0005-0000-0000-00003D610000}"/>
    <cellStyle name="Note 4 17 4 5 5" xfId="36443" xr:uid="{00000000-0005-0000-0000-00003E610000}"/>
    <cellStyle name="Note 4 17 4 6" xfId="7016" xr:uid="{00000000-0005-0000-0000-00003F610000}"/>
    <cellStyle name="Note 4 17 4 6 2" xfId="24451" xr:uid="{00000000-0005-0000-0000-000040610000}"/>
    <cellStyle name="Note 4 17 4 6 3" xfId="38904" xr:uid="{00000000-0005-0000-0000-000041610000}"/>
    <cellStyle name="Note 4 17 4 7" xfId="9457" xr:uid="{00000000-0005-0000-0000-000042610000}"/>
    <cellStyle name="Note 4 17 4 7 2" xfId="26892" xr:uid="{00000000-0005-0000-0000-000043610000}"/>
    <cellStyle name="Note 4 17 4 7 3" xfId="41345" xr:uid="{00000000-0005-0000-0000-000044610000}"/>
    <cellStyle name="Note 4 17 4 8" xfId="11877" xr:uid="{00000000-0005-0000-0000-000045610000}"/>
    <cellStyle name="Note 4 17 4 8 2" xfId="29312" xr:uid="{00000000-0005-0000-0000-000046610000}"/>
    <cellStyle name="Note 4 17 4 8 3" xfId="43765" xr:uid="{00000000-0005-0000-0000-000047610000}"/>
    <cellStyle name="Note 4 17 4 9" xfId="18884" xr:uid="{00000000-0005-0000-0000-000048610000}"/>
    <cellStyle name="Note 4 17 5" xfId="2047" xr:uid="{00000000-0005-0000-0000-000049610000}"/>
    <cellStyle name="Note 4 17 5 2" xfId="2048" xr:uid="{00000000-0005-0000-0000-00004A610000}"/>
    <cellStyle name="Note 4 17 5 2 2" xfId="4559" xr:uid="{00000000-0005-0000-0000-00004B610000}"/>
    <cellStyle name="Note 4 17 5 2 2 2" xfId="14045" xr:uid="{00000000-0005-0000-0000-00004C610000}"/>
    <cellStyle name="Note 4 17 5 2 2 2 2" xfId="31480" xr:uid="{00000000-0005-0000-0000-00004D610000}"/>
    <cellStyle name="Note 4 17 5 2 2 2 3" xfId="45933" xr:uid="{00000000-0005-0000-0000-00004E610000}"/>
    <cellStyle name="Note 4 17 5 2 2 3" xfId="16506" xr:uid="{00000000-0005-0000-0000-00004F610000}"/>
    <cellStyle name="Note 4 17 5 2 2 3 2" xfId="33941" xr:uid="{00000000-0005-0000-0000-000050610000}"/>
    <cellStyle name="Note 4 17 5 2 2 3 3" xfId="48394" xr:uid="{00000000-0005-0000-0000-000051610000}"/>
    <cellStyle name="Note 4 17 5 2 2 4" xfId="21995" xr:uid="{00000000-0005-0000-0000-000052610000}"/>
    <cellStyle name="Note 4 17 5 2 2 5" xfId="36448" xr:uid="{00000000-0005-0000-0000-000053610000}"/>
    <cellStyle name="Note 4 17 5 2 3" xfId="7021" xr:uid="{00000000-0005-0000-0000-000054610000}"/>
    <cellStyle name="Note 4 17 5 2 3 2" xfId="24456" xr:uid="{00000000-0005-0000-0000-000055610000}"/>
    <cellStyle name="Note 4 17 5 2 3 3" xfId="38909" xr:uid="{00000000-0005-0000-0000-000056610000}"/>
    <cellStyle name="Note 4 17 5 2 4" xfId="9462" xr:uid="{00000000-0005-0000-0000-000057610000}"/>
    <cellStyle name="Note 4 17 5 2 4 2" xfId="26897" xr:uid="{00000000-0005-0000-0000-000058610000}"/>
    <cellStyle name="Note 4 17 5 2 4 3" xfId="41350" xr:uid="{00000000-0005-0000-0000-000059610000}"/>
    <cellStyle name="Note 4 17 5 2 5" xfId="11882" xr:uid="{00000000-0005-0000-0000-00005A610000}"/>
    <cellStyle name="Note 4 17 5 2 5 2" xfId="29317" xr:uid="{00000000-0005-0000-0000-00005B610000}"/>
    <cellStyle name="Note 4 17 5 2 5 3" xfId="43770" xr:uid="{00000000-0005-0000-0000-00005C610000}"/>
    <cellStyle name="Note 4 17 5 2 6" xfId="18889" xr:uid="{00000000-0005-0000-0000-00005D610000}"/>
    <cellStyle name="Note 4 17 5 3" xfId="2049" xr:uid="{00000000-0005-0000-0000-00005E610000}"/>
    <cellStyle name="Note 4 17 5 3 2" xfId="4560" xr:uid="{00000000-0005-0000-0000-00005F610000}"/>
    <cellStyle name="Note 4 17 5 3 2 2" xfId="14046" xr:uid="{00000000-0005-0000-0000-000060610000}"/>
    <cellStyle name="Note 4 17 5 3 2 2 2" xfId="31481" xr:uid="{00000000-0005-0000-0000-000061610000}"/>
    <cellStyle name="Note 4 17 5 3 2 2 3" xfId="45934" xr:uid="{00000000-0005-0000-0000-000062610000}"/>
    <cellStyle name="Note 4 17 5 3 2 3" xfId="16507" xr:uid="{00000000-0005-0000-0000-000063610000}"/>
    <cellStyle name="Note 4 17 5 3 2 3 2" xfId="33942" xr:uid="{00000000-0005-0000-0000-000064610000}"/>
    <cellStyle name="Note 4 17 5 3 2 3 3" xfId="48395" xr:uid="{00000000-0005-0000-0000-000065610000}"/>
    <cellStyle name="Note 4 17 5 3 2 4" xfId="21996" xr:uid="{00000000-0005-0000-0000-000066610000}"/>
    <cellStyle name="Note 4 17 5 3 2 5" xfId="36449" xr:uid="{00000000-0005-0000-0000-000067610000}"/>
    <cellStyle name="Note 4 17 5 3 3" xfId="7022" xr:uid="{00000000-0005-0000-0000-000068610000}"/>
    <cellStyle name="Note 4 17 5 3 3 2" xfId="24457" xr:uid="{00000000-0005-0000-0000-000069610000}"/>
    <cellStyle name="Note 4 17 5 3 3 3" xfId="38910" xr:uid="{00000000-0005-0000-0000-00006A610000}"/>
    <cellStyle name="Note 4 17 5 3 4" xfId="9463" xr:uid="{00000000-0005-0000-0000-00006B610000}"/>
    <cellStyle name="Note 4 17 5 3 4 2" xfId="26898" xr:uid="{00000000-0005-0000-0000-00006C610000}"/>
    <cellStyle name="Note 4 17 5 3 4 3" xfId="41351" xr:uid="{00000000-0005-0000-0000-00006D610000}"/>
    <cellStyle name="Note 4 17 5 3 5" xfId="11883" xr:uid="{00000000-0005-0000-0000-00006E610000}"/>
    <cellStyle name="Note 4 17 5 3 5 2" xfId="29318" xr:uid="{00000000-0005-0000-0000-00006F610000}"/>
    <cellStyle name="Note 4 17 5 3 5 3" xfId="43771" xr:uid="{00000000-0005-0000-0000-000070610000}"/>
    <cellStyle name="Note 4 17 5 3 6" xfId="18890" xr:uid="{00000000-0005-0000-0000-000071610000}"/>
    <cellStyle name="Note 4 17 5 4" xfId="2050" xr:uid="{00000000-0005-0000-0000-000072610000}"/>
    <cellStyle name="Note 4 17 5 4 2" xfId="4561" xr:uid="{00000000-0005-0000-0000-000073610000}"/>
    <cellStyle name="Note 4 17 5 4 2 2" xfId="21997" xr:uid="{00000000-0005-0000-0000-000074610000}"/>
    <cellStyle name="Note 4 17 5 4 2 3" xfId="36450" xr:uid="{00000000-0005-0000-0000-000075610000}"/>
    <cellStyle name="Note 4 17 5 4 3" xfId="7023" xr:uid="{00000000-0005-0000-0000-000076610000}"/>
    <cellStyle name="Note 4 17 5 4 3 2" xfId="24458" xr:uid="{00000000-0005-0000-0000-000077610000}"/>
    <cellStyle name="Note 4 17 5 4 3 3" xfId="38911" xr:uid="{00000000-0005-0000-0000-000078610000}"/>
    <cellStyle name="Note 4 17 5 4 4" xfId="9464" xr:uid="{00000000-0005-0000-0000-000079610000}"/>
    <cellStyle name="Note 4 17 5 4 4 2" xfId="26899" xr:uid="{00000000-0005-0000-0000-00007A610000}"/>
    <cellStyle name="Note 4 17 5 4 4 3" xfId="41352" xr:uid="{00000000-0005-0000-0000-00007B610000}"/>
    <cellStyle name="Note 4 17 5 4 5" xfId="11884" xr:uid="{00000000-0005-0000-0000-00007C610000}"/>
    <cellStyle name="Note 4 17 5 4 5 2" xfId="29319" xr:uid="{00000000-0005-0000-0000-00007D610000}"/>
    <cellStyle name="Note 4 17 5 4 5 3" xfId="43772" xr:uid="{00000000-0005-0000-0000-00007E610000}"/>
    <cellStyle name="Note 4 17 5 4 6" xfId="15282" xr:uid="{00000000-0005-0000-0000-00007F610000}"/>
    <cellStyle name="Note 4 17 5 4 6 2" xfId="32717" xr:uid="{00000000-0005-0000-0000-000080610000}"/>
    <cellStyle name="Note 4 17 5 4 6 3" xfId="47170" xr:uid="{00000000-0005-0000-0000-000081610000}"/>
    <cellStyle name="Note 4 17 5 4 7" xfId="18891" xr:uid="{00000000-0005-0000-0000-000082610000}"/>
    <cellStyle name="Note 4 17 5 4 8" xfId="20444" xr:uid="{00000000-0005-0000-0000-000083610000}"/>
    <cellStyle name="Note 4 17 5 5" xfId="4558" xr:uid="{00000000-0005-0000-0000-000084610000}"/>
    <cellStyle name="Note 4 17 5 5 2" xfId="14044" xr:uid="{00000000-0005-0000-0000-000085610000}"/>
    <cellStyle name="Note 4 17 5 5 2 2" xfId="31479" xr:uid="{00000000-0005-0000-0000-000086610000}"/>
    <cellStyle name="Note 4 17 5 5 2 3" xfId="45932" xr:uid="{00000000-0005-0000-0000-000087610000}"/>
    <cellStyle name="Note 4 17 5 5 3" xfId="16505" xr:uid="{00000000-0005-0000-0000-000088610000}"/>
    <cellStyle name="Note 4 17 5 5 3 2" xfId="33940" xr:uid="{00000000-0005-0000-0000-000089610000}"/>
    <cellStyle name="Note 4 17 5 5 3 3" xfId="48393" xr:uid="{00000000-0005-0000-0000-00008A610000}"/>
    <cellStyle name="Note 4 17 5 5 4" xfId="21994" xr:uid="{00000000-0005-0000-0000-00008B610000}"/>
    <cellStyle name="Note 4 17 5 5 5" xfId="36447" xr:uid="{00000000-0005-0000-0000-00008C610000}"/>
    <cellStyle name="Note 4 17 5 6" xfId="7020" xr:uid="{00000000-0005-0000-0000-00008D610000}"/>
    <cellStyle name="Note 4 17 5 6 2" xfId="24455" xr:uid="{00000000-0005-0000-0000-00008E610000}"/>
    <cellStyle name="Note 4 17 5 6 3" xfId="38908" xr:uid="{00000000-0005-0000-0000-00008F610000}"/>
    <cellStyle name="Note 4 17 5 7" xfId="9461" xr:uid="{00000000-0005-0000-0000-000090610000}"/>
    <cellStyle name="Note 4 17 5 7 2" xfId="26896" xr:uid="{00000000-0005-0000-0000-000091610000}"/>
    <cellStyle name="Note 4 17 5 7 3" xfId="41349" xr:uid="{00000000-0005-0000-0000-000092610000}"/>
    <cellStyle name="Note 4 17 5 8" xfId="11881" xr:uid="{00000000-0005-0000-0000-000093610000}"/>
    <cellStyle name="Note 4 17 5 8 2" xfId="29316" xr:uid="{00000000-0005-0000-0000-000094610000}"/>
    <cellStyle name="Note 4 17 5 8 3" xfId="43769" xr:uid="{00000000-0005-0000-0000-000095610000}"/>
    <cellStyle name="Note 4 17 5 9" xfId="18888" xr:uid="{00000000-0005-0000-0000-000096610000}"/>
    <cellStyle name="Note 4 17 6" xfId="2051" xr:uid="{00000000-0005-0000-0000-000097610000}"/>
    <cellStyle name="Note 4 17 6 2" xfId="4562" xr:uid="{00000000-0005-0000-0000-000098610000}"/>
    <cellStyle name="Note 4 17 6 2 2" xfId="14047" xr:uid="{00000000-0005-0000-0000-000099610000}"/>
    <cellStyle name="Note 4 17 6 2 2 2" xfId="31482" xr:uid="{00000000-0005-0000-0000-00009A610000}"/>
    <cellStyle name="Note 4 17 6 2 2 3" xfId="45935" xr:uid="{00000000-0005-0000-0000-00009B610000}"/>
    <cellStyle name="Note 4 17 6 2 3" xfId="16508" xr:uid="{00000000-0005-0000-0000-00009C610000}"/>
    <cellStyle name="Note 4 17 6 2 3 2" xfId="33943" xr:uid="{00000000-0005-0000-0000-00009D610000}"/>
    <cellStyle name="Note 4 17 6 2 3 3" xfId="48396" xr:uid="{00000000-0005-0000-0000-00009E610000}"/>
    <cellStyle name="Note 4 17 6 2 4" xfId="21998" xr:uid="{00000000-0005-0000-0000-00009F610000}"/>
    <cellStyle name="Note 4 17 6 2 5" xfId="36451" xr:uid="{00000000-0005-0000-0000-0000A0610000}"/>
    <cellStyle name="Note 4 17 6 3" xfId="7024" xr:uid="{00000000-0005-0000-0000-0000A1610000}"/>
    <cellStyle name="Note 4 17 6 3 2" xfId="24459" xr:uid="{00000000-0005-0000-0000-0000A2610000}"/>
    <cellStyle name="Note 4 17 6 3 3" xfId="38912" xr:uid="{00000000-0005-0000-0000-0000A3610000}"/>
    <cellStyle name="Note 4 17 6 4" xfId="9465" xr:uid="{00000000-0005-0000-0000-0000A4610000}"/>
    <cellStyle name="Note 4 17 6 4 2" xfId="26900" xr:uid="{00000000-0005-0000-0000-0000A5610000}"/>
    <cellStyle name="Note 4 17 6 4 3" xfId="41353" xr:uid="{00000000-0005-0000-0000-0000A6610000}"/>
    <cellStyle name="Note 4 17 6 5" xfId="11885" xr:uid="{00000000-0005-0000-0000-0000A7610000}"/>
    <cellStyle name="Note 4 17 6 5 2" xfId="29320" xr:uid="{00000000-0005-0000-0000-0000A8610000}"/>
    <cellStyle name="Note 4 17 6 5 3" xfId="43773" xr:uid="{00000000-0005-0000-0000-0000A9610000}"/>
    <cellStyle name="Note 4 17 6 6" xfId="18892" xr:uid="{00000000-0005-0000-0000-0000AA610000}"/>
    <cellStyle name="Note 4 17 7" xfId="2052" xr:uid="{00000000-0005-0000-0000-0000AB610000}"/>
    <cellStyle name="Note 4 17 7 2" xfId="4563" xr:uid="{00000000-0005-0000-0000-0000AC610000}"/>
    <cellStyle name="Note 4 17 7 2 2" xfId="14048" xr:uid="{00000000-0005-0000-0000-0000AD610000}"/>
    <cellStyle name="Note 4 17 7 2 2 2" xfId="31483" xr:uid="{00000000-0005-0000-0000-0000AE610000}"/>
    <cellStyle name="Note 4 17 7 2 2 3" xfId="45936" xr:uid="{00000000-0005-0000-0000-0000AF610000}"/>
    <cellStyle name="Note 4 17 7 2 3" xfId="16509" xr:uid="{00000000-0005-0000-0000-0000B0610000}"/>
    <cellStyle name="Note 4 17 7 2 3 2" xfId="33944" xr:uid="{00000000-0005-0000-0000-0000B1610000}"/>
    <cellStyle name="Note 4 17 7 2 3 3" xfId="48397" xr:uid="{00000000-0005-0000-0000-0000B2610000}"/>
    <cellStyle name="Note 4 17 7 2 4" xfId="21999" xr:uid="{00000000-0005-0000-0000-0000B3610000}"/>
    <cellStyle name="Note 4 17 7 2 5" xfId="36452" xr:uid="{00000000-0005-0000-0000-0000B4610000}"/>
    <cellStyle name="Note 4 17 7 3" xfId="7025" xr:uid="{00000000-0005-0000-0000-0000B5610000}"/>
    <cellStyle name="Note 4 17 7 3 2" xfId="24460" xr:uid="{00000000-0005-0000-0000-0000B6610000}"/>
    <cellStyle name="Note 4 17 7 3 3" xfId="38913" xr:uid="{00000000-0005-0000-0000-0000B7610000}"/>
    <cellStyle name="Note 4 17 7 4" xfId="9466" xr:uid="{00000000-0005-0000-0000-0000B8610000}"/>
    <cellStyle name="Note 4 17 7 4 2" xfId="26901" xr:uid="{00000000-0005-0000-0000-0000B9610000}"/>
    <cellStyle name="Note 4 17 7 4 3" xfId="41354" xr:uid="{00000000-0005-0000-0000-0000BA610000}"/>
    <cellStyle name="Note 4 17 7 5" xfId="11886" xr:uid="{00000000-0005-0000-0000-0000BB610000}"/>
    <cellStyle name="Note 4 17 7 5 2" xfId="29321" xr:uid="{00000000-0005-0000-0000-0000BC610000}"/>
    <cellStyle name="Note 4 17 7 5 3" xfId="43774" xr:uid="{00000000-0005-0000-0000-0000BD610000}"/>
    <cellStyle name="Note 4 17 7 6" xfId="18893" xr:uid="{00000000-0005-0000-0000-0000BE610000}"/>
    <cellStyle name="Note 4 17 8" xfId="2053" xr:uid="{00000000-0005-0000-0000-0000BF610000}"/>
    <cellStyle name="Note 4 17 8 2" xfId="4564" xr:uid="{00000000-0005-0000-0000-0000C0610000}"/>
    <cellStyle name="Note 4 17 8 2 2" xfId="22000" xr:uid="{00000000-0005-0000-0000-0000C1610000}"/>
    <cellStyle name="Note 4 17 8 2 3" xfId="36453" xr:uid="{00000000-0005-0000-0000-0000C2610000}"/>
    <cellStyle name="Note 4 17 8 3" xfId="7026" xr:uid="{00000000-0005-0000-0000-0000C3610000}"/>
    <cellStyle name="Note 4 17 8 3 2" xfId="24461" xr:uid="{00000000-0005-0000-0000-0000C4610000}"/>
    <cellStyle name="Note 4 17 8 3 3" xfId="38914" xr:uid="{00000000-0005-0000-0000-0000C5610000}"/>
    <cellStyle name="Note 4 17 8 4" xfId="9467" xr:uid="{00000000-0005-0000-0000-0000C6610000}"/>
    <cellStyle name="Note 4 17 8 4 2" xfId="26902" xr:uid="{00000000-0005-0000-0000-0000C7610000}"/>
    <cellStyle name="Note 4 17 8 4 3" xfId="41355" xr:uid="{00000000-0005-0000-0000-0000C8610000}"/>
    <cellStyle name="Note 4 17 8 5" xfId="11887" xr:uid="{00000000-0005-0000-0000-0000C9610000}"/>
    <cellStyle name="Note 4 17 8 5 2" xfId="29322" xr:uid="{00000000-0005-0000-0000-0000CA610000}"/>
    <cellStyle name="Note 4 17 8 5 3" xfId="43775" xr:uid="{00000000-0005-0000-0000-0000CB610000}"/>
    <cellStyle name="Note 4 17 8 6" xfId="15283" xr:uid="{00000000-0005-0000-0000-0000CC610000}"/>
    <cellStyle name="Note 4 17 8 6 2" xfId="32718" xr:uid="{00000000-0005-0000-0000-0000CD610000}"/>
    <cellStyle name="Note 4 17 8 6 3" xfId="47171" xr:uid="{00000000-0005-0000-0000-0000CE610000}"/>
    <cellStyle name="Note 4 17 8 7" xfId="18894" xr:uid="{00000000-0005-0000-0000-0000CF610000}"/>
    <cellStyle name="Note 4 17 8 8" xfId="20445" xr:uid="{00000000-0005-0000-0000-0000D0610000}"/>
    <cellStyle name="Note 4 17 9" xfId="4545" xr:uid="{00000000-0005-0000-0000-0000D1610000}"/>
    <cellStyle name="Note 4 17 9 2" xfId="14034" xr:uid="{00000000-0005-0000-0000-0000D2610000}"/>
    <cellStyle name="Note 4 17 9 2 2" xfId="31469" xr:uid="{00000000-0005-0000-0000-0000D3610000}"/>
    <cellStyle name="Note 4 17 9 2 3" xfId="45922" xr:uid="{00000000-0005-0000-0000-0000D4610000}"/>
    <cellStyle name="Note 4 17 9 3" xfId="16495" xr:uid="{00000000-0005-0000-0000-0000D5610000}"/>
    <cellStyle name="Note 4 17 9 3 2" xfId="33930" xr:uid="{00000000-0005-0000-0000-0000D6610000}"/>
    <cellStyle name="Note 4 17 9 3 3" xfId="48383" xr:uid="{00000000-0005-0000-0000-0000D7610000}"/>
    <cellStyle name="Note 4 17 9 4" xfId="21981" xr:uid="{00000000-0005-0000-0000-0000D8610000}"/>
    <cellStyle name="Note 4 17 9 5" xfId="36434" xr:uid="{00000000-0005-0000-0000-0000D9610000}"/>
    <cellStyle name="Note 4 18" xfId="2054" xr:uid="{00000000-0005-0000-0000-0000DA610000}"/>
    <cellStyle name="Note 4 18 10" xfId="7027" xr:uid="{00000000-0005-0000-0000-0000DB610000}"/>
    <cellStyle name="Note 4 18 10 2" xfId="24462" xr:uid="{00000000-0005-0000-0000-0000DC610000}"/>
    <cellStyle name="Note 4 18 10 3" xfId="38915" xr:uid="{00000000-0005-0000-0000-0000DD610000}"/>
    <cellStyle name="Note 4 18 11" xfId="9468" xr:uid="{00000000-0005-0000-0000-0000DE610000}"/>
    <cellStyle name="Note 4 18 11 2" xfId="26903" xr:uid="{00000000-0005-0000-0000-0000DF610000}"/>
    <cellStyle name="Note 4 18 11 3" xfId="41356" xr:uid="{00000000-0005-0000-0000-0000E0610000}"/>
    <cellStyle name="Note 4 18 12" xfId="11888" xr:uid="{00000000-0005-0000-0000-0000E1610000}"/>
    <cellStyle name="Note 4 18 12 2" xfId="29323" xr:uid="{00000000-0005-0000-0000-0000E2610000}"/>
    <cellStyle name="Note 4 18 12 3" xfId="43776" xr:uid="{00000000-0005-0000-0000-0000E3610000}"/>
    <cellStyle name="Note 4 18 13" xfId="18895" xr:uid="{00000000-0005-0000-0000-0000E4610000}"/>
    <cellStyle name="Note 4 18 2" xfId="2055" xr:uid="{00000000-0005-0000-0000-0000E5610000}"/>
    <cellStyle name="Note 4 18 2 2" xfId="2056" xr:uid="{00000000-0005-0000-0000-0000E6610000}"/>
    <cellStyle name="Note 4 18 2 2 2" xfId="4567" xr:uid="{00000000-0005-0000-0000-0000E7610000}"/>
    <cellStyle name="Note 4 18 2 2 2 2" xfId="14051" xr:uid="{00000000-0005-0000-0000-0000E8610000}"/>
    <cellStyle name="Note 4 18 2 2 2 2 2" xfId="31486" xr:uid="{00000000-0005-0000-0000-0000E9610000}"/>
    <cellStyle name="Note 4 18 2 2 2 2 3" xfId="45939" xr:uid="{00000000-0005-0000-0000-0000EA610000}"/>
    <cellStyle name="Note 4 18 2 2 2 3" xfId="16512" xr:uid="{00000000-0005-0000-0000-0000EB610000}"/>
    <cellStyle name="Note 4 18 2 2 2 3 2" xfId="33947" xr:uid="{00000000-0005-0000-0000-0000EC610000}"/>
    <cellStyle name="Note 4 18 2 2 2 3 3" xfId="48400" xr:uid="{00000000-0005-0000-0000-0000ED610000}"/>
    <cellStyle name="Note 4 18 2 2 2 4" xfId="22003" xr:uid="{00000000-0005-0000-0000-0000EE610000}"/>
    <cellStyle name="Note 4 18 2 2 2 5" xfId="36456" xr:uid="{00000000-0005-0000-0000-0000EF610000}"/>
    <cellStyle name="Note 4 18 2 2 3" xfId="7029" xr:uid="{00000000-0005-0000-0000-0000F0610000}"/>
    <cellStyle name="Note 4 18 2 2 3 2" xfId="24464" xr:uid="{00000000-0005-0000-0000-0000F1610000}"/>
    <cellStyle name="Note 4 18 2 2 3 3" xfId="38917" xr:uid="{00000000-0005-0000-0000-0000F2610000}"/>
    <cellStyle name="Note 4 18 2 2 4" xfId="9470" xr:uid="{00000000-0005-0000-0000-0000F3610000}"/>
    <cellStyle name="Note 4 18 2 2 4 2" xfId="26905" xr:uid="{00000000-0005-0000-0000-0000F4610000}"/>
    <cellStyle name="Note 4 18 2 2 4 3" xfId="41358" xr:uid="{00000000-0005-0000-0000-0000F5610000}"/>
    <cellStyle name="Note 4 18 2 2 5" xfId="11890" xr:uid="{00000000-0005-0000-0000-0000F6610000}"/>
    <cellStyle name="Note 4 18 2 2 5 2" xfId="29325" xr:uid="{00000000-0005-0000-0000-0000F7610000}"/>
    <cellStyle name="Note 4 18 2 2 5 3" xfId="43778" xr:uid="{00000000-0005-0000-0000-0000F8610000}"/>
    <cellStyle name="Note 4 18 2 2 6" xfId="18897" xr:uid="{00000000-0005-0000-0000-0000F9610000}"/>
    <cellStyle name="Note 4 18 2 3" xfId="2057" xr:uid="{00000000-0005-0000-0000-0000FA610000}"/>
    <cellStyle name="Note 4 18 2 3 2" xfId="4568" xr:uid="{00000000-0005-0000-0000-0000FB610000}"/>
    <cellStyle name="Note 4 18 2 3 2 2" xfId="14052" xr:uid="{00000000-0005-0000-0000-0000FC610000}"/>
    <cellStyle name="Note 4 18 2 3 2 2 2" xfId="31487" xr:uid="{00000000-0005-0000-0000-0000FD610000}"/>
    <cellStyle name="Note 4 18 2 3 2 2 3" xfId="45940" xr:uid="{00000000-0005-0000-0000-0000FE610000}"/>
    <cellStyle name="Note 4 18 2 3 2 3" xfId="16513" xr:uid="{00000000-0005-0000-0000-0000FF610000}"/>
    <cellStyle name="Note 4 18 2 3 2 3 2" xfId="33948" xr:uid="{00000000-0005-0000-0000-000000620000}"/>
    <cellStyle name="Note 4 18 2 3 2 3 3" xfId="48401" xr:uid="{00000000-0005-0000-0000-000001620000}"/>
    <cellStyle name="Note 4 18 2 3 2 4" xfId="22004" xr:uid="{00000000-0005-0000-0000-000002620000}"/>
    <cellStyle name="Note 4 18 2 3 2 5" xfId="36457" xr:uid="{00000000-0005-0000-0000-000003620000}"/>
    <cellStyle name="Note 4 18 2 3 3" xfId="7030" xr:uid="{00000000-0005-0000-0000-000004620000}"/>
    <cellStyle name="Note 4 18 2 3 3 2" xfId="24465" xr:uid="{00000000-0005-0000-0000-000005620000}"/>
    <cellStyle name="Note 4 18 2 3 3 3" xfId="38918" xr:uid="{00000000-0005-0000-0000-000006620000}"/>
    <cellStyle name="Note 4 18 2 3 4" xfId="9471" xr:uid="{00000000-0005-0000-0000-000007620000}"/>
    <cellStyle name="Note 4 18 2 3 4 2" xfId="26906" xr:uid="{00000000-0005-0000-0000-000008620000}"/>
    <cellStyle name="Note 4 18 2 3 4 3" xfId="41359" xr:uid="{00000000-0005-0000-0000-000009620000}"/>
    <cellStyle name="Note 4 18 2 3 5" xfId="11891" xr:uid="{00000000-0005-0000-0000-00000A620000}"/>
    <cellStyle name="Note 4 18 2 3 5 2" xfId="29326" xr:uid="{00000000-0005-0000-0000-00000B620000}"/>
    <cellStyle name="Note 4 18 2 3 5 3" xfId="43779" xr:uid="{00000000-0005-0000-0000-00000C620000}"/>
    <cellStyle name="Note 4 18 2 3 6" xfId="18898" xr:uid="{00000000-0005-0000-0000-00000D620000}"/>
    <cellStyle name="Note 4 18 2 4" xfId="2058" xr:uid="{00000000-0005-0000-0000-00000E620000}"/>
    <cellStyle name="Note 4 18 2 4 2" xfId="4569" xr:uid="{00000000-0005-0000-0000-00000F620000}"/>
    <cellStyle name="Note 4 18 2 4 2 2" xfId="22005" xr:uid="{00000000-0005-0000-0000-000010620000}"/>
    <cellStyle name="Note 4 18 2 4 2 3" xfId="36458" xr:uid="{00000000-0005-0000-0000-000011620000}"/>
    <cellStyle name="Note 4 18 2 4 3" xfId="7031" xr:uid="{00000000-0005-0000-0000-000012620000}"/>
    <cellStyle name="Note 4 18 2 4 3 2" xfId="24466" xr:uid="{00000000-0005-0000-0000-000013620000}"/>
    <cellStyle name="Note 4 18 2 4 3 3" xfId="38919" xr:uid="{00000000-0005-0000-0000-000014620000}"/>
    <cellStyle name="Note 4 18 2 4 4" xfId="9472" xr:uid="{00000000-0005-0000-0000-000015620000}"/>
    <cellStyle name="Note 4 18 2 4 4 2" xfId="26907" xr:uid="{00000000-0005-0000-0000-000016620000}"/>
    <cellStyle name="Note 4 18 2 4 4 3" xfId="41360" xr:uid="{00000000-0005-0000-0000-000017620000}"/>
    <cellStyle name="Note 4 18 2 4 5" xfId="11892" xr:uid="{00000000-0005-0000-0000-000018620000}"/>
    <cellStyle name="Note 4 18 2 4 5 2" xfId="29327" xr:uid="{00000000-0005-0000-0000-000019620000}"/>
    <cellStyle name="Note 4 18 2 4 5 3" xfId="43780" xr:uid="{00000000-0005-0000-0000-00001A620000}"/>
    <cellStyle name="Note 4 18 2 4 6" xfId="15284" xr:uid="{00000000-0005-0000-0000-00001B620000}"/>
    <cellStyle name="Note 4 18 2 4 6 2" xfId="32719" xr:uid="{00000000-0005-0000-0000-00001C620000}"/>
    <cellStyle name="Note 4 18 2 4 6 3" xfId="47172" xr:uid="{00000000-0005-0000-0000-00001D620000}"/>
    <cellStyle name="Note 4 18 2 4 7" xfId="18899" xr:uid="{00000000-0005-0000-0000-00001E620000}"/>
    <cellStyle name="Note 4 18 2 4 8" xfId="20446" xr:uid="{00000000-0005-0000-0000-00001F620000}"/>
    <cellStyle name="Note 4 18 2 5" xfId="4566" xr:uid="{00000000-0005-0000-0000-000020620000}"/>
    <cellStyle name="Note 4 18 2 5 2" xfId="14050" xr:uid="{00000000-0005-0000-0000-000021620000}"/>
    <cellStyle name="Note 4 18 2 5 2 2" xfId="31485" xr:uid="{00000000-0005-0000-0000-000022620000}"/>
    <cellStyle name="Note 4 18 2 5 2 3" xfId="45938" xr:uid="{00000000-0005-0000-0000-000023620000}"/>
    <cellStyle name="Note 4 18 2 5 3" xfId="16511" xr:uid="{00000000-0005-0000-0000-000024620000}"/>
    <cellStyle name="Note 4 18 2 5 3 2" xfId="33946" xr:uid="{00000000-0005-0000-0000-000025620000}"/>
    <cellStyle name="Note 4 18 2 5 3 3" xfId="48399" xr:uid="{00000000-0005-0000-0000-000026620000}"/>
    <cellStyle name="Note 4 18 2 5 4" xfId="22002" xr:uid="{00000000-0005-0000-0000-000027620000}"/>
    <cellStyle name="Note 4 18 2 5 5" xfId="36455" xr:uid="{00000000-0005-0000-0000-000028620000}"/>
    <cellStyle name="Note 4 18 2 6" xfId="7028" xr:uid="{00000000-0005-0000-0000-000029620000}"/>
    <cellStyle name="Note 4 18 2 6 2" xfId="24463" xr:uid="{00000000-0005-0000-0000-00002A620000}"/>
    <cellStyle name="Note 4 18 2 6 3" xfId="38916" xr:uid="{00000000-0005-0000-0000-00002B620000}"/>
    <cellStyle name="Note 4 18 2 7" xfId="9469" xr:uid="{00000000-0005-0000-0000-00002C620000}"/>
    <cellStyle name="Note 4 18 2 7 2" xfId="26904" xr:uid="{00000000-0005-0000-0000-00002D620000}"/>
    <cellStyle name="Note 4 18 2 7 3" xfId="41357" xr:uid="{00000000-0005-0000-0000-00002E620000}"/>
    <cellStyle name="Note 4 18 2 8" xfId="11889" xr:uid="{00000000-0005-0000-0000-00002F620000}"/>
    <cellStyle name="Note 4 18 2 8 2" xfId="29324" xr:uid="{00000000-0005-0000-0000-000030620000}"/>
    <cellStyle name="Note 4 18 2 8 3" xfId="43777" xr:uid="{00000000-0005-0000-0000-000031620000}"/>
    <cellStyle name="Note 4 18 2 9" xfId="18896" xr:uid="{00000000-0005-0000-0000-000032620000}"/>
    <cellStyle name="Note 4 18 3" xfId="2059" xr:uid="{00000000-0005-0000-0000-000033620000}"/>
    <cellStyle name="Note 4 18 3 2" xfId="2060" xr:uid="{00000000-0005-0000-0000-000034620000}"/>
    <cellStyle name="Note 4 18 3 2 2" xfId="4571" xr:uid="{00000000-0005-0000-0000-000035620000}"/>
    <cellStyle name="Note 4 18 3 2 2 2" xfId="14054" xr:uid="{00000000-0005-0000-0000-000036620000}"/>
    <cellStyle name="Note 4 18 3 2 2 2 2" xfId="31489" xr:uid="{00000000-0005-0000-0000-000037620000}"/>
    <cellStyle name="Note 4 18 3 2 2 2 3" xfId="45942" xr:uid="{00000000-0005-0000-0000-000038620000}"/>
    <cellStyle name="Note 4 18 3 2 2 3" xfId="16515" xr:uid="{00000000-0005-0000-0000-000039620000}"/>
    <cellStyle name="Note 4 18 3 2 2 3 2" xfId="33950" xr:uid="{00000000-0005-0000-0000-00003A620000}"/>
    <cellStyle name="Note 4 18 3 2 2 3 3" xfId="48403" xr:uid="{00000000-0005-0000-0000-00003B620000}"/>
    <cellStyle name="Note 4 18 3 2 2 4" xfId="22007" xr:uid="{00000000-0005-0000-0000-00003C620000}"/>
    <cellStyle name="Note 4 18 3 2 2 5" xfId="36460" xr:uid="{00000000-0005-0000-0000-00003D620000}"/>
    <cellStyle name="Note 4 18 3 2 3" xfId="7033" xr:uid="{00000000-0005-0000-0000-00003E620000}"/>
    <cellStyle name="Note 4 18 3 2 3 2" xfId="24468" xr:uid="{00000000-0005-0000-0000-00003F620000}"/>
    <cellStyle name="Note 4 18 3 2 3 3" xfId="38921" xr:uid="{00000000-0005-0000-0000-000040620000}"/>
    <cellStyle name="Note 4 18 3 2 4" xfId="9474" xr:uid="{00000000-0005-0000-0000-000041620000}"/>
    <cellStyle name="Note 4 18 3 2 4 2" xfId="26909" xr:uid="{00000000-0005-0000-0000-000042620000}"/>
    <cellStyle name="Note 4 18 3 2 4 3" xfId="41362" xr:uid="{00000000-0005-0000-0000-000043620000}"/>
    <cellStyle name="Note 4 18 3 2 5" xfId="11894" xr:uid="{00000000-0005-0000-0000-000044620000}"/>
    <cellStyle name="Note 4 18 3 2 5 2" xfId="29329" xr:uid="{00000000-0005-0000-0000-000045620000}"/>
    <cellStyle name="Note 4 18 3 2 5 3" xfId="43782" xr:uid="{00000000-0005-0000-0000-000046620000}"/>
    <cellStyle name="Note 4 18 3 2 6" xfId="18901" xr:uid="{00000000-0005-0000-0000-000047620000}"/>
    <cellStyle name="Note 4 18 3 3" xfId="2061" xr:uid="{00000000-0005-0000-0000-000048620000}"/>
    <cellStyle name="Note 4 18 3 3 2" xfId="4572" xr:uid="{00000000-0005-0000-0000-000049620000}"/>
    <cellStyle name="Note 4 18 3 3 2 2" xfId="14055" xr:uid="{00000000-0005-0000-0000-00004A620000}"/>
    <cellStyle name="Note 4 18 3 3 2 2 2" xfId="31490" xr:uid="{00000000-0005-0000-0000-00004B620000}"/>
    <cellStyle name="Note 4 18 3 3 2 2 3" xfId="45943" xr:uid="{00000000-0005-0000-0000-00004C620000}"/>
    <cellStyle name="Note 4 18 3 3 2 3" xfId="16516" xr:uid="{00000000-0005-0000-0000-00004D620000}"/>
    <cellStyle name="Note 4 18 3 3 2 3 2" xfId="33951" xr:uid="{00000000-0005-0000-0000-00004E620000}"/>
    <cellStyle name="Note 4 18 3 3 2 3 3" xfId="48404" xr:uid="{00000000-0005-0000-0000-00004F620000}"/>
    <cellStyle name="Note 4 18 3 3 2 4" xfId="22008" xr:uid="{00000000-0005-0000-0000-000050620000}"/>
    <cellStyle name="Note 4 18 3 3 2 5" xfId="36461" xr:uid="{00000000-0005-0000-0000-000051620000}"/>
    <cellStyle name="Note 4 18 3 3 3" xfId="7034" xr:uid="{00000000-0005-0000-0000-000052620000}"/>
    <cellStyle name="Note 4 18 3 3 3 2" xfId="24469" xr:uid="{00000000-0005-0000-0000-000053620000}"/>
    <cellStyle name="Note 4 18 3 3 3 3" xfId="38922" xr:uid="{00000000-0005-0000-0000-000054620000}"/>
    <cellStyle name="Note 4 18 3 3 4" xfId="9475" xr:uid="{00000000-0005-0000-0000-000055620000}"/>
    <cellStyle name="Note 4 18 3 3 4 2" xfId="26910" xr:uid="{00000000-0005-0000-0000-000056620000}"/>
    <cellStyle name="Note 4 18 3 3 4 3" xfId="41363" xr:uid="{00000000-0005-0000-0000-000057620000}"/>
    <cellStyle name="Note 4 18 3 3 5" xfId="11895" xr:uid="{00000000-0005-0000-0000-000058620000}"/>
    <cellStyle name="Note 4 18 3 3 5 2" xfId="29330" xr:uid="{00000000-0005-0000-0000-000059620000}"/>
    <cellStyle name="Note 4 18 3 3 5 3" xfId="43783" xr:uid="{00000000-0005-0000-0000-00005A620000}"/>
    <cellStyle name="Note 4 18 3 3 6" xfId="18902" xr:uid="{00000000-0005-0000-0000-00005B620000}"/>
    <cellStyle name="Note 4 18 3 4" xfId="2062" xr:uid="{00000000-0005-0000-0000-00005C620000}"/>
    <cellStyle name="Note 4 18 3 4 2" xfId="4573" xr:uid="{00000000-0005-0000-0000-00005D620000}"/>
    <cellStyle name="Note 4 18 3 4 2 2" xfId="22009" xr:uid="{00000000-0005-0000-0000-00005E620000}"/>
    <cellStyle name="Note 4 18 3 4 2 3" xfId="36462" xr:uid="{00000000-0005-0000-0000-00005F620000}"/>
    <cellStyle name="Note 4 18 3 4 3" xfId="7035" xr:uid="{00000000-0005-0000-0000-000060620000}"/>
    <cellStyle name="Note 4 18 3 4 3 2" xfId="24470" xr:uid="{00000000-0005-0000-0000-000061620000}"/>
    <cellStyle name="Note 4 18 3 4 3 3" xfId="38923" xr:uid="{00000000-0005-0000-0000-000062620000}"/>
    <cellStyle name="Note 4 18 3 4 4" xfId="9476" xr:uid="{00000000-0005-0000-0000-000063620000}"/>
    <cellStyle name="Note 4 18 3 4 4 2" xfId="26911" xr:uid="{00000000-0005-0000-0000-000064620000}"/>
    <cellStyle name="Note 4 18 3 4 4 3" xfId="41364" xr:uid="{00000000-0005-0000-0000-000065620000}"/>
    <cellStyle name="Note 4 18 3 4 5" xfId="11896" xr:uid="{00000000-0005-0000-0000-000066620000}"/>
    <cellStyle name="Note 4 18 3 4 5 2" xfId="29331" xr:uid="{00000000-0005-0000-0000-000067620000}"/>
    <cellStyle name="Note 4 18 3 4 5 3" xfId="43784" xr:uid="{00000000-0005-0000-0000-000068620000}"/>
    <cellStyle name="Note 4 18 3 4 6" xfId="15285" xr:uid="{00000000-0005-0000-0000-000069620000}"/>
    <cellStyle name="Note 4 18 3 4 6 2" xfId="32720" xr:uid="{00000000-0005-0000-0000-00006A620000}"/>
    <cellStyle name="Note 4 18 3 4 6 3" xfId="47173" xr:uid="{00000000-0005-0000-0000-00006B620000}"/>
    <cellStyle name="Note 4 18 3 4 7" xfId="18903" xr:uid="{00000000-0005-0000-0000-00006C620000}"/>
    <cellStyle name="Note 4 18 3 4 8" xfId="20447" xr:uid="{00000000-0005-0000-0000-00006D620000}"/>
    <cellStyle name="Note 4 18 3 5" xfId="4570" xr:uid="{00000000-0005-0000-0000-00006E620000}"/>
    <cellStyle name="Note 4 18 3 5 2" xfId="14053" xr:uid="{00000000-0005-0000-0000-00006F620000}"/>
    <cellStyle name="Note 4 18 3 5 2 2" xfId="31488" xr:uid="{00000000-0005-0000-0000-000070620000}"/>
    <cellStyle name="Note 4 18 3 5 2 3" xfId="45941" xr:uid="{00000000-0005-0000-0000-000071620000}"/>
    <cellStyle name="Note 4 18 3 5 3" xfId="16514" xr:uid="{00000000-0005-0000-0000-000072620000}"/>
    <cellStyle name="Note 4 18 3 5 3 2" xfId="33949" xr:uid="{00000000-0005-0000-0000-000073620000}"/>
    <cellStyle name="Note 4 18 3 5 3 3" xfId="48402" xr:uid="{00000000-0005-0000-0000-000074620000}"/>
    <cellStyle name="Note 4 18 3 5 4" xfId="22006" xr:uid="{00000000-0005-0000-0000-000075620000}"/>
    <cellStyle name="Note 4 18 3 5 5" xfId="36459" xr:uid="{00000000-0005-0000-0000-000076620000}"/>
    <cellStyle name="Note 4 18 3 6" xfId="7032" xr:uid="{00000000-0005-0000-0000-000077620000}"/>
    <cellStyle name="Note 4 18 3 6 2" xfId="24467" xr:uid="{00000000-0005-0000-0000-000078620000}"/>
    <cellStyle name="Note 4 18 3 6 3" xfId="38920" xr:uid="{00000000-0005-0000-0000-000079620000}"/>
    <cellStyle name="Note 4 18 3 7" xfId="9473" xr:uid="{00000000-0005-0000-0000-00007A620000}"/>
    <cellStyle name="Note 4 18 3 7 2" xfId="26908" xr:uid="{00000000-0005-0000-0000-00007B620000}"/>
    <cellStyle name="Note 4 18 3 7 3" xfId="41361" xr:uid="{00000000-0005-0000-0000-00007C620000}"/>
    <cellStyle name="Note 4 18 3 8" xfId="11893" xr:uid="{00000000-0005-0000-0000-00007D620000}"/>
    <cellStyle name="Note 4 18 3 8 2" xfId="29328" xr:uid="{00000000-0005-0000-0000-00007E620000}"/>
    <cellStyle name="Note 4 18 3 8 3" xfId="43781" xr:uid="{00000000-0005-0000-0000-00007F620000}"/>
    <cellStyle name="Note 4 18 3 9" xfId="18900" xr:uid="{00000000-0005-0000-0000-000080620000}"/>
    <cellStyle name="Note 4 18 4" xfId="2063" xr:uid="{00000000-0005-0000-0000-000081620000}"/>
    <cellStyle name="Note 4 18 4 2" xfId="2064" xr:uid="{00000000-0005-0000-0000-000082620000}"/>
    <cellStyle name="Note 4 18 4 2 2" xfId="4575" xr:uid="{00000000-0005-0000-0000-000083620000}"/>
    <cellStyle name="Note 4 18 4 2 2 2" xfId="14057" xr:uid="{00000000-0005-0000-0000-000084620000}"/>
    <cellStyle name="Note 4 18 4 2 2 2 2" xfId="31492" xr:uid="{00000000-0005-0000-0000-000085620000}"/>
    <cellStyle name="Note 4 18 4 2 2 2 3" xfId="45945" xr:uid="{00000000-0005-0000-0000-000086620000}"/>
    <cellStyle name="Note 4 18 4 2 2 3" xfId="16518" xr:uid="{00000000-0005-0000-0000-000087620000}"/>
    <cellStyle name="Note 4 18 4 2 2 3 2" xfId="33953" xr:uid="{00000000-0005-0000-0000-000088620000}"/>
    <cellStyle name="Note 4 18 4 2 2 3 3" xfId="48406" xr:uid="{00000000-0005-0000-0000-000089620000}"/>
    <cellStyle name="Note 4 18 4 2 2 4" xfId="22011" xr:uid="{00000000-0005-0000-0000-00008A620000}"/>
    <cellStyle name="Note 4 18 4 2 2 5" xfId="36464" xr:uid="{00000000-0005-0000-0000-00008B620000}"/>
    <cellStyle name="Note 4 18 4 2 3" xfId="7037" xr:uid="{00000000-0005-0000-0000-00008C620000}"/>
    <cellStyle name="Note 4 18 4 2 3 2" xfId="24472" xr:uid="{00000000-0005-0000-0000-00008D620000}"/>
    <cellStyle name="Note 4 18 4 2 3 3" xfId="38925" xr:uid="{00000000-0005-0000-0000-00008E620000}"/>
    <cellStyle name="Note 4 18 4 2 4" xfId="9478" xr:uid="{00000000-0005-0000-0000-00008F620000}"/>
    <cellStyle name="Note 4 18 4 2 4 2" xfId="26913" xr:uid="{00000000-0005-0000-0000-000090620000}"/>
    <cellStyle name="Note 4 18 4 2 4 3" xfId="41366" xr:uid="{00000000-0005-0000-0000-000091620000}"/>
    <cellStyle name="Note 4 18 4 2 5" xfId="11898" xr:uid="{00000000-0005-0000-0000-000092620000}"/>
    <cellStyle name="Note 4 18 4 2 5 2" xfId="29333" xr:uid="{00000000-0005-0000-0000-000093620000}"/>
    <cellStyle name="Note 4 18 4 2 5 3" xfId="43786" xr:uid="{00000000-0005-0000-0000-000094620000}"/>
    <cellStyle name="Note 4 18 4 2 6" xfId="18905" xr:uid="{00000000-0005-0000-0000-000095620000}"/>
    <cellStyle name="Note 4 18 4 3" xfId="2065" xr:uid="{00000000-0005-0000-0000-000096620000}"/>
    <cellStyle name="Note 4 18 4 3 2" xfId="4576" xr:uid="{00000000-0005-0000-0000-000097620000}"/>
    <cellStyle name="Note 4 18 4 3 2 2" xfId="14058" xr:uid="{00000000-0005-0000-0000-000098620000}"/>
    <cellStyle name="Note 4 18 4 3 2 2 2" xfId="31493" xr:uid="{00000000-0005-0000-0000-000099620000}"/>
    <cellStyle name="Note 4 18 4 3 2 2 3" xfId="45946" xr:uid="{00000000-0005-0000-0000-00009A620000}"/>
    <cellStyle name="Note 4 18 4 3 2 3" xfId="16519" xr:uid="{00000000-0005-0000-0000-00009B620000}"/>
    <cellStyle name="Note 4 18 4 3 2 3 2" xfId="33954" xr:uid="{00000000-0005-0000-0000-00009C620000}"/>
    <cellStyle name="Note 4 18 4 3 2 3 3" xfId="48407" xr:uid="{00000000-0005-0000-0000-00009D620000}"/>
    <cellStyle name="Note 4 18 4 3 2 4" xfId="22012" xr:uid="{00000000-0005-0000-0000-00009E620000}"/>
    <cellStyle name="Note 4 18 4 3 2 5" xfId="36465" xr:uid="{00000000-0005-0000-0000-00009F620000}"/>
    <cellStyle name="Note 4 18 4 3 3" xfId="7038" xr:uid="{00000000-0005-0000-0000-0000A0620000}"/>
    <cellStyle name="Note 4 18 4 3 3 2" xfId="24473" xr:uid="{00000000-0005-0000-0000-0000A1620000}"/>
    <cellStyle name="Note 4 18 4 3 3 3" xfId="38926" xr:uid="{00000000-0005-0000-0000-0000A2620000}"/>
    <cellStyle name="Note 4 18 4 3 4" xfId="9479" xr:uid="{00000000-0005-0000-0000-0000A3620000}"/>
    <cellStyle name="Note 4 18 4 3 4 2" xfId="26914" xr:uid="{00000000-0005-0000-0000-0000A4620000}"/>
    <cellStyle name="Note 4 18 4 3 4 3" xfId="41367" xr:uid="{00000000-0005-0000-0000-0000A5620000}"/>
    <cellStyle name="Note 4 18 4 3 5" xfId="11899" xr:uid="{00000000-0005-0000-0000-0000A6620000}"/>
    <cellStyle name="Note 4 18 4 3 5 2" xfId="29334" xr:uid="{00000000-0005-0000-0000-0000A7620000}"/>
    <cellStyle name="Note 4 18 4 3 5 3" xfId="43787" xr:uid="{00000000-0005-0000-0000-0000A8620000}"/>
    <cellStyle name="Note 4 18 4 3 6" xfId="18906" xr:uid="{00000000-0005-0000-0000-0000A9620000}"/>
    <cellStyle name="Note 4 18 4 4" xfId="2066" xr:uid="{00000000-0005-0000-0000-0000AA620000}"/>
    <cellStyle name="Note 4 18 4 4 2" xfId="4577" xr:uid="{00000000-0005-0000-0000-0000AB620000}"/>
    <cellStyle name="Note 4 18 4 4 2 2" xfId="22013" xr:uid="{00000000-0005-0000-0000-0000AC620000}"/>
    <cellStyle name="Note 4 18 4 4 2 3" xfId="36466" xr:uid="{00000000-0005-0000-0000-0000AD620000}"/>
    <cellStyle name="Note 4 18 4 4 3" xfId="7039" xr:uid="{00000000-0005-0000-0000-0000AE620000}"/>
    <cellStyle name="Note 4 18 4 4 3 2" xfId="24474" xr:uid="{00000000-0005-0000-0000-0000AF620000}"/>
    <cellStyle name="Note 4 18 4 4 3 3" xfId="38927" xr:uid="{00000000-0005-0000-0000-0000B0620000}"/>
    <cellStyle name="Note 4 18 4 4 4" xfId="9480" xr:uid="{00000000-0005-0000-0000-0000B1620000}"/>
    <cellStyle name="Note 4 18 4 4 4 2" xfId="26915" xr:uid="{00000000-0005-0000-0000-0000B2620000}"/>
    <cellStyle name="Note 4 18 4 4 4 3" xfId="41368" xr:uid="{00000000-0005-0000-0000-0000B3620000}"/>
    <cellStyle name="Note 4 18 4 4 5" xfId="11900" xr:uid="{00000000-0005-0000-0000-0000B4620000}"/>
    <cellStyle name="Note 4 18 4 4 5 2" xfId="29335" xr:uid="{00000000-0005-0000-0000-0000B5620000}"/>
    <cellStyle name="Note 4 18 4 4 5 3" xfId="43788" xr:uid="{00000000-0005-0000-0000-0000B6620000}"/>
    <cellStyle name="Note 4 18 4 4 6" xfId="15286" xr:uid="{00000000-0005-0000-0000-0000B7620000}"/>
    <cellStyle name="Note 4 18 4 4 6 2" xfId="32721" xr:uid="{00000000-0005-0000-0000-0000B8620000}"/>
    <cellStyle name="Note 4 18 4 4 6 3" xfId="47174" xr:uid="{00000000-0005-0000-0000-0000B9620000}"/>
    <cellStyle name="Note 4 18 4 4 7" xfId="18907" xr:uid="{00000000-0005-0000-0000-0000BA620000}"/>
    <cellStyle name="Note 4 18 4 4 8" xfId="20448" xr:uid="{00000000-0005-0000-0000-0000BB620000}"/>
    <cellStyle name="Note 4 18 4 5" xfId="4574" xr:uid="{00000000-0005-0000-0000-0000BC620000}"/>
    <cellStyle name="Note 4 18 4 5 2" xfId="14056" xr:uid="{00000000-0005-0000-0000-0000BD620000}"/>
    <cellStyle name="Note 4 18 4 5 2 2" xfId="31491" xr:uid="{00000000-0005-0000-0000-0000BE620000}"/>
    <cellStyle name="Note 4 18 4 5 2 3" xfId="45944" xr:uid="{00000000-0005-0000-0000-0000BF620000}"/>
    <cellStyle name="Note 4 18 4 5 3" xfId="16517" xr:uid="{00000000-0005-0000-0000-0000C0620000}"/>
    <cellStyle name="Note 4 18 4 5 3 2" xfId="33952" xr:uid="{00000000-0005-0000-0000-0000C1620000}"/>
    <cellStyle name="Note 4 18 4 5 3 3" xfId="48405" xr:uid="{00000000-0005-0000-0000-0000C2620000}"/>
    <cellStyle name="Note 4 18 4 5 4" xfId="22010" xr:uid="{00000000-0005-0000-0000-0000C3620000}"/>
    <cellStyle name="Note 4 18 4 5 5" xfId="36463" xr:uid="{00000000-0005-0000-0000-0000C4620000}"/>
    <cellStyle name="Note 4 18 4 6" xfId="7036" xr:uid="{00000000-0005-0000-0000-0000C5620000}"/>
    <cellStyle name="Note 4 18 4 6 2" xfId="24471" xr:uid="{00000000-0005-0000-0000-0000C6620000}"/>
    <cellStyle name="Note 4 18 4 6 3" xfId="38924" xr:uid="{00000000-0005-0000-0000-0000C7620000}"/>
    <cellStyle name="Note 4 18 4 7" xfId="9477" xr:uid="{00000000-0005-0000-0000-0000C8620000}"/>
    <cellStyle name="Note 4 18 4 7 2" xfId="26912" xr:uid="{00000000-0005-0000-0000-0000C9620000}"/>
    <cellStyle name="Note 4 18 4 7 3" xfId="41365" xr:uid="{00000000-0005-0000-0000-0000CA620000}"/>
    <cellStyle name="Note 4 18 4 8" xfId="11897" xr:uid="{00000000-0005-0000-0000-0000CB620000}"/>
    <cellStyle name="Note 4 18 4 8 2" xfId="29332" xr:uid="{00000000-0005-0000-0000-0000CC620000}"/>
    <cellStyle name="Note 4 18 4 8 3" xfId="43785" xr:uid="{00000000-0005-0000-0000-0000CD620000}"/>
    <cellStyle name="Note 4 18 4 9" xfId="18904" xr:uid="{00000000-0005-0000-0000-0000CE620000}"/>
    <cellStyle name="Note 4 18 5" xfId="2067" xr:uid="{00000000-0005-0000-0000-0000CF620000}"/>
    <cellStyle name="Note 4 18 5 2" xfId="2068" xr:uid="{00000000-0005-0000-0000-0000D0620000}"/>
    <cellStyle name="Note 4 18 5 2 2" xfId="4579" xr:uid="{00000000-0005-0000-0000-0000D1620000}"/>
    <cellStyle name="Note 4 18 5 2 2 2" xfId="14060" xr:uid="{00000000-0005-0000-0000-0000D2620000}"/>
    <cellStyle name="Note 4 18 5 2 2 2 2" xfId="31495" xr:uid="{00000000-0005-0000-0000-0000D3620000}"/>
    <cellStyle name="Note 4 18 5 2 2 2 3" xfId="45948" xr:uid="{00000000-0005-0000-0000-0000D4620000}"/>
    <cellStyle name="Note 4 18 5 2 2 3" xfId="16521" xr:uid="{00000000-0005-0000-0000-0000D5620000}"/>
    <cellStyle name="Note 4 18 5 2 2 3 2" xfId="33956" xr:uid="{00000000-0005-0000-0000-0000D6620000}"/>
    <cellStyle name="Note 4 18 5 2 2 3 3" xfId="48409" xr:uid="{00000000-0005-0000-0000-0000D7620000}"/>
    <cellStyle name="Note 4 18 5 2 2 4" xfId="22015" xr:uid="{00000000-0005-0000-0000-0000D8620000}"/>
    <cellStyle name="Note 4 18 5 2 2 5" xfId="36468" xr:uid="{00000000-0005-0000-0000-0000D9620000}"/>
    <cellStyle name="Note 4 18 5 2 3" xfId="7041" xr:uid="{00000000-0005-0000-0000-0000DA620000}"/>
    <cellStyle name="Note 4 18 5 2 3 2" xfId="24476" xr:uid="{00000000-0005-0000-0000-0000DB620000}"/>
    <cellStyle name="Note 4 18 5 2 3 3" xfId="38929" xr:uid="{00000000-0005-0000-0000-0000DC620000}"/>
    <cellStyle name="Note 4 18 5 2 4" xfId="9482" xr:uid="{00000000-0005-0000-0000-0000DD620000}"/>
    <cellStyle name="Note 4 18 5 2 4 2" xfId="26917" xr:uid="{00000000-0005-0000-0000-0000DE620000}"/>
    <cellStyle name="Note 4 18 5 2 4 3" xfId="41370" xr:uid="{00000000-0005-0000-0000-0000DF620000}"/>
    <cellStyle name="Note 4 18 5 2 5" xfId="11902" xr:uid="{00000000-0005-0000-0000-0000E0620000}"/>
    <cellStyle name="Note 4 18 5 2 5 2" xfId="29337" xr:uid="{00000000-0005-0000-0000-0000E1620000}"/>
    <cellStyle name="Note 4 18 5 2 5 3" xfId="43790" xr:uid="{00000000-0005-0000-0000-0000E2620000}"/>
    <cellStyle name="Note 4 18 5 2 6" xfId="18909" xr:uid="{00000000-0005-0000-0000-0000E3620000}"/>
    <cellStyle name="Note 4 18 5 3" xfId="2069" xr:uid="{00000000-0005-0000-0000-0000E4620000}"/>
    <cellStyle name="Note 4 18 5 3 2" xfId="4580" xr:uid="{00000000-0005-0000-0000-0000E5620000}"/>
    <cellStyle name="Note 4 18 5 3 2 2" xfId="14061" xr:uid="{00000000-0005-0000-0000-0000E6620000}"/>
    <cellStyle name="Note 4 18 5 3 2 2 2" xfId="31496" xr:uid="{00000000-0005-0000-0000-0000E7620000}"/>
    <cellStyle name="Note 4 18 5 3 2 2 3" xfId="45949" xr:uid="{00000000-0005-0000-0000-0000E8620000}"/>
    <cellStyle name="Note 4 18 5 3 2 3" xfId="16522" xr:uid="{00000000-0005-0000-0000-0000E9620000}"/>
    <cellStyle name="Note 4 18 5 3 2 3 2" xfId="33957" xr:uid="{00000000-0005-0000-0000-0000EA620000}"/>
    <cellStyle name="Note 4 18 5 3 2 3 3" xfId="48410" xr:uid="{00000000-0005-0000-0000-0000EB620000}"/>
    <cellStyle name="Note 4 18 5 3 2 4" xfId="22016" xr:uid="{00000000-0005-0000-0000-0000EC620000}"/>
    <cellStyle name="Note 4 18 5 3 2 5" xfId="36469" xr:uid="{00000000-0005-0000-0000-0000ED620000}"/>
    <cellStyle name="Note 4 18 5 3 3" xfId="7042" xr:uid="{00000000-0005-0000-0000-0000EE620000}"/>
    <cellStyle name="Note 4 18 5 3 3 2" xfId="24477" xr:uid="{00000000-0005-0000-0000-0000EF620000}"/>
    <cellStyle name="Note 4 18 5 3 3 3" xfId="38930" xr:uid="{00000000-0005-0000-0000-0000F0620000}"/>
    <cellStyle name="Note 4 18 5 3 4" xfId="9483" xr:uid="{00000000-0005-0000-0000-0000F1620000}"/>
    <cellStyle name="Note 4 18 5 3 4 2" xfId="26918" xr:uid="{00000000-0005-0000-0000-0000F2620000}"/>
    <cellStyle name="Note 4 18 5 3 4 3" xfId="41371" xr:uid="{00000000-0005-0000-0000-0000F3620000}"/>
    <cellStyle name="Note 4 18 5 3 5" xfId="11903" xr:uid="{00000000-0005-0000-0000-0000F4620000}"/>
    <cellStyle name="Note 4 18 5 3 5 2" xfId="29338" xr:uid="{00000000-0005-0000-0000-0000F5620000}"/>
    <cellStyle name="Note 4 18 5 3 5 3" xfId="43791" xr:uid="{00000000-0005-0000-0000-0000F6620000}"/>
    <cellStyle name="Note 4 18 5 3 6" xfId="18910" xr:uid="{00000000-0005-0000-0000-0000F7620000}"/>
    <cellStyle name="Note 4 18 5 4" xfId="2070" xr:uid="{00000000-0005-0000-0000-0000F8620000}"/>
    <cellStyle name="Note 4 18 5 4 2" xfId="4581" xr:uid="{00000000-0005-0000-0000-0000F9620000}"/>
    <cellStyle name="Note 4 18 5 4 2 2" xfId="22017" xr:uid="{00000000-0005-0000-0000-0000FA620000}"/>
    <cellStyle name="Note 4 18 5 4 2 3" xfId="36470" xr:uid="{00000000-0005-0000-0000-0000FB620000}"/>
    <cellStyle name="Note 4 18 5 4 3" xfId="7043" xr:uid="{00000000-0005-0000-0000-0000FC620000}"/>
    <cellStyle name="Note 4 18 5 4 3 2" xfId="24478" xr:uid="{00000000-0005-0000-0000-0000FD620000}"/>
    <cellStyle name="Note 4 18 5 4 3 3" xfId="38931" xr:uid="{00000000-0005-0000-0000-0000FE620000}"/>
    <cellStyle name="Note 4 18 5 4 4" xfId="9484" xr:uid="{00000000-0005-0000-0000-0000FF620000}"/>
    <cellStyle name="Note 4 18 5 4 4 2" xfId="26919" xr:uid="{00000000-0005-0000-0000-000000630000}"/>
    <cellStyle name="Note 4 18 5 4 4 3" xfId="41372" xr:uid="{00000000-0005-0000-0000-000001630000}"/>
    <cellStyle name="Note 4 18 5 4 5" xfId="11904" xr:uid="{00000000-0005-0000-0000-000002630000}"/>
    <cellStyle name="Note 4 18 5 4 5 2" xfId="29339" xr:uid="{00000000-0005-0000-0000-000003630000}"/>
    <cellStyle name="Note 4 18 5 4 5 3" xfId="43792" xr:uid="{00000000-0005-0000-0000-000004630000}"/>
    <cellStyle name="Note 4 18 5 4 6" xfId="15287" xr:uid="{00000000-0005-0000-0000-000005630000}"/>
    <cellStyle name="Note 4 18 5 4 6 2" xfId="32722" xr:uid="{00000000-0005-0000-0000-000006630000}"/>
    <cellStyle name="Note 4 18 5 4 6 3" xfId="47175" xr:uid="{00000000-0005-0000-0000-000007630000}"/>
    <cellStyle name="Note 4 18 5 4 7" xfId="18911" xr:uid="{00000000-0005-0000-0000-000008630000}"/>
    <cellStyle name="Note 4 18 5 4 8" xfId="20449" xr:uid="{00000000-0005-0000-0000-000009630000}"/>
    <cellStyle name="Note 4 18 5 5" xfId="4578" xr:uid="{00000000-0005-0000-0000-00000A630000}"/>
    <cellStyle name="Note 4 18 5 5 2" xfId="14059" xr:uid="{00000000-0005-0000-0000-00000B630000}"/>
    <cellStyle name="Note 4 18 5 5 2 2" xfId="31494" xr:uid="{00000000-0005-0000-0000-00000C630000}"/>
    <cellStyle name="Note 4 18 5 5 2 3" xfId="45947" xr:uid="{00000000-0005-0000-0000-00000D630000}"/>
    <cellStyle name="Note 4 18 5 5 3" xfId="16520" xr:uid="{00000000-0005-0000-0000-00000E630000}"/>
    <cellStyle name="Note 4 18 5 5 3 2" xfId="33955" xr:uid="{00000000-0005-0000-0000-00000F630000}"/>
    <cellStyle name="Note 4 18 5 5 3 3" xfId="48408" xr:uid="{00000000-0005-0000-0000-000010630000}"/>
    <cellStyle name="Note 4 18 5 5 4" xfId="22014" xr:uid="{00000000-0005-0000-0000-000011630000}"/>
    <cellStyle name="Note 4 18 5 5 5" xfId="36467" xr:uid="{00000000-0005-0000-0000-000012630000}"/>
    <cellStyle name="Note 4 18 5 6" xfId="7040" xr:uid="{00000000-0005-0000-0000-000013630000}"/>
    <cellStyle name="Note 4 18 5 6 2" xfId="24475" xr:uid="{00000000-0005-0000-0000-000014630000}"/>
    <cellStyle name="Note 4 18 5 6 3" xfId="38928" xr:uid="{00000000-0005-0000-0000-000015630000}"/>
    <cellStyle name="Note 4 18 5 7" xfId="9481" xr:uid="{00000000-0005-0000-0000-000016630000}"/>
    <cellStyle name="Note 4 18 5 7 2" xfId="26916" xr:uid="{00000000-0005-0000-0000-000017630000}"/>
    <cellStyle name="Note 4 18 5 7 3" xfId="41369" xr:uid="{00000000-0005-0000-0000-000018630000}"/>
    <cellStyle name="Note 4 18 5 8" xfId="11901" xr:uid="{00000000-0005-0000-0000-000019630000}"/>
    <cellStyle name="Note 4 18 5 8 2" xfId="29336" xr:uid="{00000000-0005-0000-0000-00001A630000}"/>
    <cellStyle name="Note 4 18 5 8 3" xfId="43789" xr:uid="{00000000-0005-0000-0000-00001B630000}"/>
    <cellStyle name="Note 4 18 5 9" xfId="18908" xr:uid="{00000000-0005-0000-0000-00001C630000}"/>
    <cellStyle name="Note 4 18 6" xfId="2071" xr:uid="{00000000-0005-0000-0000-00001D630000}"/>
    <cellStyle name="Note 4 18 6 2" xfId="4582" xr:uid="{00000000-0005-0000-0000-00001E630000}"/>
    <cellStyle name="Note 4 18 6 2 2" xfId="14062" xr:uid="{00000000-0005-0000-0000-00001F630000}"/>
    <cellStyle name="Note 4 18 6 2 2 2" xfId="31497" xr:uid="{00000000-0005-0000-0000-000020630000}"/>
    <cellStyle name="Note 4 18 6 2 2 3" xfId="45950" xr:uid="{00000000-0005-0000-0000-000021630000}"/>
    <cellStyle name="Note 4 18 6 2 3" xfId="16523" xr:uid="{00000000-0005-0000-0000-000022630000}"/>
    <cellStyle name="Note 4 18 6 2 3 2" xfId="33958" xr:uid="{00000000-0005-0000-0000-000023630000}"/>
    <cellStyle name="Note 4 18 6 2 3 3" xfId="48411" xr:uid="{00000000-0005-0000-0000-000024630000}"/>
    <cellStyle name="Note 4 18 6 2 4" xfId="22018" xr:uid="{00000000-0005-0000-0000-000025630000}"/>
    <cellStyle name="Note 4 18 6 2 5" xfId="36471" xr:uid="{00000000-0005-0000-0000-000026630000}"/>
    <cellStyle name="Note 4 18 6 3" xfId="7044" xr:uid="{00000000-0005-0000-0000-000027630000}"/>
    <cellStyle name="Note 4 18 6 3 2" xfId="24479" xr:uid="{00000000-0005-0000-0000-000028630000}"/>
    <cellStyle name="Note 4 18 6 3 3" xfId="38932" xr:uid="{00000000-0005-0000-0000-000029630000}"/>
    <cellStyle name="Note 4 18 6 4" xfId="9485" xr:uid="{00000000-0005-0000-0000-00002A630000}"/>
    <cellStyle name="Note 4 18 6 4 2" xfId="26920" xr:uid="{00000000-0005-0000-0000-00002B630000}"/>
    <cellStyle name="Note 4 18 6 4 3" xfId="41373" xr:uid="{00000000-0005-0000-0000-00002C630000}"/>
    <cellStyle name="Note 4 18 6 5" xfId="11905" xr:uid="{00000000-0005-0000-0000-00002D630000}"/>
    <cellStyle name="Note 4 18 6 5 2" xfId="29340" xr:uid="{00000000-0005-0000-0000-00002E630000}"/>
    <cellStyle name="Note 4 18 6 5 3" xfId="43793" xr:uid="{00000000-0005-0000-0000-00002F630000}"/>
    <cellStyle name="Note 4 18 6 6" xfId="18912" xr:uid="{00000000-0005-0000-0000-000030630000}"/>
    <cellStyle name="Note 4 18 7" xfId="2072" xr:uid="{00000000-0005-0000-0000-000031630000}"/>
    <cellStyle name="Note 4 18 7 2" xfId="4583" xr:uid="{00000000-0005-0000-0000-000032630000}"/>
    <cellStyle name="Note 4 18 7 2 2" xfId="14063" xr:uid="{00000000-0005-0000-0000-000033630000}"/>
    <cellStyle name="Note 4 18 7 2 2 2" xfId="31498" xr:uid="{00000000-0005-0000-0000-000034630000}"/>
    <cellStyle name="Note 4 18 7 2 2 3" xfId="45951" xr:uid="{00000000-0005-0000-0000-000035630000}"/>
    <cellStyle name="Note 4 18 7 2 3" xfId="16524" xr:uid="{00000000-0005-0000-0000-000036630000}"/>
    <cellStyle name="Note 4 18 7 2 3 2" xfId="33959" xr:uid="{00000000-0005-0000-0000-000037630000}"/>
    <cellStyle name="Note 4 18 7 2 3 3" xfId="48412" xr:uid="{00000000-0005-0000-0000-000038630000}"/>
    <cellStyle name="Note 4 18 7 2 4" xfId="22019" xr:uid="{00000000-0005-0000-0000-000039630000}"/>
    <cellStyle name="Note 4 18 7 2 5" xfId="36472" xr:uid="{00000000-0005-0000-0000-00003A630000}"/>
    <cellStyle name="Note 4 18 7 3" xfId="7045" xr:uid="{00000000-0005-0000-0000-00003B630000}"/>
    <cellStyle name="Note 4 18 7 3 2" xfId="24480" xr:uid="{00000000-0005-0000-0000-00003C630000}"/>
    <cellStyle name="Note 4 18 7 3 3" xfId="38933" xr:uid="{00000000-0005-0000-0000-00003D630000}"/>
    <cellStyle name="Note 4 18 7 4" xfId="9486" xr:uid="{00000000-0005-0000-0000-00003E630000}"/>
    <cellStyle name="Note 4 18 7 4 2" xfId="26921" xr:uid="{00000000-0005-0000-0000-00003F630000}"/>
    <cellStyle name="Note 4 18 7 4 3" xfId="41374" xr:uid="{00000000-0005-0000-0000-000040630000}"/>
    <cellStyle name="Note 4 18 7 5" xfId="11906" xr:uid="{00000000-0005-0000-0000-000041630000}"/>
    <cellStyle name="Note 4 18 7 5 2" xfId="29341" xr:uid="{00000000-0005-0000-0000-000042630000}"/>
    <cellStyle name="Note 4 18 7 5 3" xfId="43794" xr:uid="{00000000-0005-0000-0000-000043630000}"/>
    <cellStyle name="Note 4 18 7 6" xfId="18913" xr:uid="{00000000-0005-0000-0000-000044630000}"/>
    <cellStyle name="Note 4 18 8" xfId="2073" xr:uid="{00000000-0005-0000-0000-000045630000}"/>
    <cellStyle name="Note 4 18 8 2" xfId="4584" xr:uid="{00000000-0005-0000-0000-000046630000}"/>
    <cellStyle name="Note 4 18 8 2 2" xfId="22020" xr:uid="{00000000-0005-0000-0000-000047630000}"/>
    <cellStyle name="Note 4 18 8 2 3" xfId="36473" xr:uid="{00000000-0005-0000-0000-000048630000}"/>
    <cellStyle name="Note 4 18 8 3" xfId="7046" xr:uid="{00000000-0005-0000-0000-000049630000}"/>
    <cellStyle name="Note 4 18 8 3 2" xfId="24481" xr:uid="{00000000-0005-0000-0000-00004A630000}"/>
    <cellStyle name="Note 4 18 8 3 3" xfId="38934" xr:uid="{00000000-0005-0000-0000-00004B630000}"/>
    <cellStyle name="Note 4 18 8 4" xfId="9487" xr:uid="{00000000-0005-0000-0000-00004C630000}"/>
    <cellStyle name="Note 4 18 8 4 2" xfId="26922" xr:uid="{00000000-0005-0000-0000-00004D630000}"/>
    <cellStyle name="Note 4 18 8 4 3" xfId="41375" xr:uid="{00000000-0005-0000-0000-00004E630000}"/>
    <cellStyle name="Note 4 18 8 5" xfId="11907" xr:uid="{00000000-0005-0000-0000-00004F630000}"/>
    <cellStyle name="Note 4 18 8 5 2" xfId="29342" xr:uid="{00000000-0005-0000-0000-000050630000}"/>
    <cellStyle name="Note 4 18 8 5 3" xfId="43795" xr:uid="{00000000-0005-0000-0000-000051630000}"/>
    <cellStyle name="Note 4 18 8 6" xfId="15288" xr:uid="{00000000-0005-0000-0000-000052630000}"/>
    <cellStyle name="Note 4 18 8 6 2" xfId="32723" xr:uid="{00000000-0005-0000-0000-000053630000}"/>
    <cellStyle name="Note 4 18 8 6 3" xfId="47176" xr:uid="{00000000-0005-0000-0000-000054630000}"/>
    <cellStyle name="Note 4 18 8 7" xfId="18914" xr:uid="{00000000-0005-0000-0000-000055630000}"/>
    <cellStyle name="Note 4 18 8 8" xfId="20450" xr:uid="{00000000-0005-0000-0000-000056630000}"/>
    <cellStyle name="Note 4 18 9" xfId="4565" xr:uid="{00000000-0005-0000-0000-000057630000}"/>
    <cellStyle name="Note 4 18 9 2" xfId="14049" xr:uid="{00000000-0005-0000-0000-000058630000}"/>
    <cellStyle name="Note 4 18 9 2 2" xfId="31484" xr:uid="{00000000-0005-0000-0000-000059630000}"/>
    <cellStyle name="Note 4 18 9 2 3" xfId="45937" xr:uid="{00000000-0005-0000-0000-00005A630000}"/>
    <cellStyle name="Note 4 18 9 3" xfId="16510" xr:uid="{00000000-0005-0000-0000-00005B630000}"/>
    <cellStyle name="Note 4 18 9 3 2" xfId="33945" xr:uid="{00000000-0005-0000-0000-00005C630000}"/>
    <cellStyle name="Note 4 18 9 3 3" xfId="48398" xr:uid="{00000000-0005-0000-0000-00005D630000}"/>
    <cellStyle name="Note 4 18 9 4" xfId="22001" xr:uid="{00000000-0005-0000-0000-00005E630000}"/>
    <cellStyle name="Note 4 18 9 5" xfId="36454" xr:uid="{00000000-0005-0000-0000-00005F630000}"/>
    <cellStyle name="Note 4 19" xfId="2074" xr:uid="{00000000-0005-0000-0000-000060630000}"/>
    <cellStyle name="Note 4 19 10" xfId="7047" xr:uid="{00000000-0005-0000-0000-000061630000}"/>
    <cellStyle name="Note 4 19 10 2" xfId="24482" xr:uid="{00000000-0005-0000-0000-000062630000}"/>
    <cellStyle name="Note 4 19 10 3" xfId="38935" xr:uid="{00000000-0005-0000-0000-000063630000}"/>
    <cellStyle name="Note 4 19 11" xfId="9488" xr:uid="{00000000-0005-0000-0000-000064630000}"/>
    <cellStyle name="Note 4 19 11 2" xfId="26923" xr:uid="{00000000-0005-0000-0000-000065630000}"/>
    <cellStyle name="Note 4 19 11 3" xfId="41376" xr:uid="{00000000-0005-0000-0000-000066630000}"/>
    <cellStyle name="Note 4 19 12" xfId="11908" xr:uid="{00000000-0005-0000-0000-000067630000}"/>
    <cellStyle name="Note 4 19 12 2" xfId="29343" xr:uid="{00000000-0005-0000-0000-000068630000}"/>
    <cellStyle name="Note 4 19 12 3" xfId="43796" xr:uid="{00000000-0005-0000-0000-000069630000}"/>
    <cellStyle name="Note 4 19 13" xfId="18915" xr:uid="{00000000-0005-0000-0000-00006A630000}"/>
    <cellStyle name="Note 4 19 2" xfId="2075" xr:uid="{00000000-0005-0000-0000-00006B630000}"/>
    <cellStyle name="Note 4 19 2 2" xfId="2076" xr:uid="{00000000-0005-0000-0000-00006C630000}"/>
    <cellStyle name="Note 4 19 2 2 2" xfId="4587" xr:uid="{00000000-0005-0000-0000-00006D630000}"/>
    <cellStyle name="Note 4 19 2 2 2 2" xfId="14066" xr:uid="{00000000-0005-0000-0000-00006E630000}"/>
    <cellStyle name="Note 4 19 2 2 2 2 2" xfId="31501" xr:uid="{00000000-0005-0000-0000-00006F630000}"/>
    <cellStyle name="Note 4 19 2 2 2 2 3" xfId="45954" xr:uid="{00000000-0005-0000-0000-000070630000}"/>
    <cellStyle name="Note 4 19 2 2 2 3" xfId="16527" xr:uid="{00000000-0005-0000-0000-000071630000}"/>
    <cellStyle name="Note 4 19 2 2 2 3 2" xfId="33962" xr:uid="{00000000-0005-0000-0000-000072630000}"/>
    <cellStyle name="Note 4 19 2 2 2 3 3" xfId="48415" xr:uid="{00000000-0005-0000-0000-000073630000}"/>
    <cellStyle name="Note 4 19 2 2 2 4" xfId="22023" xr:uid="{00000000-0005-0000-0000-000074630000}"/>
    <cellStyle name="Note 4 19 2 2 2 5" xfId="36476" xr:uid="{00000000-0005-0000-0000-000075630000}"/>
    <cellStyle name="Note 4 19 2 2 3" xfId="7049" xr:uid="{00000000-0005-0000-0000-000076630000}"/>
    <cellStyle name="Note 4 19 2 2 3 2" xfId="24484" xr:uid="{00000000-0005-0000-0000-000077630000}"/>
    <cellStyle name="Note 4 19 2 2 3 3" xfId="38937" xr:uid="{00000000-0005-0000-0000-000078630000}"/>
    <cellStyle name="Note 4 19 2 2 4" xfId="9490" xr:uid="{00000000-0005-0000-0000-000079630000}"/>
    <cellStyle name="Note 4 19 2 2 4 2" xfId="26925" xr:uid="{00000000-0005-0000-0000-00007A630000}"/>
    <cellStyle name="Note 4 19 2 2 4 3" xfId="41378" xr:uid="{00000000-0005-0000-0000-00007B630000}"/>
    <cellStyle name="Note 4 19 2 2 5" xfId="11910" xr:uid="{00000000-0005-0000-0000-00007C630000}"/>
    <cellStyle name="Note 4 19 2 2 5 2" xfId="29345" xr:uid="{00000000-0005-0000-0000-00007D630000}"/>
    <cellStyle name="Note 4 19 2 2 5 3" xfId="43798" xr:uid="{00000000-0005-0000-0000-00007E630000}"/>
    <cellStyle name="Note 4 19 2 2 6" xfId="18917" xr:uid="{00000000-0005-0000-0000-00007F630000}"/>
    <cellStyle name="Note 4 19 2 3" xfId="2077" xr:uid="{00000000-0005-0000-0000-000080630000}"/>
    <cellStyle name="Note 4 19 2 3 2" xfId="4588" xr:uid="{00000000-0005-0000-0000-000081630000}"/>
    <cellStyle name="Note 4 19 2 3 2 2" xfId="14067" xr:uid="{00000000-0005-0000-0000-000082630000}"/>
    <cellStyle name="Note 4 19 2 3 2 2 2" xfId="31502" xr:uid="{00000000-0005-0000-0000-000083630000}"/>
    <cellStyle name="Note 4 19 2 3 2 2 3" xfId="45955" xr:uid="{00000000-0005-0000-0000-000084630000}"/>
    <cellStyle name="Note 4 19 2 3 2 3" xfId="16528" xr:uid="{00000000-0005-0000-0000-000085630000}"/>
    <cellStyle name="Note 4 19 2 3 2 3 2" xfId="33963" xr:uid="{00000000-0005-0000-0000-000086630000}"/>
    <cellStyle name="Note 4 19 2 3 2 3 3" xfId="48416" xr:uid="{00000000-0005-0000-0000-000087630000}"/>
    <cellStyle name="Note 4 19 2 3 2 4" xfId="22024" xr:uid="{00000000-0005-0000-0000-000088630000}"/>
    <cellStyle name="Note 4 19 2 3 2 5" xfId="36477" xr:uid="{00000000-0005-0000-0000-000089630000}"/>
    <cellStyle name="Note 4 19 2 3 3" xfId="7050" xr:uid="{00000000-0005-0000-0000-00008A630000}"/>
    <cellStyle name="Note 4 19 2 3 3 2" xfId="24485" xr:uid="{00000000-0005-0000-0000-00008B630000}"/>
    <cellStyle name="Note 4 19 2 3 3 3" xfId="38938" xr:uid="{00000000-0005-0000-0000-00008C630000}"/>
    <cellStyle name="Note 4 19 2 3 4" xfId="9491" xr:uid="{00000000-0005-0000-0000-00008D630000}"/>
    <cellStyle name="Note 4 19 2 3 4 2" xfId="26926" xr:uid="{00000000-0005-0000-0000-00008E630000}"/>
    <cellStyle name="Note 4 19 2 3 4 3" xfId="41379" xr:uid="{00000000-0005-0000-0000-00008F630000}"/>
    <cellStyle name="Note 4 19 2 3 5" xfId="11911" xr:uid="{00000000-0005-0000-0000-000090630000}"/>
    <cellStyle name="Note 4 19 2 3 5 2" xfId="29346" xr:uid="{00000000-0005-0000-0000-000091630000}"/>
    <cellStyle name="Note 4 19 2 3 5 3" xfId="43799" xr:uid="{00000000-0005-0000-0000-000092630000}"/>
    <cellStyle name="Note 4 19 2 3 6" xfId="18918" xr:uid="{00000000-0005-0000-0000-000093630000}"/>
    <cellStyle name="Note 4 19 2 4" xfId="2078" xr:uid="{00000000-0005-0000-0000-000094630000}"/>
    <cellStyle name="Note 4 19 2 4 2" xfId="4589" xr:uid="{00000000-0005-0000-0000-000095630000}"/>
    <cellStyle name="Note 4 19 2 4 2 2" xfId="22025" xr:uid="{00000000-0005-0000-0000-000096630000}"/>
    <cellStyle name="Note 4 19 2 4 2 3" xfId="36478" xr:uid="{00000000-0005-0000-0000-000097630000}"/>
    <cellStyle name="Note 4 19 2 4 3" xfId="7051" xr:uid="{00000000-0005-0000-0000-000098630000}"/>
    <cellStyle name="Note 4 19 2 4 3 2" xfId="24486" xr:uid="{00000000-0005-0000-0000-000099630000}"/>
    <cellStyle name="Note 4 19 2 4 3 3" xfId="38939" xr:uid="{00000000-0005-0000-0000-00009A630000}"/>
    <cellStyle name="Note 4 19 2 4 4" xfId="9492" xr:uid="{00000000-0005-0000-0000-00009B630000}"/>
    <cellStyle name="Note 4 19 2 4 4 2" xfId="26927" xr:uid="{00000000-0005-0000-0000-00009C630000}"/>
    <cellStyle name="Note 4 19 2 4 4 3" xfId="41380" xr:uid="{00000000-0005-0000-0000-00009D630000}"/>
    <cellStyle name="Note 4 19 2 4 5" xfId="11912" xr:uid="{00000000-0005-0000-0000-00009E630000}"/>
    <cellStyle name="Note 4 19 2 4 5 2" xfId="29347" xr:uid="{00000000-0005-0000-0000-00009F630000}"/>
    <cellStyle name="Note 4 19 2 4 5 3" xfId="43800" xr:uid="{00000000-0005-0000-0000-0000A0630000}"/>
    <cellStyle name="Note 4 19 2 4 6" xfId="15289" xr:uid="{00000000-0005-0000-0000-0000A1630000}"/>
    <cellStyle name="Note 4 19 2 4 6 2" xfId="32724" xr:uid="{00000000-0005-0000-0000-0000A2630000}"/>
    <cellStyle name="Note 4 19 2 4 6 3" xfId="47177" xr:uid="{00000000-0005-0000-0000-0000A3630000}"/>
    <cellStyle name="Note 4 19 2 4 7" xfId="18919" xr:uid="{00000000-0005-0000-0000-0000A4630000}"/>
    <cellStyle name="Note 4 19 2 4 8" xfId="20451" xr:uid="{00000000-0005-0000-0000-0000A5630000}"/>
    <cellStyle name="Note 4 19 2 5" xfId="4586" xr:uid="{00000000-0005-0000-0000-0000A6630000}"/>
    <cellStyle name="Note 4 19 2 5 2" xfId="14065" xr:uid="{00000000-0005-0000-0000-0000A7630000}"/>
    <cellStyle name="Note 4 19 2 5 2 2" xfId="31500" xr:uid="{00000000-0005-0000-0000-0000A8630000}"/>
    <cellStyle name="Note 4 19 2 5 2 3" xfId="45953" xr:uid="{00000000-0005-0000-0000-0000A9630000}"/>
    <cellStyle name="Note 4 19 2 5 3" xfId="16526" xr:uid="{00000000-0005-0000-0000-0000AA630000}"/>
    <cellStyle name="Note 4 19 2 5 3 2" xfId="33961" xr:uid="{00000000-0005-0000-0000-0000AB630000}"/>
    <cellStyle name="Note 4 19 2 5 3 3" xfId="48414" xr:uid="{00000000-0005-0000-0000-0000AC630000}"/>
    <cellStyle name="Note 4 19 2 5 4" xfId="22022" xr:uid="{00000000-0005-0000-0000-0000AD630000}"/>
    <cellStyle name="Note 4 19 2 5 5" xfId="36475" xr:uid="{00000000-0005-0000-0000-0000AE630000}"/>
    <cellStyle name="Note 4 19 2 6" xfId="7048" xr:uid="{00000000-0005-0000-0000-0000AF630000}"/>
    <cellStyle name="Note 4 19 2 6 2" xfId="24483" xr:uid="{00000000-0005-0000-0000-0000B0630000}"/>
    <cellStyle name="Note 4 19 2 6 3" xfId="38936" xr:uid="{00000000-0005-0000-0000-0000B1630000}"/>
    <cellStyle name="Note 4 19 2 7" xfId="9489" xr:uid="{00000000-0005-0000-0000-0000B2630000}"/>
    <cellStyle name="Note 4 19 2 7 2" xfId="26924" xr:uid="{00000000-0005-0000-0000-0000B3630000}"/>
    <cellStyle name="Note 4 19 2 7 3" xfId="41377" xr:uid="{00000000-0005-0000-0000-0000B4630000}"/>
    <cellStyle name="Note 4 19 2 8" xfId="11909" xr:uid="{00000000-0005-0000-0000-0000B5630000}"/>
    <cellStyle name="Note 4 19 2 8 2" xfId="29344" xr:uid="{00000000-0005-0000-0000-0000B6630000}"/>
    <cellStyle name="Note 4 19 2 8 3" xfId="43797" xr:uid="{00000000-0005-0000-0000-0000B7630000}"/>
    <cellStyle name="Note 4 19 2 9" xfId="18916" xr:uid="{00000000-0005-0000-0000-0000B8630000}"/>
    <cellStyle name="Note 4 19 3" xfId="2079" xr:uid="{00000000-0005-0000-0000-0000B9630000}"/>
    <cellStyle name="Note 4 19 3 2" xfId="2080" xr:uid="{00000000-0005-0000-0000-0000BA630000}"/>
    <cellStyle name="Note 4 19 3 2 2" xfId="4591" xr:uid="{00000000-0005-0000-0000-0000BB630000}"/>
    <cellStyle name="Note 4 19 3 2 2 2" xfId="14069" xr:uid="{00000000-0005-0000-0000-0000BC630000}"/>
    <cellStyle name="Note 4 19 3 2 2 2 2" xfId="31504" xr:uid="{00000000-0005-0000-0000-0000BD630000}"/>
    <cellStyle name="Note 4 19 3 2 2 2 3" xfId="45957" xr:uid="{00000000-0005-0000-0000-0000BE630000}"/>
    <cellStyle name="Note 4 19 3 2 2 3" xfId="16530" xr:uid="{00000000-0005-0000-0000-0000BF630000}"/>
    <cellStyle name="Note 4 19 3 2 2 3 2" xfId="33965" xr:uid="{00000000-0005-0000-0000-0000C0630000}"/>
    <cellStyle name="Note 4 19 3 2 2 3 3" xfId="48418" xr:uid="{00000000-0005-0000-0000-0000C1630000}"/>
    <cellStyle name="Note 4 19 3 2 2 4" xfId="22027" xr:uid="{00000000-0005-0000-0000-0000C2630000}"/>
    <cellStyle name="Note 4 19 3 2 2 5" xfId="36480" xr:uid="{00000000-0005-0000-0000-0000C3630000}"/>
    <cellStyle name="Note 4 19 3 2 3" xfId="7053" xr:uid="{00000000-0005-0000-0000-0000C4630000}"/>
    <cellStyle name="Note 4 19 3 2 3 2" xfId="24488" xr:uid="{00000000-0005-0000-0000-0000C5630000}"/>
    <cellStyle name="Note 4 19 3 2 3 3" xfId="38941" xr:uid="{00000000-0005-0000-0000-0000C6630000}"/>
    <cellStyle name="Note 4 19 3 2 4" xfId="9494" xr:uid="{00000000-0005-0000-0000-0000C7630000}"/>
    <cellStyle name="Note 4 19 3 2 4 2" xfId="26929" xr:uid="{00000000-0005-0000-0000-0000C8630000}"/>
    <cellStyle name="Note 4 19 3 2 4 3" xfId="41382" xr:uid="{00000000-0005-0000-0000-0000C9630000}"/>
    <cellStyle name="Note 4 19 3 2 5" xfId="11914" xr:uid="{00000000-0005-0000-0000-0000CA630000}"/>
    <cellStyle name="Note 4 19 3 2 5 2" xfId="29349" xr:uid="{00000000-0005-0000-0000-0000CB630000}"/>
    <cellStyle name="Note 4 19 3 2 5 3" xfId="43802" xr:uid="{00000000-0005-0000-0000-0000CC630000}"/>
    <cellStyle name="Note 4 19 3 2 6" xfId="18921" xr:uid="{00000000-0005-0000-0000-0000CD630000}"/>
    <cellStyle name="Note 4 19 3 3" xfId="2081" xr:uid="{00000000-0005-0000-0000-0000CE630000}"/>
    <cellStyle name="Note 4 19 3 3 2" xfId="4592" xr:uid="{00000000-0005-0000-0000-0000CF630000}"/>
    <cellStyle name="Note 4 19 3 3 2 2" xfId="14070" xr:uid="{00000000-0005-0000-0000-0000D0630000}"/>
    <cellStyle name="Note 4 19 3 3 2 2 2" xfId="31505" xr:uid="{00000000-0005-0000-0000-0000D1630000}"/>
    <cellStyle name="Note 4 19 3 3 2 2 3" xfId="45958" xr:uid="{00000000-0005-0000-0000-0000D2630000}"/>
    <cellStyle name="Note 4 19 3 3 2 3" xfId="16531" xr:uid="{00000000-0005-0000-0000-0000D3630000}"/>
    <cellStyle name="Note 4 19 3 3 2 3 2" xfId="33966" xr:uid="{00000000-0005-0000-0000-0000D4630000}"/>
    <cellStyle name="Note 4 19 3 3 2 3 3" xfId="48419" xr:uid="{00000000-0005-0000-0000-0000D5630000}"/>
    <cellStyle name="Note 4 19 3 3 2 4" xfId="22028" xr:uid="{00000000-0005-0000-0000-0000D6630000}"/>
    <cellStyle name="Note 4 19 3 3 2 5" xfId="36481" xr:uid="{00000000-0005-0000-0000-0000D7630000}"/>
    <cellStyle name="Note 4 19 3 3 3" xfId="7054" xr:uid="{00000000-0005-0000-0000-0000D8630000}"/>
    <cellStyle name="Note 4 19 3 3 3 2" xfId="24489" xr:uid="{00000000-0005-0000-0000-0000D9630000}"/>
    <cellStyle name="Note 4 19 3 3 3 3" xfId="38942" xr:uid="{00000000-0005-0000-0000-0000DA630000}"/>
    <cellStyle name="Note 4 19 3 3 4" xfId="9495" xr:uid="{00000000-0005-0000-0000-0000DB630000}"/>
    <cellStyle name="Note 4 19 3 3 4 2" xfId="26930" xr:uid="{00000000-0005-0000-0000-0000DC630000}"/>
    <cellStyle name="Note 4 19 3 3 4 3" xfId="41383" xr:uid="{00000000-0005-0000-0000-0000DD630000}"/>
    <cellStyle name="Note 4 19 3 3 5" xfId="11915" xr:uid="{00000000-0005-0000-0000-0000DE630000}"/>
    <cellStyle name="Note 4 19 3 3 5 2" xfId="29350" xr:uid="{00000000-0005-0000-0000-0000DF630000}"/>
    <cellStyle name="Note 4 19 3 3 5 3" xfId="43803" xr:uid="{00000000-0005-0000-0000-0000E0630000}"/>
    <cellStyle name="Note 4 19 3 3 6" xfId="18922" xr:uid="{00000000-0005-0000-0000-0000E1630000}"/>
    <cellStyle name="Note 4 19 3 4" xfId="2082" xr:uid="{00000000-0005-0000-0000-0000E2630000}"/>
    <cellStyle name="Note 4 19 3 4 2" xfId="4593" xr:uid="{00000000-0005-0000-0000-0000E3630000}"/>
    <cellStyle name="Note 4 19 3 4 2 2" xfId="22029" xr:uid="{00000000-0005-0000-0000-0000E4630000}"/>
    <cellStyle name="Note 4 19 3 4 2 3" xfId="36482" xr:uid="{00000000-0005-0000-0000-0000E5630000}"/>
    <cellStyle name="Note 4 19 3 4 3" xfId="7055" xr:uid="{00000000-0005-0000-0000-0000E6630000}"/>
    <cellStyle name="Note 4 19 3 4 3 2" xfId="24490" xr:uid="{00000000-0005-0000-0000-0000E7630000}"/>
    <cellStyle name="Note 4 19 3 4 3 3" xfId="38943" xr:uid="{00000000-0005-0000-0000-0000E8630000}"/>
    <cellStyle name="Note 4 19 3 4 4" xfId="9496" xr:uid="{00000000-0005-0000-0000-0000E9630000}"/>
    <cellStyle name="Note 4 19 3 4 4 2" xfId="26931" xr:uid="{00000000-0005-0000-0000-0000EA630000}"/>
    <cellStyle name="Note 4 19 3 4 4 3" xfId="41384" xr:uid="{00000000-0005-0000-0000-0000EB630000}"/>
    <cellStyle name="Note 4 19 3 4 5" xfId="11916" xr:uid="{00000000-0005-0000-0000-0000EC630000}"/>
    <cellStyle name="Note 4 19 3 4 5 2" xfId="29351" xr:uid="{00000000-0005-0000-0000-0000ED630000}"/>
    <cellStyle name="Note 4 19 3 4 5 3" xfId="43804" xr:uid="{00000000-0005-0000-0000-0000EE630000}"/>
    <cellStyle name="Note 4 19 3 4 6" xfId="15290" xr:uid="{00000000-0005-0000-0000-0000EF630000}"/>
    <cellStyle name="Note 4 19 3 4 6 2" xfId="32725" xr:uid="{00000000-0005-0000-0000-0000F0630000}"/>
    <cellStyle name="Note 4 19 3 4 6 3" xfId="47178" xr:uid="{00000000-0005-0000-0000-0000F1630000}"/>
    <cellStyle name="Note 4 19 3 4 7" xfId="18923" xr:uid="{00000000-0005-0000-0000-0000F2630000}"/>
    <cellStyle name="Note 4 19 3 4 8" xfId="20452" xr:uid="{00000000-0005-0000-0000-0000F3630000}"/>
    <cellStyle name="Note 4 19 3 5" xfId="4590" xr:uid="{00000000-0005-0000-0000-0000F4630000}"/>
    <cellStyle name="Note 4 19 3 5 2" xfId="14068" xr:uid="{00000000-0005-0000-0000-0000F5630000}"/>
    <cellStyle name="Note 4 19 3 5 2 2" xfId="31503" xr:uid="{00000000-0005-0000-0000-0000F6630000}"/>
    <cellStyle name="Note 4 19 3 5 2 3" xfId="45956" xr:uid="{00000000-0005-0000-0000-0000F7630000}"/>
    <cellStyle name="Note 4 19 3 5 3" xfId="16529" xr:uid="{00000000-0005-0000-0000-0000F8630000}"/>
    <cellStyle name="Note 4 19 3 5 3 2" xfId="33964" xr:uid="{00000000-0005-0000-0000-0000F9630000}"/>
    <cellStyle name="Note 4 19 3 5 3 3" xfId="48417" xr:uid="{00000000-0005-0000-0000-0000FA630000}"/>
    <cellStyle name="Note 4 19 3 5 4" xfId="22026" xr:uid="{00000000-0005-0000-0000-0000FB630000}"/>
    <cellStyle name="Note 4 19 3 5 5" xfId="36479" xr:uid="{00000000-0005-0000-0000-0000FC630000}"/>
    <cellStyle name="Note 4 19 3 6" xfId="7052" xr:uid="{00000000-0005-0000-0000-0000FD630000}"/>
    <cellStyle name="Note 4 19 3 6 2" xfId="24487" xr:uid="{00000000-0005-0000-0000-0000FE630000}"/>
    <cellStyle name="Note 4 19 3 6 3" xfId="38940" xr:uid="{00000000-0005-0000-0000-0000FF630000}"/>
    <cellStyle name="Note 4 19 3 7" xfId="9493" xr:uid="{00000000-0005-0000-0000-000000640000}"/>
    <cellStyle name="Note 4 19 3 7 2" xfId="26928" xr:uid="{00000000-0005-0000-0000-000001640000}"/>
    <cellStyle name="Note 4 19 3 7 3" xfId="41381" xr:uid="{00000000-0005-0000-0000-000002640000}"/>
    <cellStyle name="Note 4 19 3 8" xfId="11913" xr:uid="{00000000-0005-0000-0000-000003640000}"/>
    <cellStyle name="Note 4 19 3 8 2" xfId="29348" xr:uid="{00000000-0005-0000-0000-000004640000}"/>
    <cellStyle name="Note 4 19 3 8 3" xfId="43801" xr:uid="{00000000-0005-0000-0000-000005640000}"/>
    <cellStyle name="Note 4 19 3 9" xfId="18920" xr:uid="{00000000-0005-0000-0000-000006640000}"/>
    <cellStyle name="Note 4 19 4" xfId="2083" xr:uid="{00000000-0005-0000-0000-000007640000}"/>
    <cellStyle name="Note 4 19 4 2" xfId="2084" xr:uid="{00000000-0005-0000-0000-000008640000}"/>
    <cellStyle name="Note 4 19 4 2 2" xfId="4595" xr:uid="{00000000-0005-0000-0000-000009640000}"/>
    <cellStyle name="Note 4 19 4 2 2 2" xfId="14072" xr:uid="{00000000-0005-0000-0000-00000A640000}"/>
    <cellStyle name="Note 4 19 4 2 2 2 2" xfId="31507" xr:uid="{00000000-0005-0000-0000-00000B640000}"/>
    <cellStyle name="Note 4 19 4 2 2 2 3" xfId="45960" xr:uid="{00000000-0005-0000-0000-00000C640000}"/>
    <cellStyle name="Note 4 19 4 2 2 3" xfId="16533" xr:uid="{00000000-0005-0000-0000-00000D640000}"/>
    <cellStyle name="Note 4 19 4 2 2 3 2" xfId="33968" xr:uid="{00000000-0005-0000-0000-00000E640000}"/>
    <cellStyle name="Note 4 19 4 2 2 3 3" xfId="48421" xr:uid="{00000000-0005-0000-0000-00000F640000}"/>
    <cellStyle name="Note 4 19 4 2 2 4" xfId="22031" xr:uid="{00000000-0005-0000-0000-000010640000}"/>
    <cellStyle name="Note 4 19 4 2 2 5" xfId="36484" xr:uid="{00000000-0005-0000-0000-000011640000}"/>
    <cellStyle name="Note 4 19 4 2 3" xfId="7057" xr:uid="{00000000-0005-0000-0000-000012640000}"/>
    <cellStyle name="Note 4 19 4 2 3 2" xfId="24492" xr:uid="{00000000-0005-0000-0000-000013640000}"/>
    <cellStyle name="Note 4 19 4 2 3 3" xfId="38945" xr:uid="{00000000-0005-0000-0000-000014640000}"/>
    <cellStyle name="Note 4 19 4 2 4" xfId="9498" xr:uid="{00000000-0005-0000-0000-000015640000}"/>
    <cellStyle name="Note 4 19 4 2 4 2" xfId="26933" xr:uid="{00000000-0005-0000-0000-000016640000}"/>
    <cellStyle name="Note 4 19 4 2 4 3" xfId="41386" xr:uid="{00000000-0005-0000-0000-000017640000}"/>
    <cellStyle name="Note 4 19 4 2 5" xfId="11918" xr:uid="{00000000-0005-0000-0000-000018640000}"/>
    <cellStyle name="Note 4 19 4 2 5 2" xfId="29353" xr:uid="{00000000-0005-0000-0000-000019640000}"/>
    <cellStyle name="Note 4 19 4 2 5 3" xfId="43806" xr:uid="{00000000-0005-0000-0000-00001A640000}"/>
    <cellStyle name="Note 4 19 4 2 6" xfId="18925" xr:uid="{00000000-0005-0000-0000-00001B640000}"/>
    <cellStyle name="Note 4 19 4 3" xfId="2085" xr:uid="{00000000-0005-0000-0000-00001C640000}"/>
    <cellStyle name="Note 4 19 4 3 2" xfId="4596" xr:uid="{00000000-0005-0000-0000-00001D640000}"/>
    <cellStyle name="Note 4 19 4 3 2 2" xfId="14073" xr:uid="{00000000-0005-0000-0000-00001E640000}"/>
    <cellStyle name="Note 4 19 4 3 2 2 2" xfId="31508" xr:uid="{00000000-0005-0000-0000-00001F640000}"/>
    <cellStyle name="Note 4 19 4 3 2 2 3" xfId="45961" xr:uid="{00000000-0005-0000-0000-000020640000}"/>
    <cellStyle name="Note 4 19 4 3 2 3" xfId="16534" xr:uid="{00000000-0005-0000-0000-000021640000}"/>
    <cellStyle name="Note 4 19 4 3 2 3 2" xfId="33969" xr:uid="{00000000-0005-0000-0000-000022640000}"/>
    <cellStyle name="Note 4 19 4 3 2 3 3" xfId="48422" xr:uid="{00000000-0005-0000-0000-000023640000}"/>
    <cellStyle name="Note 4 19 4 3 2 4" xfId="22032" xr:uid="{00000000-0005-0000-0000-000024640000}"/>
    <cellStyle name="Note 4 19 4 3 2 5" xfId="36485" xr:uid="{00000000-0005-0000-0000-000025640000}"/>
    <cellStyle name="Note 4 19 4 3 3" xfId="7058" xr:uid="{00000000-0005-0000-0000-000026640000}"/>
    <cellStyle name="Note 4 19 4 3 3 2" xfId="24493" xr:uid="{00000000-0005-0000-0000-000027640000}"/>
    <cellStyle name="Note 4 19 4 3 3 3" xfId="38946" xr:uid="{00000000-0005-0000-0000-000028640000}"/>
    <cellStyle name="Note 4 19 4 3 4" xfId="9499" xr:uid="{00000000-0005-0000-0000-000029640000}"/>
    <cellStyle name="Note 4 19 4 3 4 2" xfId="26934" xr:uid="{00000000-0005-0000-0000-00002A640000}"/>
    <cellStyle name="Note 4 19 4 3 4 3" xfId="41387" xr:uid="{00000000-0005-0000-0000-00002B640000}"/>
    <cellStyle name="Note 4 19 4 3 5" xfId="11919" xr:uid="{00000000-0005-0000-0000-00002C640000}"/>
    <cellStyle name="Note 4 19 4 3 5 2" xfId="29354" xr:uid="{00000000-0005-0000-0000-00002D640000}"/>
    <cellStyle name="Note 4 19 4 3 5 3" xfId="43807" xr:uid="{00000000-0005-0000-0000-00002E640000}"/>
    <cellStyle name="Note 4 19 4 3 6" xfId="18926" xr:uid="{00000000-0005-0000-0000-00002F640000}"/>
    <cellStyle name="Note 4 19 4 4" xfId="2086" xr:uid="{00000000-0005-0000-0000-000030640000}"/>
    <cellStyle name="Note 4 19 4 4 2" xfId="4597" xr:uid="{00000000-0005-0000-0000-000031640000}"/>
    <cellStyle name="Note 4 19 4 4 2 2" xfId="22033" xr:uid="{00000000-0005-0000-0000-000032640000}"/>
    <cellStyle name="Note 4 19 4 4 2 3" xfId="36486" xr:uid="{00000000-0005-0000-0000-000033640000}"/>
    <cellStyle name="Note 4 19 4 4 3" xfId="7059" xr:uid="{00000000-0005-0000-0000-000034640000}"/>
    <cellStyle name="Note 4 19 4 4 3 2" xfId="24494" xr:uid="{00000000-0005-0000-0000-000035640000}"/>
    <cellStyle name="Note 4 19 4 4 3 3" xfId="38947" xr:uid="{00000000-0005-0000-0000-000036640000}"/>
    <cellStyle name="Note 4 19 4 4 4" xfId="9500" xr:uid="{00000000-0005-0000-0000-000037640000}"/>
    <cellStyle name="Note 4 19 4 4 4 2" xfId="26935" xr:uid="{00000000-0005-0000-0000-000038640000}"/>
    <cellStyle name="Note 4 19 4 4 4 3" xfId="41388" xr:uid="{00000000-0005-0000-0000-000039640000}"/>
    <cellStyle name="Note 4 19 4 4 5" xfId="11920" xr:uid="{00000000-0005-0000-0000-00003A640000}"/>
    <cellStyle name="Note 4 19 4 4 5 2" xfId="29355" xr:uid="{00000000-0005-0000-0000-00003B640000}"/>
    <cellStyle name="Note 4 19 4 4 5 3" xfId="43808" xr:uid="{00000000-0005-0000-0000-00003C640000}"/>
    <cellStyle name="Note 4 19 4 4 6" xfId="15291" xr:uid="{00000000-0005-0000-0000-00003D640000}"/>
    <cellStyle name="Note 4 19 4 4 6 2" xfId="32726" xr:uid="{00000000-0005-0000-0000-00003E640000}"/>
    <cellStyle name="Note 4 19 4 4 6 3" xfId="47179" xr:uid="{00000000-0005-0000-0000-00003F640000}"/>
    <cellStyle name="Note 4 19 4 4 7" xfId="18927" xr:uid="{00000000-0005-0000-0000-000040640000}"/>
    <cellStyle name="Note 4 19 4 4 8" xfId="20453" xr:uid="{00000000-0005-0000-0000-000041640000}"/>
    <cellStyle name="Note 4 19 4 5" xfId="4594" xr:uid="{00000000-0005-0000-0000-000042640000}"/>
    <cellStyle name="Note 4 19 4 5 2" xfId="14071" xr:uid="{00000000-0005-0000-0000-000043640000}"/>
    <cellStyle name="Note 4 19 4 5 2 2" xfId="31506" xr:uid="{00000000-0005-0000-0000-000044640000}"/>
    <cellStyle name="Note 4 19 4 5 2 3" xfId="45959" xr:uid="{00000000-0005-0000-0000-000045640000}"/>
    <cellStyle name="Note 4 19 4 5 3" xfId="16532" xr:uid="{00000000-0005-0000-0000-000046640000}"/>
    <cellStyle name="Note 4 19 4 5 3 2" xfId="33967" xr:uid="{00000000-0005-0000-0000-000047640000}"/>
    <cellStyle name="Note 4 19 4 5 3 3" xfId="48420" xr:uid="{00000000-0005-0000-0000-000048640000}"/>
    <cellStyle name="Note 4 19 4 5 4" xfId="22030" xr:uid="{00000000-0005-0000-0000-000049640000}"/>
    <cellStyle name="Note 4 19 4 5 5" xfId="36483" xr:uid="{00000000-0005-0000-0000-00004A640000}"/>
    <cellStyle name="Note 4 19 4 6" xfId="7056" xr:uid="{00000000-0005-0000-0000-00004B640000}"/>
    <cellStyle name="Note 4 19 4 6 2" xfId="24491" xr:uid="{00000000-0005-0000-0000-00004C640000}"/>
    <cellStyle name="Note 4 19 4 6 3" xfId="38944" xr:uid="{00000000-0005-0000-0000-00004D640000}"/>
    <cellStyle name="Note 4 19 4 7" xfId="9497" xr:uid="{00000000-0005-0000-0000-00004E640000}"/>
    <cellStyle name="Note 4 19 4 7 2" xfId="26932" xr:uid="{00000000-0005-0000-0000-00004F640000}"/>
    <cellStyle name="Note 4 19 4 7 3" xfId="41385" xr:uid="{00000000-0005-0000-0000-000050640000}"/>
    <cellStyle name="Note 4 19 4 8" xfId="11917" xr:uid="{00000000-0005-0000-0000-000051640000}"/>
    <cellStyle name="Note 4 19 4 8 2" xfId="29352" xr:uid="{00000000-0005-0000-0000-000052640000}"/>
    <cellStyle name="Note 4 19 4 8 3" xfId="43805" xr:uid="{00000000-0005-0000-0000-000053640000}"/>
    <cellStyle name="Note 4 19 4 9" xfId="18924" xr:uid="{00000000-0005-0000-0000-000054640000}"/>
    <cellStyle name="Note 4 19 5" xfId="2087" xr:uid="{00000000-0005-0000-0000-000055640000}"/>
    <cellStyle name="Note 4 19 5 2" xfId="2088" xr:uid="{00000000-0005-0000-0000-000056640000}"/>
    <cellStyle name="Note 4 19 5 2 2" xfId="4599" xr:uid="{00000000-0005-0000-0000-000057640000}"/>
    <cellStyle name="Note 4 19 5 2 2 2" xfId="14075" xr:uid="{00000000-0005-0000-0000-000058640000}"/>
    <cellStyle name="Note 4 19 5 2 2 2 2" xfId="31510" xr:uid="{00000000-0005-0000-0000-000059640000}"/>
    <cellStyle name="Note 4 19 5 2 2 2 3" xfId="45963" xr:uid="{00000000-0005-0000-0000-00005A640000}"/>
    <cellStyle name="Note 4 19 5 2 2 3" xfId="16536" xr:uid="{00000000-0005-0000-0000-00005B640000}"/>
    <cellStyle name="Note 4 19 5 2 2 3 2" xfId="33971" xr:uid="{00000000-0005-0000-0000-00005C640000}"/>
    <cellStyle name="Note 4 19 5 2 2 3 3" xfId="48424" xr:uid="{00000000-0005-0000-0000-00005D640000}"/>
    <cellStyle name="Note 4 19 5 2 2 4" xfId="22035" xr:uid="{00000000-0005-0000-0000-00005E640000}"/>
    <cellStyle name="Note 4 19 5 2 2 5" xfId="36488" xr:uid="{00000000-0005-0000-0000-00005F640000}"/>
    <cellStyle name="Note 4 19 5 2 3" xfId="7061" xr:uid="{00000000-0005-0000-0000-000060640000}"/>
    <cellStyle name="Note 4 19 5 2 3 2" xfId="24496" xr:uid="{00000000-0005-0000-0000-000061640000}"/>
    <cellStyle name="Note 4 19 5 2 3 3" xfId="38949" xr:uid="{00000000-0005-0000-0000-000062640000}"/>
    <cellStyle name="Note 4 19 5 2 4" xfId="9502" xr:uid="{00000000-0005-0000-0000-000063640000}"/>
    <cellStyle name="Note 4 19 5 2 4 2" xfId="26937" xr:uid="{00000000-0005-0000-0000-000064640000}"/>
    <cellStyle name="Note 4 19 5 2 4 3" xfId="41390" xr:uid="{00000000-0005-0000-0000-000065640000}"/>
    <cellStyle name="Note 4 19 5 2 5" xfId="11922" xr:uid="{00000000-0005-0000-0000-000066640000}"/>
    <cellStyle name="Note 4 19 5 2 5 2" xfId="29357" xr:uid="{00000000-0005-0000-0000-000067640000}"/>
    <cellStyle name="Note 4 19 5 2 5 3" xfId="43810" xr:uid="{00000000-0005-0000-0000-000068640000}"/>
    <cellStyle name="Note 4 19 5 2 6" xfId="18929" xr:uid="{00000000-0005-0000-0000-000069640000}"/>
    <cellStyle name="Note 4 19 5 3" xfId="2089" xr:uid="{00000000-0005-0000-0000-00006A640000}"/>
    <cellStyle name="Note 4 19 5 3 2" xfId="4600" xr:uid="{00000000-0005-0000-0000-00006B640000}"/>
    <cellStyle name="Note 4 19 5 3 2 2" xfId="14076" xr:uid="{00000000-0005-0000-0000-00006C640000}"/>
    <cellStyle name="Note 4 19 5 3 2 2 2" xfId="31511" xr:uid="{00000000-0005-0000-0000-00006D640000}"/>
    <cellStyle name="Note 4 19 5 3 2 2 3" xfId="45964" xr:uid="{00000000-0005-0000-0000-00006E640000}"/>
    <cellStyle name="Note 4 19 5 3 2 3" xfId="16537" xr:uid="{00000000-0005-0000-0000-00006F640000}"/>
    <cellStyle name="Note 4 19 5 3 2 3 2" xfId="33972" xr:uid="{00000000-0005-0000-0000-000070640000}"/>
    <cellStyle name="Note 4 19 5 3 2 3 3" xfId="48425" xr:uid="{00000000-0005-0000-0000-000071640000}"/>
    <cellStyle name="Note 4 19 5 3 2 4" xfId="22036" xr:uid="{00000000-0005-0000-0000-000072640000}"/>
    <cellStyle name="Note 4 19 5 3 2 5" xfId="36489" xr:uid="{00000000-0005-0000-0000-000073640000}"/>
    <cellStyle name="Note 4 19 5 3 3" xfId="7062" xr:uid="{00000000-0005-0000-0000-000074640000}"/>
    <cellStyle name="Note 4 19 5 3 3 2" xfId="24497" xr:uid="{00000000-0005-0000-0000-000075640000}"/>
    <cellStyle name="Note 4 19 5 3 3 3" xfId="38950" xr:uid="{00000000-0005-0000-0000-000076640000}"/>
    <cellStyle name="Note 4 19 5 3 4" xfId="9503" xr:uid="{00000000-0005-0000-0000-000077640000}"/>
    <cellStyle name="Note 4 19 5 3 4 2" xfId="26938" xr:uid="{00000000-0005-0000-0000-000078640000}"/>
    <cellStyle name="Note 4 19 5 3 4 3" xfId="41391" xr:uid="{00000000-0005-0000-0000-000079640000}"/>
    <cellStyle name="Note 4 19 5 3 5" xfId="11923" xr:uid="{00000000-0005-0000-0000-00007A640000}"/>
    <cellStyle name="Note 4 19 5 3 5 2" xfId="29358" xr:uid="{00000000-0005-0000-0000-00007B640000}"/>
    <cellStyle name="Note 4 19 5 3 5 3" xfId="43811" xr:uid="{00000000-0005-0000-0000-00007C640000}"/>
    <cellStyle name="Note 4 19 5 3 6" xfId="18930" xr:uid="{00000000-0005-0000-0000-00007D640000}"/>
    <cellStyle name="Note 4 19 5 4" xfId="2090" xr:uid="{00000000-0005-0000-0000-00007E640000}"/>
    <cellStyle name="Note 4 19 5 4 2" xfId="4601" xr:uid="{00000000-0005-0000-0000-00007F640000}"/>
    <cellStyle name="Note 4 19 5 4 2 2" xfId="22037" xr:uid="{00000000-0005-0000-0000-000080640000}"/>
    <cellStyle name="Note 4 19 5 4 2 3" xfId="36490" xr:uid="{00000000-0005-0000-0000-000081640000}"/>
    <cellStyle name="Note 4 19 5 4 3" xfId="7063" xr:uid="{00000000-0005-0000-0000-000082640000}"/>
    <cellStyle name="Note 4 19 5 4 3 2" xfId="24498" xr:uid="{00000000-0005-0000-0000-000083640000}"/>
    <cellStyle name="Note 4 19 5 4 3 3" xfId="38951" xr:uid="{00000000-0005-0000-0000-000084640000}"/>
    <cellStyle name="Note 4 19 5 4 4" xfId="9504" xr:uid="{00000000-0005-0000-0000-000085640000}"/>
    <cellStyle name="Note 4 19 5 4 4 2" xfId="26939" xr:uid="{00000000-0005-0000-0000-000086640000}"/>
    <cellStyle name="Note 4 19 5 4 4 3" xfId="41392" xr:uid="{00000000-0005-0000-0000-000087640000}"/>
    <cellStyle name="Note 4 19 5 4 5" xfId="11924" xr:uid="{00000000-0005-0000-0000-000088640000}"/>
    <cellStyle name="Note 4 19 5 4 5 2" xfId="29359" xr:uid="{00000000-0005-0000-0000-000089640000}"/>
    <cellStyle name="Note 4 19 5 4 5 3" xfId="43812" xr:uid="{00000000-0005-0000-0000-00008A640000}"/>
    <cellStyle name="Note 4 19 5 4 6" xfId="15292" xr:uid="{00000000-0005-0000-0000-00008B640000}"/>
    <cellStyle name="Note 4 19 5 4 6 2" xfId="32727" xr:uid="{00000000-0005-0000-0000-00008C640000}"/>
    <cellStyle name="Note 4 19 5 4 6 3" xfId="47180" xr:uid="{00000000-0005-0000-0000-00008D640000}"/>
    <cellStyle name="Note 4 19 5 4 7" xfId="18931" xr:uid="{00000000-0005-0000-0000-00008E640000}"/>
    <cellStyle name="Note 4 19 5 4 8" xfId="20454" xr:uid="{00000000-0005-0000-0000-00008F640000}"/>
    <cellStyle name="Note 4 19 5 5" xfId="4598" xr:uid="{00000000-0005-0000-0000-000090640000}"/>
    <cellStyle name="Note 4 19 5 5 2" xfId="14074" xr:uid="{00000000-0005-0000-0000-000091640000}"/>
    <cellStyle name="Note 4 19 5 5 2 2" xfId="31509" xr:uid="{00000000-0005-0000-0000-000092640000}"/>
    <cellStyle name="Note 4 19 5 5 2 3" xfId="45962" xr:uid="{00000000-0005-0000-0000-000093640000}"/>
    <cellStyle name="Note 4 19 5 5 3" xfId="16535" xr:uid="{00000000-0005-0000-0000-000094640000}"/>
    <cellStyle name="Note 4 19 5 5 3 2" xfId="33970" xr:uid="{00000000-0005-0000-0000-000095640000}"/>
    <cellStyle name="Note 4 19 5 5 3 3" xfId="48423" xr:uid="{00000000-0005-0000-0000-000096640000}"/>
    <cellStyle name="Note 4 19 5 5 4" xfId="22034" xr:uid="{00000000-0005-0000-0000-000097640000}"/>
    <cellStyle name="Note 4 19 5 5 5" xfId="36487" xr:uid="{00000000-0005-0000-0000-000098640000}"/>
    <cellStyle name="Note 4 19 5 6" xfId="7060" xr:uid="{00000000-0005-0000-0000-000099640000}"/>
    <cellStyle name="Note 4 19 5 6 2" xfId="24495" xr:uid="{00000000-0005-0000-0000-00009A640000}"/>
    <cellStyle name="Note 4 19 5 6 3" xfId="38948" xr:uid="{00000000-0005-0000-0000-00009B640000}"/>
    <cellStyle name="Note 4 19 5 7" xfId="9501" xr:uid="{00000000-0005-0000-0000-00009C640000}"/>
    <cellStyle name="Note 4 19 5 7 2" xfId="26936" xr:uid="{00000000-0005-0000-0000-00009D640000}"/>
    <cellStyle name="Note 4 19 5 7 3" xfId="41389" xr:uid="{00000000-0005-0000-0000-00009E640000}"/>
    <cellStyle name="Note 4 19 5 8" xfId="11921" xr:uid="{00000000-0005-0000-0000-00009F640000}"/>
    <cellStyle name="Note 4 19 5 8 2" xfId="29356" xr:uid="{00000000-0005-0000-0000-0000A0640000}"/>
    <cellStyle name="Note 4 19 5 8 3" xfId="43809" xr:uid="{00000000-0005-0000-0000-0000A1640000}"/>
    <cellStyle name="Note 4 19 5 9" xfId="18928" xr:uid="{00000000-0005-0000-0000-0000A2640000}"/>
    <cellStyle name="Note 4 19 6" xfId="2091" xr:uid="{00000000-0005-0000-0000-0000A3640000}"/>
    <cellStyle name="Note 4 19 6 2" xfId="4602" xr:uid="{00000000-0005-0000-0000-0000A4640000}"/>
    <cellStyle name="Note 4 19 6 2 2" xfId="14077" xr:uid="{00000000-0005-0000-0000-0000A5640000}"/>
    <cellStyle name="Note 4 19 6 2 2 2" xfId="31512" xr:uid="{00000000-0005-0000-0000-0000A6640000}"/>
    <cellStyle name="Note 4 19 6 2 2 3" xfId="45965" xr:uid="{00000000-0005-0000-0000-0000A7640000}"/>
    <cellStyle name="Note 4 19 6 2 3" xfId="16538" xr:uid="{00000000-0005-0000-0000-0000A8640000}"/>
    <cellStyle name="Note 4 19 6 2 3 2" xfId="33973" xr:uid="{00000000-0005-0000-0000-0000A9640000}"/>
    <cellStyle name="Note 4 19 6 2 3 3" xfId="48426" xr:uid="{00000000-0005-0000-0000-0000AA640000}"/>
    <cellStyle name="Note 4 19 6 2 4" xfId="22038" xr:uid="{00000000-0005-0000-0000-0000AB640000}"/>
    <cellStyle name="Note 4 19 6 2 5" xfId="36491" xr:uid="{00000000-0005-0000-0000-0000AC640000}"/>
    <cellStyle name="Note 4 19 6 3" xfId="7064" xr:uid="{00000000-0005-0000-0000-0000AD640000}"/>
    <cellStyle name="Note 4 19 6 3 2" xfId="24499" xr:uid="{00000000-0005-0000-0000-0000AE640000}"/>
    <cellStyle name="Note 4 19 6 3 3" xfId="38952" xr:uid="{00000000-0005-0000-0000-0000AF640000}"/>
    <cellStyle name="Note 4 19 6 4" xfId="9505" xr:uid="{00000000-0005-0000-0000-0000B0640000}"/>
    <cellStyle name="Note 4 19 6 4 2" xfId="26940" xr:uid="{00000000-0005-0000-0000-0000B1640000}"/>
    <cellStyle name="Note 4 19 6 4 3" xfId="41393" xr:uid="{00000000-0005-0000-0000-0000B2640000}"/>
    <cellStyle name="Note 4 19 6 5" xfId="11925" xr:uid="{00000000-0005-0000-0000-0000B3640000}"/>
    <cellStyle name="Note 4 19 6 5 2" xfId="29360" xr:uid="{00000000-0005-0000-0000-0000B4640000}"/>
    <cellStyle name="Note 4 19 6 5 3" xfId="43813" xr:uid="{00000000-0005-0000-0000-0000B5640000}"/>
    <cellStyle name="Note 4 19 6 6" xfId="18932" xr:uid="{00000000-0005-0000-0000-0000B6640000}"/>
    <cellStyle name="Note 4 19 7" xfId="2092" xr:uid="{00000000-0005-0000-0000-0000B7640000}"/>
    <cellStyle name="Note 4 19 7 2" xfId="4603" xr:uid="{00000000-0005-0000-0000-0000B8640000}"/>
    <cellStyle name="Note 4 19 7 2 2" xfId="14078" xr:uid="{00000000-0005-0000-0000-0000B9640000}"/>
    <cellStyle name="Note 4 19 7 2 2 2" xfId="31513" xr:uid="{00000000-0005-0000-0000-0000BA640000}"/>
    <cellStyle name="Note 4 19 7 2 2 3" xfId="45966" xr:uid="{00000000-0005-0000-0000-0000BB640000}"/>
    <cellStyle name="Note 4 19 7 2 3" xfId="16539" xr:uid="{00000000-0005-0000-0000-0000BC640000}"/>
    <cellStyle name="Note 4 19 7 2 3 2" xfId="33974" xr:uid="{00000000-0005-0000-0000-0000BD640000}"/>
    <cellStyle name="Note 4 19 7 2 3 3" xfId="48427" xr:uid="{00000000-0005-0000-0000-0000BE640000}"/>
    <cellStyle name="Note 4 19 7 2 4" xfId="22039" xr:uid="{00000000-0005-0000-0000-0000BF640000}"/>
    <cellStyle name="Note 4 19 7 2 5" xfId="36492" xr:uid="{00000000-0005-0000-0000-0000C0640000}"/>
    <cellStyle name="Note 4 19 7 3" xfId="7065" xr:uid="{00000000-0005-0000-0000-0000C1640000}"/>
    <cellStyle name="Note 4 19 7 3 2" xfId="24500" xr:uid="{00000000-0005-0000-0000-0000C2640000}"/>
    <cellStyle name="Note 4 19 7 3 3" xfId="38953" xr:uid="{00000000-0005-0000-0000-0000C3640000}"/>
    <cellStyle name="Note 4 19 7 4" xfId="9506" xr:uid="{00000000-0005-0000-0000-0000C4640000}"/>
    <cellStyle name="Note 4 19 7 4 2" xfId="26941" xr:uid="{00000000-0005-0000-0000-0000C5640000}"/>
    <cellStyle name="Note 4 19 7 4 3" xfId="41394" xr:uid="{00000000-0005-0000-0000-0000C6640000}"/>
    <cellStyle name="Note 4 19 7 5" xfId="11926" xr:uid="{00000000-0005-0000-0000-0000C7640000}"/>
    <cellStyle name="Note 4 19 7 5 2" xfId="29361" xr:uid="{00000000-0005-0000-0000-0000C8640000}"/>
    <cellStyle name="Note 4 19 7 5 3" xfId="43814" xr:uid="{00000000-0005-0000-0000-0000C9640000}"/>
    <cellStyle name="Note 4 19 7 6" xfId="18933" xr:uid="{00000000-0005-0000-0000-0000CA640000}"/>
    <cellStyle name="Note 4 19 8" xfId="2093" xr:uid="{00000000-0005-0000-0000-0000CB640000}"/>
    <cellStyle name="Note 4 19 8 2" xfId="4604" xr:uid="{00000000-0005-0000-0000-0000CC640000}"/>
    <cellStyle name="Note 4 19 8 2 2" xfId="22040" xr:uid="{00000000-0005-0000-0000-0000CD640000}"/>
    <cellStyle name="Note 4 19 8 2 3" xfId="36493" xr:uid="{00000000-0005-0000-0000-0000CE640000}"/>
    <cellStyle name="Note 4 19 8 3" xfId="7066" xr:uid="{00000000-0005-0000-0000-0000CF640000}"/>
    <cellStyle name="Note 4 19 8 3 2" xfId="24501" xr:uid="{00000000-0005-0000-0000-0000D0640000}"/>
    <cellStyle name="Note 4 19 8 3 3" xfId="38954" xr:uid="{00000000-0005-0000-0000-0000D1640000}"/>
    <cellStyle name="Note 4 19 8 4" xfId="9507" xr:uid="{00000000-0005-0000-0000-0000D2640000}"/>
    <cellStyle name="Note 4 19 8 4 2" xfId="26942" xr:uid="{00000000-0005-0000-0000-0000D3640000}"/>
    <cellStyle name="Note 4 19 8 4 3" xfId="41395" xr:uid="{00000000-0005-0000-0000-0000D4640000}"/>
    <cellStyle name="Note 4 19 8 5" xfId="11927" xr:uid="{00000000-0005-0000-0000-0000D5640000}"/>
    <cellStyle name="Note 4 19 8 5 2" xfId="29362" xr:uid="{00000000-0005-0000-0000-0000D6640000}"/>
    <cellStyle name="Note 4 19 8 5 3" xfId="43815" xr:uid="{00000000-0005-0000-0000-0000D7640000}"/>
    <cellStyle name="Note 4 19 8 6" xfId="15293" xr:uid="{00000000-0005-0000-0000-0000D8640000}"/>
    <cellStyle name="Note 4 19 8 6 2" xfId="32728" xr:uid="{00000000-0005-0000-0000-0000D9640000}"/>
    <cellStyle name="Note 4 19 8 6 3" xfId="47181" xr:uid="{00000000-0005-0000-0000-0000DA640000}"/>
    <cellStyle name="Note 4 19 8 7" xfId="18934" xr:uid="{00000000-0005-0000-0000-0000DB640000}"/>
    <cellStyle name="Note 4 19 8 8" xfId="20455" xr:uid="{00000000-0005-0000-0000-0000DC640000}"/>
    <cellStyle name="Note 4 19 9" xfId="4585" xr:uid="{00000000-0005-0000-0000-0000DD640000}"/>
    <cellStyle name="Note 4 19 9 2" xfId="14064" xr:uid="{00000000-0005-0000-0000-0000DE640000}"/>
    <cellStyle name="Note 4 19 9 2 2" xfId="31499" xr:uid="{00000000-0005-0000-0000-0000DF640000}"/>
    <cellStyle name="Note 4 19 9 2 3" xfId="45952" xr:uid="{00000000-0005-0000-0000-0000E0640000}"/>
    <cellStyle name="Note 4 19 9 3" xfId="16525" xr:uid="{00000000-0005-0000-0000-0000E1640000}"/>
    <cellStyle name="Note 4 19 9 3 2" xfId="33960" xr:uid="{00000000-0005-0000-0000-0000E2640000}"/>
    <cellStyle name="Note 4 19 9 3 3" xfId="48413" xr:uid="{00000000-0005-0000-0000-0000E3640000}"/>
    <cellStyle name="Note 4 19 9 4" xfId="22021" xr:uid="{00000000-0005-0000-0000-0000E4640000}"/>
    <cellStyle name="Note 4 19 9 5" xfId="36474" xr:uid="{00000000-0005-0000-0000-0000E5640000}"/>
    <cellStyle name="Note 4 2" xfId="2094" xr:uid="{00000000-0005-0000-0000-0000E6640000}"/>
    <cellStyle name="Note 4 2 10" xfId="7067" xr:uid="{00000000-0005-0000-0000-0000E7640000}"/>
    <cellStyle name="Note 4 2 10 2" xfId="24502" xr:uid="{00000000-0005-0000-0000-0000E8640000}"/>
    <cellStyle name="Note 4 2 10 3" xfId="38955" xr:uid="{00000000-0005-0000-0000-0000E9640000}"/>
    <cellStyle name="Note 4 2 11" xfId="9508" xr:uid="{00000000-0005-0000-0000-0000EA640000}"/>
    <cellStyle name="Note 4 2 11 2" xfId="26943" xr:uid="{00000000-0005-0000-0000-0000EB640000}"/>
    <cellStyle name="Note 4 2 11 3" xfId="41396" xr:uid="{00000000-0005-0000-0000-0000EC640000}"/>
    <cellStyle name="Note 4 2 12" xfId="11928" xr:uid="{00000000-0005-0000-0000-0000ED640000}"/>
    <cellStyle name="Note 4 2 12 2" xfId="29363" xr:uid="{00000000-0005-0000-0000-0000EE640000}"/>
    <cellStyle name="Note 4 2 12 3" xfId="43816" xr:uid="{00000000-0005-0000-0000-0000EF640000}"/>
    <cellStyle name="Note 4 2 13" xfId="18935" xr:uid="{00000000-0005-0000-0000-0000F0640000}"/>
    <cellStyle name="Note 4 2 2" xfId="2095" xr:uid="{00000000-0005-0000-0000-0000F1640000}"/>
    <cellStyle name="Note 4 2 2 2" xfId="2096" xr:uid="{00000000-0005-0000-0000-0000F2640000}"/>
    <cellStyle name="Note 4 2 2 2 2" xfId="4607" xr:uid="{00000000-0005-0000-0000-0000F3640000}"/>
    <cellStyle name="Note 4 2 2 2 2 2" xfId="14081" xr:uid="{00000000-0005-0000-0000-0000F4640000}"/>
    <cellStyle name="Note 4 2 2 2 2 2 2" xfId="31516" xr:uid="{00000000-0005-0000-0000-0000F5640000}"/>
    <cellStyle name="Note 4 2 2 2 2 2 3" xfId="45969" xr:uid="{00000000-0005-0000-0000-0000F6640000}"/>
    <cellStyle name="Note 4 2 2 2 2 3" xfId="16542" xr:uid="{00000000-0005-0000-0000-0000F7640000}"/>
    <cellStyle name="Note 4 2 2 2 2 3 2" xfId="33977" xr:uid="{00000000-0005-0000-0000-0000F8640000}"/>
    <cellStyle name="Note 4 2 2 2 2 3 3" xfId="48430" xr:uid="{00000000-0005-0000-0000-0000F9640000}"/>
    <cellStyle name="Note 4 2 2 2 2 4" xfId="22043" xr:uid="{00000000-0005-0000-0000-0000FA640000}"/>
    <cellStyle name="Note 4 2 2 2 2 5" xfId="36496" xr:uid="{00000000-0005-0000-0000-0000FB640000}"/>
    <cellStyle name="Note 4 2 2 2 3" xfId="7069" xr:uid="{00000000-0005-0000-0000-0000FC640000}"/>
    <cellStyle name="Note 4 2 2 2 3 2" xfId="24504" xr:uid="{00000000-0005-0000-0000-0000FD640000}"/>
    <cellStyle name="Note 4 2 2 2 3 3" xfId="38957" xr:uid="{00000000-0005-0000-0000-0000FE640000}"/>
    <cellStyle name="Note 4 2 2 2 4" xfId="9510" xr:uid="{00000000-0005-0000-0000-0000FF640000}"/>
    <cellStyle name="Note 4 2 2 2 4 2" xfId="26945" xr:uid="{00000000-0005-0000-0000-000000650000}"/>
    <cellStyle name="Note 4 2 2 2 4 3" xfId="41398" xr:uid="{00000000-0005-0000-0000-000001650000}"/>
    <cellStyle name="Note 4 2 2 2 5" xfId="11930" xr:uid="{00000000-0005-0000-0000-000002650000}"/>
    <cellStyle name="Note 4 2 2 2 5 2" xfId="29365" xr:uid="{00000000-0005-0000-0000-000003650000}"/>
    <cellStyle name="Note 4 2 2 2 5 3" xfId="43818" xr:uid="{00000000-0005-0000-0000-000004650000}"/>
    <cellStyle name="Note 4 2 2 2 6" xfId="18937" xr:uid="{00000000-0005-0000-0000-000005650000}"/>
    <cellStyle name="Note 4 2 2 3" xfId="2097" xr:uid="{00000000-0005-0000-0000-000006650000}"/>
    <cellStyle name="Note 4 2 2 3 2" xfId="4608" xr:uid="{00000000-0005-0000-0000-000007650000}"/>
    <cellStyle name="Note 4 2 2 3 2 2" xfId="14082" xr:uid="{00000000-0005-0000-0000-000008650000}"/>
    <cellStyle name="Note 4 2 2 3 2 2 2" xfId="31517" xr:uid="{00000000-0005-0000-0000-000009650000}"/>
    <cellStyle name="Note 4 2 2 3 2 2 3" xfId="45970" xr:uid="{00000000-0005-0000-0000-00000A650000}"/>
    <cellStyle name="Note 4 2 2 3 2 3" xfId="16543" xr:uid="{00000000-0005-0000-0000-00000B650000}"/>
    <cellStyle name="Note 4 2 2 3 2 3 2" xfId="33978" xr:uid="{00000000-0005-0000-0000-00000C650000}"/>
    <cellStyle name="Note 4 2 2 3 2 3 3" xfId="48431" xr:uid="{00000000-0005-0000-0000-00000D650000}"/>
    <cellStyle name="Note 4 2 2 3 2 4" xfId="22044" xr:uid="{00000000-0005-0000-0000-00000E650000}"/>
    <cellStyle name="Note 4 2 2 3 2 5" xfId="36497" xr:uid="{00000000-0005-0000-0000-00000F650000}"/>
    <cellStyle name="Note 4 2 2 3 3" xfId="7070" xr:uid="{00000000-0005-0000-0000-000010650000}"/>
    <cellStyle name="Note 4 2 2 3 3 2" xfId="24505" xr:uid="{00000000-0005-0000-0000-000011650000}"/>
    <cellStyle name="Note 4 2 2 3 3 3" xfId="38958" xr:uid="{00000000-0005-0000-0000-000012650000}"/>
    <cellStyle name="Note 4 2 2 3 4" xfId="9511" xr:uid="{00000000-0005-0000-0000-000013650000}"/>
    <cellStyle name="Note 4 2 2 3 4 2" xfId="26946" xr:uid="{00000000-0005-0000-0000-000014650000}"/>
    <cellStyle name="Note 4 2 2 3 4 3" xfId="41399" xr:uid="{00000000-0005-0000-0000-000015650000}"/>
    <cellStyle name="Note 4 2 2 3 5" xfId="11931" xr:uid="{00000000-0005-0000-0000-000016650000}"/>
    <cellStyle name="Note 4 2 2 3 5 2" xfId="29366" xr:uid="{00000000-0005-0000-0000-000017650000}"/>
    <cellStyle name="Note 4 2 2 3 5 3" xfId="43819" xr:uid="{00000000-0005-0000-0000-000018650000}"/>
    <cellStyle name="Note 4 2 2 3 6" xfId="18938" xr:uid="{00000000-0005-0000-0000-000019650000}"/>
    <cellStyle name="Note 4 2 2 4" xfId="2098" xr:uid="{00000000-0005-0000-0000-00001A650000}"/>
    <cellStyle name="Note 4 2 2 4 2" xfId="4609" xr:uid="{00000000-0005-0000-0000-00001B650000}"/>
    <cellStyle name="Note 4 2 2 4 2 2" xfId="22045" xr:uid="{00000000-0005-0000-0000-00001C650000}"/>
    <cellStyle name="Note 4 2 2 4 2 3" xfId="36498" xr:uid="{00000000-0005-0000-0000-00001D650000}"/>
    <cellStyle name="Note 4 2 2 4 3" xfId="7071" xr:uid="{00000000-0005-0000-0000-00001E650000}"/>
    <cellStyle name="Note 4 2 2 4 3 2" xfId="24506" xr:uid="{00000000-0005-0000-0000-00001F650000}"/>
    <cellStyle name="Note 4 2 2 4 3 3" xfId="38959" xr:uid="{00000000-0005-0000-0000-000020650000}"/>
    <cellStyle name="Note 4 2 2 4 4" xfId="9512" xr:uid="{00000000-0005-0000-0000-000021650000}"/>
    <cellStyle name="Note 4 2 2 4 4 2" xfId="26947" xr:uid="{00000000-0005-0000-0000-000022650000}"/>
    <cellStyle name="Note 4 2 2 4 4 3" xfId="41400" xr:uid="{00000000-0005-0000-0000-000023650000}"/>
    <cellStyle name="Note 4 2 2 4 5" xfId="11932" xr:uid="{00000000-0005-0000-0000-000024650000}"/>
    <cellStyle name="Note 4 2 2 4 5 2" xfId="29367" xr:uid="{00000000-0005-0000-0000-000025650000}"/>
    <cellStyle name="Note 4 2 2 4 5 3" xfId="43820" xr:uid="{00000000-0005-0000-0000-000026650000}"/>
    <cellStyle name="Note 4 2 2 4 6" xfId="15294" xr:uid="{00000000-0005-0000-0000-000027650000}"/>
    <cellStyle name="Note 4 2 2 4 6 2" xfId="32729" xr:uid="{00000000-0005-0000-0000-000028650000}"/>
    <cellStyle name="Note 4 2 2 4 6 3" xfId="47182" xr:uid="{00000000-0005-0000-0000-000029650000}"/>
    <cellStyle name="Note 4 2 2 4 7" xfId="18939" xr:uid="{00000000-0005-0000-0000-00002A650000}"/>
    <cellStyle name="Note 4 2 2 4 8" xfId="20456" xr:uid="{00000000-0005-0000-0000-00002B650000}"/>
    <cellStyle name="Note 4 2 2 5" xfId="4606" xr:uid="{00000000-0005-0000-0000-00002C650000}"/>
    <cellStyle name="Note 4 2 2 5 2" xfId="14080" xr:uid="{00000000-0005-0000-0000-00002D650000}"/>
    <cellStyle name="Note 4 2 2 5 2 2" xfId="31515" xr:uid="{00000000-0005-0000-0000-00002E650000}"/>
    <cellStyle name="Note 4 2 2 5 2 3" xfId="45968" xr:uid="{00000000-0005-0000-0000-00002F650000}"/>
    <cellStyle name="Note 4 2 2 5 3" xfId="16541" xr:uid="{00000000-0005-0000-0000-000030650000}"/>
    <cellStyle name="Note 4 2 2 5 3 2" xfId="33976" xr:uid="{00000000-0005-0000-0000-000031650000}"/>
    <cellStyle name="Note 4 2 2 5 3 3" xfId="48429" xr:uid="{00000000-0005-0000-0000-000032650000}"/>
    <cellStyle name="Note 4 2 2 5 4" xfId="22042" xr:uid="{00000000-0005-0000-0000-000033650000}"/>
    <cellStyle name="Note 4 2 2 5 5" xfId="36495" xr:uid="{00000000-0005-0000-0000-000034650000}"/>
    <cellStyle name="Note 4 2 2 6" xfId="7068" xr:uid="{00000000-0005-0000-0000-000035650000}"/>
    <cellStyle name="Note 4 2 2 6 2" xfId="24503" xr:uid="{00000000-0005-0000-0000-000036650000}"/>
    <cellStyle name="Note 4 2 2 6 3" xfId="38956" xr:uid="{00000000-0005-0000-0000-000037650000}"/>
    <cellStyle name="Note 4 2 2 7" xfId="9509" xr:uid="{00000000-0005-0000-0000-000038650000}"/>
    <cellStyle name="Note 4 2 2 7 2" xfId="26944" xr:uid="{00000000-0005-0000-0000-000039650000}"/>
    <cellStyle name="Note 4 2 2 7 3" xfId="41397" xr:uid="{00000000-0005-0000-0000-00003A650000}"/>
    <cellStyle name="Note 4 2 2 8" xfId="11929" xr:uid="{00000000-0005-0000-0000-00003B650000}"/>
    <cellStyle name="Note 4 2 2 8 2" xfId="29364" xr:uid="{00000000-0005-0000-0000-00003C650000}"/>
    <cellStyle name="Note 4 2 2 8 3" xfId="43817" xr:uid="{00000000-0005-0000-0000-00003D650000}"/>
    <cellStyle name="Note 4 2 2 9" xfId="18936" xr:uid="{00000000-0005-0000-0000-00003E650000}"/>
    <cellStyle name="Note 4 2 3" xfId="2099" xr:uid="{00000000-0005-0000-0000-00003F650000}"/>
    <cellStyle name="Note 4 2 3 2" xfId="2100" xr:uid="{00000000-0005-0000-0000-000040650000}"/>
    <cellStyle name="Note 4 2 3 2 2" xfId="4611" xr:uid="{00000000-0005-0000-0000-000041650000}"/>
    <cellStyle name="Note 4 2 3 2 2 2" xfId="14084" xr:uid="{00000000-0005-0000-0000-000042650000}"/>
    <cellStyle name="Note 4 2 3 2 2 2 2" xfId="31519" xr:uid="{00000000-0005-0000-0000-000043650000}"/>
    <cellStyle name="Note 4 2 3 2 2 2 3" xfId="45972" xr:uid="{00000000-0005-0000-0000-000044650000}"/>
    <cellStyle name="Note 4 2 3 2 2 3" xfId="16545" xr:uid="{00000000-0005-0000-0000-000045650000}"/>
    <cellStyle name="Note 4 2 3 2 2 3 2" xfId="33980" xr:uid="{00000000-0005-0000-0000-000046650000}"/>
    <cellStyle name="Note 4 2 3 2 2 3 3" xfId="48433" xr:uid="{00000000-0005-0000-0000-000047650000}"/>
    <cellStyle name="Note 4 2 3 2 2 4" xfId="22047" xr:uid="{00000000-0005-0000-0000-000048650000}"/>
    <cellStyle name="Note 4 2 3 2 2 5" xfId="36500" xr:uid="{00000000-0005-0000-0000-000049650000}"/>
    <cellStyle name="Note 4 2 3 2 3" xfId="7073" xr:uid="{00000000-0005-0000-0000-00004A650000}"/>
    <cellStyle name="Note 4 2 3 2 3 2" xfId="24508" xr:uid="{00000000-0005-0000-0000-00004B650000}"/>
    <cellStyle name="Note 4 2 3 2 3 3" xfId="38961" xr:uid="{00000000-0005-0000-0000-00004C650000}"/>
    <cellStyle name="Note 4 2 3 2 4" xfId="9514" xr:uid="{00000000-0005-0000-0000-00004D650000}"/>
    <cellStyle name="Note 4 2 3 2 4 2" xfId="26949" xr:uid="{00000000-0005-0000-0000-00004E650000}"/>
    <cellStyle name="Note 4 2 3 2 4 3" xfId="41402" xr:uid="{00000000-0005-0000-0000-00004F650000}"/>
    <cellStyle name="Note 4 2 3 2 5" xfId="11934" xr:uid="{00000000-0005-0000-0000-000050650000}"/>
    <cellStyle name="Note 4 2 3 2 5 2" xfId="29369" xr:uid="{00000000-0005-0000-0000-000051650000}"/>
    <cellStyle name="Note 4 2 3 2 5 3" xfId="43822" xr:uid="{00000000-0005-0000-0000-000052650000}"/>
    <cellStyle name="Note 4 2 3 2 6" xfId="18941" xr:uid="{00000000-0005-0000-0000-000053650000}"/>
    <cellStyle name="Note 4 2 3 3" xfId="2101" xr:uid="{00000000-0005-0000-0000-000054650000}"/>
    <cellStyle name="Note 4 2 3 3 2" xfId="4612" xr:uid="{00000000-0005-0000-0000-000055650000}"/>
    <cellStyle name="Note 4 2 3 3 2 2" xfId="14085" xr:uid="{00000000-0005-0000-0000-000056650000}"/>
    <cellStyle name="Note 4 2 3 3 2 2 2" xfId="31520" xr:uid="{00000000-0005-0000-0000-000057650000}"/>
    <cellStyle name="Note 4 2 3 3 2 2 3" xfId="45973" xr:uid="{00000000-0005-0000-0000-000058650000}"/>
    <cellStyle name="Note 4 2 3 3 2 3" xfId="16546" xr:uid="{00000000-0005-0000-0000-000059650000}"/>
    <cellStyle name="Note 4 2 3 3 2 3 2" xfId="33981" xr:uid="{00000000-0005-0000-0000-00005A650000}"/>
    <cellStyle name="Note 4 2 3 3 2 3 3" xfId="48434" xr:uid="{00000000-0005-0000-0000-00005B650000}"/>
    <cellStyle name="Note 4 2 3 3 2 4" xfId="22048" xr:uid="{00000000-0005-0000-0000-00005C650000}"/>
    <cellStyle name="Note 4 2 3 3 2 5" xfId="36501" xr:uid="{00000000-0005-0000-0000-00005D650000}"/>
    <cellStyle name="Note 4 2 3 3 3" xfId="7074" xr:uid="{00000000-0005-0000-0000-00005E650000}"/>
    <cellStyle name="Note 4 2 3 3 3 2" xfId="24509" xr:uid="{00000000-0005-0000-0000-00005F650000}"/>
    <cellStyle name="Note 4 2 3 3 3 3" xfId="38962" xr:uid="{00000000-0005-0000-0000-000060650000}"/>
    <cellStyle name="Note 4 2 3 3 4" xfId="9515" xr:uid="{00000000-0005-0000-0000-000061650000}"/>
    <cellStyle name="Note 4 2 3 3 4 2" xfId="26950" xr:uid="{00000000-0005-0000-0000-000062650000}"/>
    <cellStyle name="Note 4 2 3 3 4 3" xfId="41403" xr:uid="{00000000-0005-0000-0000-000063650000}"/>
    <cellStyle name="Note 4 2 3 3 5" xfId="11935" xr:uid="{00000000-0005-0000-0000-000064650000}"/>
    <cellStyle name="Note 4 2 3 3 5 2" xfId="29370" xr:uid="{00000000-0005-0000-0000-000065650000}"/>
    <cellStyle name="Note 4 2 3 3 5 3" xfId="43823" xr:uid="{00000000-0005-0000-0000-000066650000}"/>
    <cellStyle name="Note 4 2 3 3 6" xfId="18942" xr:uid="{00000000-0005-0000-0000-000067650000}"/>
    <cellStyle name="Note 4 2 3 4" xfId="2102" xr:uid="{00000000-0005-0000-0000-000068650000}"/>
    <cellStyle name="Note 4 2 3 4 2" xfId="4613" xr:uid="{00000000-0005-0000-0000-000069650000}"/>
    <cellStyle name="Note 4 2 3 4 2 2" xfId="22049" xr:uid="{00000000-0005-0000-0000-00006A650000}"/>
    <cellStyle name="Note 4 2 3 4 2 3" xfId="36502" xr:uid="{00000000-0005-0000-0000-00006B650000}"/>
    <cellStyle name="Note 4 2 3 4 3" xfId="7075" xr:uid="{00000000-0005-0000-0000-00006C650000}"/>
    <cellStyle name="Note 4 2 3 4 3 2" xfId="24510" xr:uid="{00000000-0005-0000-0000-00006D650000}"/>
    <cellStyle name="Note 4 2 3 4 3 3" xfId="38963" xr:uid="{00000000-0005-0000-0000-00006E650000}"/>
    <cellStyle name="Note 4 2 3 4 4" xfId="9516" xr:uid="{00000000-0005-0000-0000-00006F650000}"/>
    <cellStyle name="Note 4 2 3 4 4 2" xfId="26951" xr:uid="{00000000-0005-0000-0000-000070650000}"/>
    <cellStyle name="Note 4 2 3 4 4 3" xfId="41404" xr:uid="{00000000-0005-0000-0000-000071650000}"/>
    <cellStyle name="Note 4 2 3 4 5" xfId="11936" xr:uid="{00000000-0005-0000-0000-000072650000}"/>
    <cellStyle name="Note 4 2 3 4 5 2" xfId="29371" xr:uid="{00000000-0005-0000-0000-000073650000}"/>
    <cellStyle name="Note 4 2 3 4 5 3" xfId="43824" xr:uid="{00000000-0005-0000-0000-000074650000}"/>
    <cellStyle name="Note 4 2 3 4 6" xfId="15295" xr:uid="{00000000-0005-0000-0000-000075650000}"/>
    <cellStyle name="Note 4 2 3 4 6 2" xfId="32730" xr:uid="{00000000-0005-0000-0000-000076650000}"/>
    <cellStyle name="Note 4 2 3 4 6 3" xfId="47183" xr:uid="{00000000-0005-0000-0000-000077650000}"/>
    <cellStyle name="Note 4 2 3 4 7" xfId="18943" xr:uid="{00000000-0005-0000-0000-000078650000}"/>
    <cellStyle name="Note 4 2 3 4 8" xfId="20457" xr:uid="{00000000-0005-0000-0000-000079650000}"/>
    <cellStyle name="Note 4 2 3 5" xfId="4610" xr:uid="{00000000-0005-0000-0000-00007A650000}"/>
    <cellStyle name="Note 4 2 3 5 2" xfId="14083" xr:uid="{00000000-0005-0000-0000-00007B650000}"/>
    <cellStyle name="Note 4 2 3 5 2 2" xfId="31518" xr:uid="{00000000-0005-0000-0000-00007C650000}"/>
    <cellStyle name="Note 4 2 3 5 2 3" xfId="45971" xr:uid="{00000000-0005-0000-0000-00007D650000}"/>
    <cellStyle name="Note 4 2 3 5 3" xfId="16544" xr:uid="{00000000-0005-0000-0000-00007E650000}"/>
    <cellStyle name="Note 4 2 3 5 3 2" xfId="33979" xr:uid="{00000000-0005-0000-0000-00007F650000}"/>
    <cellStyle name="Note 4 2 3 5 3 3" xfId="48432" xr:uid="{00000000-0005-0000-0000-000080650000}"/>
    <cellStyle name="Note 4 2 3 5 4" xfId="22046" xr:uid="{00000000-0005-0000-0000-000081650000}"/>
    <cellStyle name="Note 4 2 3 5 5" xfId="36499" xr:uid="{00000000-0005-0000-0000-000082650000}"/>
    <cellStyle name="Note 4 2 3 6" xfId="7072" xr:uid="{00000000-0005-0000-0000-000083650000}"/>
    <cellStyle name="Note 4 2 3 6 2" xfId="24507" xr:uid="{00000000-0005-0000-0000-000084650000}"/>
    <cellStyle name="Note 4 2 3 6 3" xfId="38960" xr:uid="{00000000-0005-0000-0000-000085650000}"/>
    <cellStyle name="Note 4 2 3 7" xfId="9513" xr:uid="{00000000-0005-0000-0000-000086650000}"/>
    <cellStyle name="Note 4 2 3 7 2" xfId="26948" xr:uid="{00000000-0005-0000-0000-000087650000}"/>
    <cellStyle name="Note 4 2 3 7 3" xfId="41401" xr:uid="{00000000-0005-0000-0000-000088650000}"/>
    <cellStyle name="Note 4 2 3 8" xfId="11933" xr:uid="{00000000-0005-0000-0000-000089650000}"/>
    <cellStyle name="Note 4 2 3 8 2" xfId="29368" xr:uid="{00000000-0005-0000-0000-00008A650000}"/>
    <cellStyle name="Note 4 2 3 8 3" xfId="43821" xr:uid="{00000000-0005-0000-0000-00008B650000}"/>
    <cellStyle name="Note 4 2 3 9" xfId="18940" xr:uid="{00000000-0005-0000-0000-00008C650000}"/>
    <cellStyle name="Note 4 2 4" xfId="2103" xr:uid="{00000000-0005-0000-0000-00008D650000}"/>
    <cellStyle name="Note 4 2 4 2" xfId="2104" xr:uid="{00000000-0005-0000-0000-00008E650000}"/>
    <cellStyle name="Note 4 2 4 2 2" xfId="4615" xr:uid="{00000000-0005-0000-0000-00008F650000}"/>
    <cellStyle name="Note 4 2 4 2 2 2" xfId="14087" xr:uid="{00000000-0005-0000-0000-000090650000}"/>
    <cellStyle name="Note 4 2 4 2 2 2 2" xfId="31522" xr:uid="{00000000-0005-0000-0000-000091650000}"/>
    <cellStyle name="Note 4 2 4 2 2 2 3" xfId="45975" xr:uid="{00000000-0005-0000-0000-000092650000}"/>
    <cellStyle name="Note 4 2 4 2 2 3" xfId="16548" xr:uid="{00000000-0005-0000-0000-000093650000}"/>
    <cellStyle name="Note 4 2 4 2 2 3 2" xfId="33983" xr:uid="{00000000-0005-0000-0000-000094650000}"/>
    <cellStyle name="Note 4 2 4 2 2 3 3" xfId="48436" xr:uid="{00000000-0005-0000-0000-000095650000}"/>
    <cellStyle name="Note 4 2 4 2 2 4" xfId="22051" xr:uid="{00000000-0005-0000-0000-000096650000}"/>
    <cellStyle name="Note 4 2 4 2 2 5" xfId="36504" xr:uid="{00000000-0005-0000-0000-000097650000}"/>
    <cellStyle name="Note 4 2 4 2 3" xfId="7077" xr:uid="{00000000-0005-0000-0000-000098650000}"/>
    <cellStyle name="Note 4 2 4 2 3 2" xfId="24512" xr:uid="{00000000-0005-0000-0000-000099650000}"/>
    <cellStyle name="Note 4 2 4 2 3 3" xfId="38965" xr:uid="{00000000-0005-0000-0000-00009A650000}"/>
    <cellStyle name="Note 4 2 4 2 4" xfId="9518" xr:uid="{00000000-0005-0000-0000-00009B650000}"/>
    <cellStyle name="Note 4 2 4 2 4 2" xfId="26953" xr:uid="{00000000-0005-0000-0000-00009C650000}"/>
    <cellStyle name="Note 4 2 4 2 4 3" xfId="41406" xr:uid="{00000000-0005-0000-0000-00009D650000}"/>
    <cellStyle name="Note 4 2 4 2 5" xfId="11938" xr:uid="{00000000-0005-0000-0000-00009E650000}"/>
    <cellStyle name="Note 4 2 4 2 5 2" xfId="29373" xr:uid="{00000000-0005-0000-0000-00009F650000}"/>
    <cellStyle name="Note 4 2 4 2 5 3" xfId="43826" xr:uid="{00000000-0005-0000-0000-0000A0650000}"/>
    <cellStyle name="Note 4 2 4 2 6" xfId="18945" xr:uid="{00000000-0005-0000-0000-0000A1650000}"/>
    <cellStyle name="Note 4 2 4 3" xfId="2105" xr:uid="{00000000-0005-0000-0000-0000A2650000}"/>
    <cellStyle name="Note 4 2 4 3 2" xfId="4616" xr:uid="{00000000-0005-0000-0000-0000A3650000}"/>
    <cellStyle name="Note 4 2 4 3 2 2" xfId="14088" xr:uid="{00000000-0005-0000-0000-0000A4650000}"/>
    <cellStyle name="Note 4 2 4 3 2 2 2" xfId="31523" xr:uid="{00000000-0005-0000-0000-0000A5650000}"/>
    <cellStyle name="Note 4 2 4 3 2 2 3" xfId="45976" xr:uid="{00000000-0005-0000-0000-0000A6650000}"/>
    <cellStyle name="Note 4 2 4 3 2 3" xfId="16549" xr:uid="{00000000-0005-0000-0000-0000A7650000}"/>
    <cellStyle name="Note 4 2 4 3 2 3 2" xfId="33984" xr:uid="{00000000-0005-0000-0000-0000A8650000}"/>
    <cellStyle name="Note 4 2 4 3 2 3 3" xfId="48437" xr:uid="{00000000-0005-0000-0000-0000A9650000}"/>
    <cellStyle name="Note 4 2 4 3 2 4" xfId="22052" xr:uid="{00000000-0005-0000-0000-0000AA650000}"/>
    <cellStyle name="Note 4 2 4 3 2 5" xfId="36505" xr:uid="{00000000-0005-0000-0000-0000AB650000}"/>
    <cellStyle name="Note 4 2 4 3 3" xfId="7078" xr:uid="{00000000-0005-0000-0000-0000AC650000}"/>
    <cellStyle name="Note 4 2 4 3 3 2" xfId="24513" xr:uid="{00000000-0005-0000-0000-0000AD650000}"/>
    <cellStyle name="Note 4 2 4 3 3 3" xfId="38966" xr:uid="{00000000-0005-0000-0000-0000AE650000}"/>
    <cellStyle name="Note 4 2 4 3 4" xfId="9519" xr:uid="{00000000-0005-0000-0000-0000AF650000}"/>
    <cellStyle name="Note 4 2 4 3 4 2" xfId="26954" xr:uid="{00000000-0005-0000-0000-0000B0650000}"/>
    <cellStyle name="Note 4 2 4 3 4 3" xfId="41407" xr:uid="{00000000-0005-0000-0000-0000B1650000}"/>
    <cellStyle name="Note 4 2 4 3 5" xfId="11939" xr:uid="{00000000-0005-0000-0000-0000B2650000}"/>
    <cellStyle name="Note 4 2 4 3 5 2" xfId="29374" xr:uid="{00000000-0005-0000-0000-0000B3650000}"/>
    <cellStyle name="Note 4 2 4 3 5 3" xfId="43827" xr:uid="{00000000-0005-0000-0000-0000B4650000}"/>
    <cellStyle name="Note 4 2 4 3 6" xfId="18946" xr:uid="{00000000-0005-0000-0000-0000B5650000}"/>
    <cellStyle name="Note 4 2 4 4" xfId="2106" xr:uid="{00000000-0005-0000-0000-0000B6650000}"/>
    <cellStyle name="Note 4 2 4 4 2" xfId="4617" xr:uid="{00000000-0005-0000-0000-0000B7650000}"/>
    <cellStyle name="Note 4 2 4 4 2 2" xfId="22053" xr:uid="{00000000-0005-0000-0000-0000B8650000}"/>
    <cellStyle name="Note 4 2 4 4 2 3" xfId="36506" xr:uid="{00000000-0005-0000-0000-0000B9650000}"/>
    <cellStyle name="Note 4 2 4 4 3" xfId="7079" xr:uid="{00000000-0005-0000-0000-0000BA650000}"/>
    <cellStyle name="Note 4 2 4 4 3 2" xfId="24514" xr:uid="{00000000-0005-0000-0000-0000BB650000}"/>
    <cellStyle name="Note 4 2 4 4 3 3" xfId="38967" xr:uid="{00000000-0005-0000-0000-0000BC650000}"/>
    <cellStyle name="Note 4 2 4 4 4" xfId="9520" xr:uid="{00000000-0005-0000-0000-0000BD650000}"/>
    <cellStyle name="Note 4 2 4 4 4 2" xfId="26955" xr:uid="{00000000-0005-0000-0000-0000BE650000}"/>
    <cellStyle name="Note 4 2 4 4 4 3" xfId="41408" xr:uid="{00000000-0005-0000-0000-0000BF650000}"/>
    <cellStyle name="Note 4 2 4 4 5" xfId="11940" xr:uid="{00000000-0005-0000-0000-0000C0650000}"/>
    <cellStyle name="Note 4 2 4 4 5 2" xfId="29375" xr:uid="{00000000-0005-0000-0000-0000C1650000}"/>
    <cellStyle name="Note 4 2 4 4 5 3" xfId="43828" xr:uid="{00000000-0005-0000-0000-0000C2650000}"/>
    <cellStyle name="Note 4 2 4 4 6" xfId="15296" xr:uid="{00000000-0005-0000-0000-0000C3650000}"/>
    <cellStyle name="Note 4 2 4 4 6 2" xfId="32731" xr:uid="{00000000-0005-0000-0000-0000C4650000}"/>
    <cellStyle name="Note 4 2 4 4 6 3" xfId="47184" xr:uid="{00000000-0005-0000-0000-0000C5650000}"/>
    <cellStyle name="Note 4 2 4 4 7" xfId="18947" xr:uid="{00000000-0005-0000-0000-0000C6650000}"/>
    <cellStyle name="Note 4 2 4 4 8" xfId="20458" xr:uid="{00000000-0005-0000-0000-0000C7650000}"/>
    <cellStyle name="Note 4 2 4 5" xfId="4614" xr:uid="{00000000-0005-0000-0000-0000C8650000}"/>
    <cellStyle name="Note 4 2 4 5 2" xfId="14086" xr:uid="{00000000-0005-0000-0000-0000C9650000}"/>
    <cellStyle name="Note 4 2 4 5 2 2" xfId="31521" xr:uid="{00000000-0005-0000-0000-0000CA650000}"/>
    <cellStyle name="Note 4 2 4 5 2 3" xfId="45974" xr:uid="{00000000-0005-0000-0000-0000CB650000}"/>
    <cellStyle name="Note 4 2 4 5 3" xfId="16547" xr:uid="{00000000-0005-0000-0000-0000CC650000}"/>
    <cellStyle name="Note 4 2 4 5 3 2" xfId="33982" xr:uid="{00000000-0005-0000-0000-0000CD650000}"/>
    <cellStyle name="Note 4 2 4 5 3 3" xfId="48435" xr:uid="{00000000-0005-0000-0000-0000CE650000}"/>
    <cellStyle name="Note 4 2 4 5 4" xfId="22050" xr:uid="{00000000-0005-0000-0000-0000CF650000}"/>
    <cellStyle name="Note 4 2 4 5 5" xfId="36503" xr:uid="{00000000-0005-0000-0000-0000D0650000}"/>
    <cellStyle name="Note 4 2 4 6" xfId="7076" xr:uid="{00000000-0005-0000-0000-0000D1650000}"/>
    <cellStyle name="Note 4 2 4 6 2" xfId="24511" xr:uid="{00000000-0005-0000-0000-0000D2650000}"/>
    <cellStyle name="Note 4 2 4 6 3" xfId="38964" xr:uid="{00000000-0005-0000-0000-0000D3650000}"/>
    <cellStyle name="Note 4 2 4 7" xfId="9517" xr:uid="{00000000-0005-0000-0000-0000D4650000}"/>
    <cellStyle name="Note 4 2 4 7 2" xfId="26952" xr:uid="{00000000-0005-0000-0000-0000D5650000}"/>
    <cellStyle name="Note 4 2 4 7 3" xfId="41405" xr:uid="{00000000-0005-0000-0000-0000D6650000}"/>
    <cellStyle name="Note 4 2 4 8" xfId="11937" xr:uid="{00000000-0005-0000-0000-0000D7650000}"/>
    <cellStyle name="Note 4 2 4 8 2" xfId="29372" xr:uid="{00000000-0005-0000-0000-0000D8650000}"/>
    <cellStyle name="Note 4 2 4 8 3" xfId="43825" xr:uid="{00000000-0005-0000-0000-0000D9650000}"/>
    <cellStyle name="Note 4 2 4 9" xfId="18944" xr:uid="{00000000-0005-0000-0000-0000DA650000}"/>
    <cellStyle name="Note 4 2 5" xfId="2107" xr:uid="{00000000-0005-0000-0000-0000DB650000}"/>
    <cellStyle name="Note 4 2 5 2" xfId="2108" xr:uid="{00000000-0005-0000-0000-0000DC650000}"/>
    <cellStyle name="Note 4 2 5 2 2" xfId="4619" xr:uid="{00000000-0005-0000-0000-0000DD650000}"/>
    <cellStyle name="Note 4 2 5 2 2 2" xfId="14090" xr:uid="{00000000-0005-0000-0000-0000DE650000}"/>
    <cellStyle name="Note 4 2 5 2 2 2 2" xfId="31525" xr:uid="{00000000-0005-0000-0000-0000DF650000}"/>
    <cellStyle name="Note 4 2 5 2 2 2 3" xfId="45978" xr:uid="{00000000-0005-0000-0000-0000E0650000}"/>
    <cellStyle name="Note 4 2 5 2 2 3" xfId="16551" xr:uid="{00000000-0005-0000-0000-0000E1650000}"/>
    <cellStyle name="Note 4 2 5 2 2 3 2" xfId="33986" xr:uid="{00000000-0005-0000-0000-0000E2650000}"/>
    <cellStyle name="Note 4 2 5 2 2 3 3" xfId="48439" xr:uid="{00000000-0005-0000-0000-0000E3650000}"/>
    <cellStyle name="Note 4 2 5 2 2 4" xfId="22055" xr:uid="{00000000-0005-0000-0000-0000E4650000}"/>
    <cellStyle name="Note 4 2 5 2 2 5" xfId="36508" xr:uid="{00000000-0005-0000-0000-0000E5650000}"/>
    <cellStyle name="Note 4 2 5 2 3" xfId="7081" xr:uid="{00000000-0005-0000-0000-0000E6650000}"/>
    <cellStyle name="Note 4 2 5 2 3 2" xfId="24516" xr:uid="{00000000-0005-0000-0000-0000E7650000}"/>
    <cellStyle name="Note 4 2 5 2 3 3" xfId="38969" xr:uid="{00000000-0005-0000-0000-0000E8650000}"/>
    <cellStyle name="Note 4 2 5 2 4" xfId="9522" xr:uid="{00000000-0005-0000-0000-0000E9650000}"/>
    <cellStyle name="Note 4 2 5 2 4 2" xfId="26957" xr:uid="{00000000-0005-0000-0000-0000EA650000}"/>
    <cellStyle name="Note 4 2 5 2 4 3" xfId="41410" xr:uid="{00000000-0005-0000-0000-0000EB650000}"/>
    <cellStyle name="Note 4 2 5 2 5" xfId="11942" xr:uid="{00000000-0005-0000-0000-0000EC650000}"/>
    <cellStyle name="Note 4 2 5 2 5 2" xfId="29377" xr:uid="{00000000-0005-0000-0000-0000ED650000}"/>
    <cellStyle name="Note 4 2 5 2 5 3" xfId="43830" xr:uid="{00000000-0005-0000-0000-0000EE650000}"/>
    <cellStyle name="Note 4 2 5 2 6" xfId="18949" xr:uid="{00000000-0005-0000-0000-0000EF650000}"/>
    <cellStyle name="Note 4 2 5 3" xfId="2109" xr:uid="{00000000-0005-0000-0000-0000F0650000}"/>
    <cellStyle name="Note 4 2 5 3 2" xfId="4620" xr:uid="{00000000-0005-0000-0000-0000F1650000}"/>
    <cellStyle name="Note 4 2 5 3 2 2" xfId="14091" xr:uid="{00000000-0005-0000-0000-0000F2650000}"/>
    <cellStyle name="Note 4 2 5 3 2 2 2" xfId="31526" xr:uid="{00000000-0005-0000-0000-0000F3650000}"/>
    <cellStyle name="Note 4 2 5 3 2 2 3" xfId="45979" xr:uid="{00000000-0005-0000-0000-0000F4650000}"/>
    <cellStyle name="Note 4 2 5 3 2 3" xfId="16552" xr:uid="{00000000-0005-0000-0000-0000F5650000}"/>
    <cellStyle name="Note 4 2 5 3 2 3 2" xfId="33987" xr:uid="{00000000-0005-0000-0000-0000F6650000}"/>
    <cellStyle name="Note 4 2 5 3 2 3 3" xfId="48440" xr:uid="{00000000-0005-0000-0000-0000F7650000}"/>
    <cellStyle name="Note 4 2 5 3 2 4" xfId="22056" xr:uid="{00000000-0005-0000-0000-0000F8650000}"/>
    <cellStyle name="Note 4 2 5 3 2 5" xfId="36509" xr:uid="{00000000-0005-0000-0000-0000F9650000}"/>
    <cellStyle name="Note 4 2 5 3 3" xfId="7082" xr:uid="{00000000-0005-0000-0000-0000FA650000}"/>
    <cellStyle name="Note 4 2 5 3 3 2" xfId="24517" xr:uid="{00000000-0005-0000-0000-0000FB650000}"/>
    <cellStyle name="Note 4 2 5 3 3 3" xfId="38970" xr:uid="{00000000-0005-0000-0000-0000FC650000}"/>
    <cellStyle name="Note 4 2 5 3 4" xfId="9523" xr:uid="{00000000-0005-0000-0000-0000FD650000}"/>
    <cellStyle name="Note 4 2 5 3 4 2" xfId="26958" xr:uid="{00000000-0005-0000-0000-0000FE650000}"/>
    <cellStyle name="Note 4 2 5 3 4 3" xfId="41411" xr:uid="{00000000-0005-0000-0000-0000FF650000}"/>
    <cellStyle name="Note 4 2 5 3 5" xfId="11943" xr:uid="{00000000-0005-0000-0000-000000660000}"/>
    <cellStyle name="Note 4 2 5 3 5 2" xfId="29378" xr:uid="{00000000-0005-0000-0000-000001660000}"/>
    <cellStyle name="Note 4 2 5 3 5 3" xfId="43831" xr:uid="{00000000-0005-0000-0000-000002660000}"/>
    <cellStyle name="Note 4 2 5 3 6" xfId="18950" xr:uid="{00000000-0005-0000-0000-000003660000}"/>
    <cellStyle name="Note 4 2 5 4" xfId="2110" xr:uid="{00000000-0005-0000-0000-000004660000}"/>
    <cellStyle name="Note 4 2 5 4 2" xfId="4621" xr:uid="{00000000-0005-0000-0000-000005660000}"/>
    <cellStyle name="Note 4 2 5 4 2 2" xfId="22057" xr:uid="{00000000-0005-0000-0000-000006660000}"/>
    <cellStyle name="Note 4 2 5 4 2 3" xfId="36510" xr:uid="{00000000-0005-0000-0000-000007660000}"/>
    <cellStyle name="Note 4 2 5 4 3" xfId="7083" xr:uid="{00000000-0005-0000-0000-000008660000}"/>
    <cellStyle name="Note 4 2 5 4 3 2" xfId="24518" xr:uid="{00000000-0005-0000-0000-000009660000}"/>
    <cellStyle name="Note 4 2 5 4 3 3" xfId="38971" xr:uid="{00000000-0005-0000-0000-00000A660000}"/>
    <cellStyle name="Note 4 2 5 4 4" xfId="9524" xr:uid="{00000000-0005-0000-0000-00000B660000}"/>
    <cellStyle name="Note 4 2 5 4 4 2" xfId="26959" xr:uid="{00000000-0005-0000-0000-00000C660000}"/>
    <cellStyle name="Note 4 2 5 4 4 3" xfId="41412" xr:uid="{00000000-0005-0000-0000-00000D660000}"/>
    <cellStyle name="Note 4 2 5 4 5" xfId="11944" xr:uid="{00000000-0005-0000-0000-00000E660000}"/>
    <cellStyle name="Note 4 2 5 4 5 2" xfId="29379" xr:uid="{00000000-0005-0000-0000-00000F660000}"/>
    <cellStyle name="Note 4 2 5 4 5 3" xfId="43832" xr:uid="{00000000-0005-0000-0000-000010660000}"/>
    <cellStyle name="Note 4 2 5 4 6" xfId="15297" xr:uid="{00000000-0005-0000-0000-000011660000}"/>
    <cellStyle name="Note 4 2 5 4 6 2" xfId="32732" xr:uid="{00000000-0005-0000-0000-000012660000}"/>
    <cellStyle name="Note 4 2 5 4 6 3" xfId="47185" xr:uid="{00000000-0005-0000-0000-000013660000}"/>
    <cellStyle name="Note 4 2 5 4 7" xfId="18951" xr:uid="{00000000-0005-0000-0000-000014660000}"/>
    <cellStyle name="Note 4 2 5 4 8" xfId="20459" xr:uid="{00000000-0005-0000-0000-000015660000}"/>
    <cellStyle name="Note 4 2 5 5" xfId="4618" xr:uid="{00000000-0005-0000-0000-000016660000}"/>
    <cellStyle name="Note 4 2 5 5 2" xfId="14089" xr:uid="{00000000-0005-0000-0000-000017660000}"/>
    <cellStyle name="Note 4 2 5 5 2 2" xfId="31524" xr:uid="{00000000-0005-0000-0000-000018660000}"/>
    <cellStyle name="Note 4 2 5 5 2 3" xfId="45977" xr:uid="{00000000-0005-0000-0000-000019660000}"/>
    <cellStyle name="Note 4 2 5 5 3" xfId="16550" xr:uid="{00000000-0005-0000-0000-00001A660000}"/>
    <cellStyle name="Note 4 2 5 5 3 2" xfId="33985" xr:uid="{00000000-0005-0000-0000-00001B660000}"/>
    <cellStyle name="Note 4 2 5 5 3 3" xfId="48438" xr:uid="{00000000-0005-0000-0000-00001C660000}"/>
    <cellStyle name="Note 4 2 5 5 4" xfId="22054" xr:uid="{00000000-0005-0000-0000-00001D660000}"/>
    <cellStyle name="Note 4 2 5 5 5" xfId="36507" xr:uid="{00000000-0005-0000-0000-00001E660000}"/>
    <cellStyle name="Note 4 2 5 6" xfId="7080" xr:uid="{00000000-0005-0000-0000-00001F660000}"/>
    <cellStyle name="Note 4 2 5 6 2" xfId="24515" xr:uid="{00000000-0005-0000-0000-000020660000}"/>
    <cellStyle name="Note 4 2 5 6 3" xfId="38968" xr:uid="{00000000-0005-0000-0000-000021660000}"/>
    <cellStyle name="Note 4 2 5 7" xfId="9521" xr:uid="{00000000-0005-0000-0000-000022660000}"/>
    <cellStyle name="Note 4 2 5 7 2" xfId="26956" xr:uid="{00000000-0005-0000-0000-000023660000}"/>
    <cellStyle name="Note 4 2 5 7 3" xfId="41409" xr:uid="{00000000-0005-0000-0000-000024660000}"/>
    <cellStyle name="Note 4 2 5 8" xfId="11941" xr:uid="{00000000-0005-0000-0000-000025660000}"/>
    <cellStyle name="Note 4 2 5 8 2" xfId="29376" xr:uid="{00000000-0005-0000-0000-000026660000}"/>
    <cellStyle name="Note 4 2 5 8 3" xfId="43829" xr:uid="{00000000-0005-0000-0000-000027660000}"/>
    <cellStyle name="Note 4 2 5 9" xfId="18948" xr:uid="{00000000-0005-0000-0000-000028660000}"/>
    <cellStyle name="Note 4 2 6" xfId="2111" xr:uid="{00000000-0005-0000-0000-000029660000}"/>
    <cellStyle name="Note 4 2 6 2" xfId="4622" xr:uid="{00000000-0005-0000-0000-00002A660000}"/>
    <cellStyle name="Note 4 2 6 2 2" xfId="14092" xr:uid="{00000000-0005-0000-0000-00002B660000}"/>
    <cellStyle name="Note 4 2 6 2 2 2" xfId="31527" xr:uid="{00000000-0005-0000-0000-00002C660000}"/>
    <cellStyle name="Note 4 2 6 2 2 3" xfId="45980" xr:uid="{00000000-0005-0000-0000-00002D660000}"/>
    <cellStyle name="Note 4 2 6 2 3" xfId="16553" xr:uid="{00000000-0005-0000-0000-00002E660000}"/>
    <cellStyle name="Note 4 2 6 2 3 2" xfId="33988" xr:uid="{00000000-0005-0000-0000-00002F660000}"/>
    <cellStyle name="Note 4 2 6 2 3 3" xfId="48441" xr:uid="{00000000-0005-0000-0000-000030660000}"/>
    <cellStyle name="Note 4 2 6 2 4" xfId="22058" xr:uid="{00000000-0005-0000-0000-000031660000}"/>
    <cellStyle name="Note 4 2 6 2 5" xfId="36511" xr:uid="{00000000-0005-0000-0000-000032660000}"/>
    <cellStyle name="Note 4 2 6 3" xfId="7084" xr:uid="{00000000-0005-0000-0000-000033660000}"/>
    <cellStyle name="Note 4 2 6 3 2" xfId="24519" xr:uid="{00000000-0005-0000-0000-000034660000}"/>
    <cellStyle name="Note 4 2 6 3 3" xfId="38972" xr:uid="{00000000-0005-0000-0000-000035660000}"/>
    <cellStyle name="Note 4 2 6 4" xfId="9525" xr:uid="{00000000-0005-0000-0000-000036660000}"/>
    <cellStyle name="Note 4 2 6 4 2" xfId="26960" xr:uid="{00000000-0005-0000-0000-000037660000}"/>
    <cellStyle name="Note 4 2 6 4 3" xfId="41413" xr:uid="{00000000-0005-0000-0000-000038660000}"/>
    <cellStyle name="Note 4 2 6 5" xfId="11945" xr:uid="{00000000-0005-0000-0000-000039660000}"/>
    <cellStyle name="Note 4 2 6 5 2" xfId="29380" xr:uid="{00000000-0005-0000-0000-00003A660000}"/>
    <cellStyle name="Note 4 2 6 5 3" xfId="43833" xr:uid="{00000000-0005-0000-0000-00003B660000}"/>
    <cellStyle name="Note 4 2 6 6" xfId="18952" xr:uid="{00000000-0005-0000-0000-00003C660000}"/>
    <cellStyle name="Note 4 2 7" xfId="2112" xr:uid="{00000000-0005-0000-0000-00003D660000}"/>
    <cellStyle name="Note 4 2 7 2" xfId="4623" xr:uid="{00000000-0005-0000-0000-00003E660000}"/>
    <cellStyle name="Note 4 2 7 2 2" xfId="14093" xr:uid="{00000000-0005-0000-0000-00003F660000}"/>
    <cellStyle name="Note 4 2 7 2 2 2" xfId="31528" xr:uid="{00000000-0005-0000-0000-000040660000}"/>
    <cellStyle name="Note 4 2 7 2 2 3" xfId="45981" xr:uid="{00000000-0005-0000-0000-000041660000}"/>
    <cellStyle name="Note 4 2 7 2 3" xfId="16554" xr:uid="{00000000-0005-0000-0000-000042660000}"/>
    <cellStyle name="Note 4 2 7 2 3 2" xfId="33989" xr:uid="{00000000-0005-0000-0000-000043660000}"/>
    <cellStyle name="Note 4 2 7 2 3 3" xfId="48442" xr:uid="{00000000-0005-0000-0000-000044660000}"/>
    <cellStyle name="Note 4 2 7 2 4" xfId="22059" xr:uid="{00000000-0005-0000-0000-000045660000}"/>
    <cellStyle name="Note 4 2 7 2 5" xfId="36512" xr:uid="{00000000-0005-0000-0000-000046660000}"/>
    <cellStyle name="Note 4 2 7 3" xfId="7085" xr:uid="{00000000-0005-0000-0000-000047660000}"/>
    <cellStyle name="Note 4 2 7 3 2" xfId="24520" xr:uid="{00000000-0005-0000-0000-000048660000}"/>
    <cellStyle name="Note 4 2 7 3 3" xfId="38973" xr:uid="{00000000-0005-0000-0000-000049660000}"/>
    <cellStyle name="Note 4 2 7 4" xfId="9526" xr:uid="{00000000-0005-0000-0000-00004A660000}"/>
    <cellStyle name="Note 4 2 7 4 2" xfId="26961" xr:uid="{00000000-0005-0000-0000-00004B660000}"/>
    <cellStyle name="Note 4 2 7 4 3" xfId="41414" xr:uid="{00000000-0005-0000-0000-00004C660000}"/>
    <cellStyle name="Note 4 2 7 5" xfId="11946" xr:uid="{00000000-0005-0000-0000-00004D660000}"/>
    <cellStyle name="Note 4 2 7 5 2" xfId="29381" xr:uid="{00000000-0005-0000-0000-00004E660000}"/>
    <cellStyle name="Note 4 2 7 5 3" xfId="43834" xr:uid="{00000000-0005-0000-0000-00004F660000}"/>
    <cellStyle name="Note 4 2 7 6" xfId="18953" xr:uid="{00000000-0005-0000-0000-000050660000}"/>
    <cellStyle name="Note 4 2 8" xfId="2113" xr:uid="{00000000-0005-0000-0000-000051660000}"/>
    <cellStyle name="Note 4 2 8 2" xfId="4624" xr:uid="{00000000-0005-0000-0000-000052660000}"/>
    <cellStyle name="Note 4 2 8 2 2" xfId="22060" xr:uid="{00000000-0005-0000-0000-000053660000}"/>
    <cellStyle name="Note 4 2 8 2 3" xfId="36513" xr:uid="{00000000-0005-0000-0000-000054660000}"/>
    <cellStyle name="Note 4 2 8 3" xfId="7086" xr:uid="{00000000-0005-0000-0000-000055660000}"/>
    <cellStyle name="Note 4 2 8 3 2" xfId="24521" xr:uid="{00000000-0005-0000-0000-000056660000}"/>
    <cellStyle name="Note 4 2 8 3 3" xfId="38974" xr:uid="{00000000-0005-0000-0000-000057660000}"/>
    <cellStyle name="Note 4 2 8 4" xfId="9527" xr:uid="{00000000-0005-0000-0000-000058660000}"/>
    <cellStyle name="Note 4 2 8 4 2" xfId="26962" xr:uid="{00000000-0005-0000-0000-000059660000}"/>
    <cellStyle name="Note 4 2 8 4 3" xfId="41415" xr:uid="{00000000-0005-0000-0000-00005A660000}"/>
    <cellStyle name="Note 4 2 8 5" xfId="11947" xr:uid="{00000000-0005-0000-0000-00005B660000}"/>
    <cellStyle name="Note 4 2 8 5 2" xfId="29382" xr:uid="{00000000-0005-0000-0000-00005C660000}"/>
    <cellStyle name="Note 4 2 8 5 3" xfId="43835" xr:uid="{00000000-0005-0000-0000-00005D660000}"/>
    <cellStyle name="Note 4 2 8 6" xfId="15298" xr:uid="{00000000-0005-0000-0000-00005E660000}"/>
    <cellStyle name="Note 4 2 8 6 2" xfId="32733" xr:uid="{00000000-0005-0000-0000-00005F660000}"/>
    <cellStyle name="Note 4 2 8 6 3" xfId="47186" xr:uid="{00000000-0005-0000-0000-000060660000}"/>
    <cellStyle name="Note 4 2 8 7" xfId="18954" xr:uid="{00000000-0005-0000-0000-000061660000}"/>
    <cellStyle name="Note 4 2 8 8" xfId="20460" xr:uid="{00000000-0005-0000-0000-000062660000}"/>
    <cellStyle name="Note 4 2 9" xfId="4605" xr:uid="{00000000-0005-0000-0000-000063660000}"/>
    <cellStyle name="Note 4 2 9 2" xfId="14079" xr:uid="{00000000-0005-0000-0000-000064660000}"/>
    <cellStyle name="Note 4 2 9 2 2" xfId="31514" xr:uid="{00000000-0005-0000-0000-000065660000}"/>
    <cellStyle name="Note 4 2 9 2 3" xfId="45967" xr:uid="{00000000-0005-0000-0000-000066660000}"/>
    <cellStyle name="Note 4 2 9 3" xfId="16540" xr:uid="{00000000-0005-0000-0000-000067660000}"/>
    <cellStyle name="Note 4 2 9 3 2" xfId="33975" xr:uid="{00000000-0005-0000-0000-000068660000}"/>
    <cellStyle name="Note 4 2 9 3 3" xfId="48428" xr:uid="{00000000-0005-0000-0000-000069660000}"/>
    <cellStyle name="Note 4 2 9 4" xfId="22041" xr:uid="{00000000-0005-0000-0000-00006A660000}"/>
    <cellStyle name="Note 4 2 9 5" xfId="36494" xr:uid="{00000000-0005-0000-0000-00006B660000}"/>
    <cellStyle name="Note 4 20" xfId="2114" xr:uid="{00000000-0005-0000-0000-00006C660000}"/>
    <cellStyle name="Note 4 20 10" xfId="18955" xr:uid="{00000000-0005-0000-0000-00006D660000}"/>
    <cellStyle name="Note 4 20 2" xfId="2115" xr:uid="{00000000-0005-0000-0000-00006E660000}"/>
    <cellStyle name="Note 4 20 2 10" xfId="9529" xr:uid="{00000000-0005-0000-0000-00006F660000}"/>
    <cellStyle name="Note 4 20 2 10 2" xfId="26964" xr:uid="{00000000-0005-0000-0000-000070660000}"/>
    <cellStyle name="Note 4 20 2 10 3" xfId="41417" xr:uid="{00000000-0005-0000-0000-000071660000}"/>
    <cellStyle name="Note 4 20 2 11" xfId="11949" xr:uid="{00000000-0005-0000-0000-000072660000}"/>
    <cellStyle name="Note 4 20 2 11 2" xfId="29384" xr:uid="{00000000-0005-0000-0000-000073660000}"/>
    <cellStyle name="Note 4 20 2 11 3" xfId="43837" xr:uid="{00000000-0005-0000-0000-000074660000}"/>
    <cellStyle name="Note 4 20 2 12" xfId="18956" xr:uid="{00000000-0005-0000-0000-000075660000}"/>
    <cellStyle name="Note 4 20 2 2" xfId="2116" xr:uid="{00000000-0005-0000-0000-000076660000}"/>
    <cellStyle name="Note 4 20 2 2 2" xfId="2117" xr:uid="{00000000-0005-0000-0000-000077660000}"/>
    <cellStyle name="Note 4 20 2 2 2 2" xfId="4628" xr:uid="{00000000-0005-0000-0000-000078660000}"/>
    <cellStyle name="Note 4 20 2 2 2 2 2" xfId="14097" xr:uid="{00000000-0005-0000-0000-000079660000}"/>
    <cellStyle name="Note 4 20 2 2 2 2 2 2" xfId="31532" xr:uid="{00000000-0005-0000-0000-00007A660000}"/>
    <cellStyle name="Note 4 20 2 2 2 2 2 3" xfId="45985" xr:uid="{00000000-0005-0000-0000-00007B660000}"/>
    <cellStyle name="Note 4 20 2 2 2 2 3" xfId="16558" xr:uid="{00000000-0005-0000-0000-00007C660000}"/>
    <cellStyle name="Note 4 20 2 2 2 2 3 2" xfId="33993" xr:uid="{00000000-0005-0000-0000-00007D660000}"/>
    <cellStyle name="Note 4 20 2 2 2 2 3 3" xfId="48446" xr:uid="{00000000-0005-0000-0000-00007E660000}"/>
    <cellStyle name="Note 4 20 2 2 2 2 4" xfId="22064" xr:uid="{00000000-0005-0000-0000-00007F660000}"/>
    <cellStyle name="Note 4 20 2 2 2 2 5" xfId="36517" xr:uid="{00000000-0005-0000-0000-000080660000}"/>
    <cellStyle name="Note 4 20 2 2 2 3" xfId="7090" xr:uid="{00000000-0005-0000-0000-000081660000}"/>
    <cellStyle name="Note 4 20 2 2 2 3 2" xfId="24525" xr:uid="{00000000-0005-0000-0000-000082660000}"/>
    <cellStyle name="Note 4 20 2 2 2 3 3" xfId="38978" xr:uid="{00000000-0005-0000-0000-000083660000}"/>
    <cellStyle name="Note 4 20 2 2 2 4" xfId="9531" xr:uid="{00000000-0005-0000-0000-000084660000}"/>
    <cellStyle name="Note 4 20 2 2 2 4 2" xfId="26966" xr:uid="{00000000-0005-0000-0000-000085660000}"/>
    <cellStyle name="Note 4 20 2 2 2 4 3" xfId="41419" xr:uid="{00000000-0005-0000-0000-000086660000}"/>
    <cellStyle name="Note 4 20 2 2 2 5" xfId="11951" xr:uid="{00000000-0005-0000-0000-000087660000}"/>
    <cellStyle name="Note 4 20 2 2 2 5 2" xfId="29386" xr:uid="{00000000-0005-0000-0000-000088660000}"/>
    <cellStyle name="Note 4 20 2 2 2 5 3" xfId="43839" xr:uid="{00000000-0005-0000-0000-000089660000}"/>
    <cellStyle name="Note 4 20 2 2 2 6" xfId="18958" xr:uid="{00000000-0005-0000-0000-00008A660000}"/>
    <cellStyle name="Note 4 20 2 2 3" xfId="2118" xr:uid="{00000000-0005-0000-0000-00008B660000}"/>
    <cellStyle name="Note 4 20 2 2 3 2" xfId="4629" xr:uid="{00000000-0005-0000-0000-00008C660000}"/>
    <cellStyle name="Note 4 20 2 2 3 2 2" xfId="14098" xr:uid="{00000000-0005-0000-0000-00008D660000}"/>
    <cellStyle name="Note 4 20 2 2 3 2 2 2" xfId="31533" xr:uid="{00000000-0005-0000-0000-00008E660000}"/>
    <cellStyle name="Note 4 20 2 2 3 2 2 3" xfId="45986" xr:uid="{00000000-0005-0000-0000-00008F660000}"/>
    <cellStyle name="Note 4 20 2 2 3 2 3" xfId="16559" xr:uid="{00000000-0005-0000-0000-000090660000}"/>
    <cellStyle name="Note 4 20 2 2 3 2 3 2" xfId="33994" xr:uid="{00000000-0005-0000-0000-000091660000}"/>
    <cellStyle name="Note 4 20 2 2 3 2 3 3" xfId="48447" xr:uid="{00000000-0005-0000-0000-000092660000}"/>
    <cellStyle name="Note 4 20 2 2 3 2 4" xfId="22065" xr:uid="{00000000-0005-0000-0000-000093660000}"/>
    <cellStyle name="Note 4 20 2 2 3 2 5" xfId="36518" xr:uid="{00000000-0005-0000-0000-000094660000}"/>
    <cellStyle name="Note 4 20 2 2 3 3" xfId="7091" xr:uid="{00000000-0005-0000-0000-000095660000}"/>
    <cellStyle name="Note 4 20 2 2 3 3 2" xfId="24526" xr:uid="{00000000-0005-0000-0000-000096660000}"/>
    <cellStyle name="Note 4 20 2 2 3 3 3" xfId="38979" xr:uid="{00000000-0005-0000-0000-000097660000}"/>
    <cellStyle name="Note 4 20 2 2 3 4" xfId="9532" xr:uid="{00000000-0005-0000-0000-000098660000}"/>
    <cellStyle name="Note 4 20 2 2 3 4 2" xfId="26967" xr:uid="{00000000-0005-0000-0000-000099660000}"/>
    <cellStyle name="Note 4 20 2 2 3 4 3" xfId="41420" xr:uid="{00000000-0005-0000-0000-00009A660000}"/>
    <cellStyle name="Note 4 20 2 2 3 5" xfId="11952" xr:uid="{00000000-0005-0000-0000-00009B660000}"/>
    <cellStyle name="Note 4 20 2 2 3 5 2" xfId="29387" xr:uid="{00000000-0005-0000-0000-00009C660000}"/>
    <cellStyle name="Note 4 20 2 2 3 5 3" xfId="43840" xr:uid="{00000000-0005-0000-0000-00009D660000}"/>
    <cellStyle name="Note 4 20 2 2 3 6" xfId="18959" xr:uid="{00000000-0005-0000-0000-00009E660000}"/>
    <cellStyle name="Note 4 20 2 2 4" xfId="2119" xr:uid="{00000000-0005-0000-0000-00009F660000}"/>
    <cellStyle name="Note 4 20 2 2 4 2" xfId="4630" xr:uid="{00000000-0005-0000-0000-0000A0660000}"/>
    <cellStyle name="Note 4 20 2 2 4 2 2" xfId="22066" xr:uid="{00000000-0005-0000-0000-0000A1660000}"/>
    <cellStyle name="Note 4 20 2 2 4 2 3" xfId="36519" xr:uid="{00000000-0005-0000-0000-0000A2660000}"/>
    <cellStyle name="Note 4 20 2 2 4 3" xfId="7092" xr:uid="{00000000-0005-0000-0000-0000A3660000}"/>
    <cellStyle name="Note 4 20 2 2 4 3 2" xfId="24527" xr:uid="{00000000-0005-0000-0000-0000A4660000}"/>
    <cellStyle name="Note 4 20 2 2 4 3 3" xfId="38980" xr:uid="{00000000-0005-0000-0000-0000A5660000}"/>
    <cellStyle name="Note 4 20 2 2 4 4" xfId="9533" xr:uid="{00000000-0005-0000-0000-0000A6660000}"/>
    <cellStyle name="Note 4 20 2 2 4 4 2" xfId="26968" xr:uid="{00000000-0005-0000-0000-0000A7660000}"/>
    <cellStyle name="Note 4 20 2 2 4 4 3" xfId="41421" xr:uid="{00000000-0005-0000-0000-0000A8660000}"/>
    <cellStyle name="Note 4 20 2 2 4 5" xfId="11953" xr:uid="{00000000-0005-0000-0000-0000A9660000}"/>
    <cellStyle name="Note 4 20 2 2 4 5 2" xfId="29388" xr:uid="{00000000-0005-0000-0000-0000AA660000}"/>
    <cellStyle name="Note 4 20 2 2 4 5 3" xfId="43841" xr:uid="{00000000-0005-0000-0000-0000AB660000}"/>
    <cellStyle name="Note 4 20 2 2 4 6" xfId="15299" xr:uid="{00000000-0005-0000-0000-0000AC660000}"/>
    <cellStyle name="Note 4 20 2 2 4 6 2" xfId="32734" xr:uid="{00000000-0005-0000-0000-0000AD660000}"/>
    <cellStyle name="Note 4 20 2 2 4 6 3" xfId="47187" xr:uid="{00000000-0005-0000-0000-0000AE660000}"/>
    <cellStyle name="Note 4 20 2 2 4 7" xfId="18960" xr:uid="{00000000-0005-0000-0000-0000AF660000}"/>
    <cellStyle name="Note 4 20 2 2 4 8" xfId="20461" xr:uid="{00000000-0005-0000-0000-0000B0660000}"/>
    <cellStyle name="Note 4 20 2 2 5" xfId="4627" xr:uid="{00000000-0005-0000-0000-0000B1660000}"/>
    <cellStyle name="Note 4 20 2 2 5 2" xfId="14096" xr:uid="{00000000-0005-0000-0000-0000B2660000}"/>
    <cellStyle name="Note 4 20 2 2 5 2 2" xfId="31531" xr:uid="{00000000-0005-0000-0000-0000B3660000}"/>
    <cellStyle name="Note 4 20 2 2 5 2 3" xfId="45984" xr:uid="{00000000-0005-0000-0000-0000B4660000}"/>
    <cellStyle name="Note 4 20 2 2 5 3" xfId="16557" xr:uid="{00000000-0005-0000-0000-0000B5660000}"/>
    <cellStyle name="Note 4 20 2 2 5 3 2" xfId="33992" xr:uid="{00000000-0005-0000-0000-0000B6660000}"/>
    <cellStyle name="Note 4 20 2 2 5 3 3" xfId="48445" xr:uid="{00000000-0005-0000-0000-0000B7660000}"/>
    <cellStyle name="Note 4 20 2 2 5 4" xfId="22063" xr:uid="{00000000-0005-0000-0000-0000B8660000}"/>
    <cellStyle name="Note 4 20 2 2 5 5" xfId="36516" xr:uid="{00000000-0005-0000-0000-0000B9660000}"/>
    <cellStyle name="Note 4 20 2 2 6" xfId="7089" xr:uid="{00000000-0005-0000-0000-0000BA660000}"/>
    <cellStyle name="Note 4 20 2 2 6 2" xfId="24524" xr:uid="{00000000-0005-0000-0000-0000BB660000}"/>
    <cellStyle name="Note 4 20 2 2 6 3" xfId="38977" xr:uid="{00000000-0005-0000-0000-0000BC660000}"/>
    <cellStyle name="Note 4 20 2 2 7" xfId="9530" xr:uid="{00000000-0005-0000-0000-0000BD660000}"/>
    <cellStyle name="Note 4 20 2 2 7 2" xfId="26965" xr:uid="{00000000-0005-0000-0000-0000BE660000}"/>
    <cellStyle name="Note 4 20 2 2 7 3" xfId="41418" xr:uid="{00000000-0005-0000-0000-0000BF660000}"/>
    <cellStyle name="Note 4 20 2 2 8" xfId="11950" xr:uid="{00000000-0005-0000-0000-0000C0660000}"/>
    <cellStyle name="Note 4 20 2 2 8 2" xfId="29385" xr:uid="{00000000-0005-0000-0000-0000C1660000}"/>
    <cellStyle name="Note 4 20 2 2 8 3" xfId="43838" xr:uid="{00000000-0005-0000-0000-0000C2660000}"/>
    <cellStyle name="Note 4 20 2 2 9" xfId="18957" xr:uid="{00000000-0005-0000-0000-0000C3660000}"/>
    <cellStyle name="Note 4 20 2 3" xfId="2120" xr:uid="{00000000-0005-0000-0000-0000C4660000}"/>
    <cellStyle name="Note 4 20 2 3 2" xfId="2121" xr:uid="{00000000-0005-0000-0000-0000C5660000}"/>
    <cellStyle name="Note 4 20 2 3 2 2" xfId="4632" xr:uid="{00000000-0005-0000-0000-0000C6660000}"/>
    <cellStyle name="Note 4 20 2 3 2 2 2" xfId="14100" xr:uid="{00000000-0005-0000-0000-0000C7660000}"/>
    <cellStyle name="Note 4 20 2 3 2 2 2 2" xfId="31535" xr:uid="{00000000-0005-0000-0000-0000C8660000}"/>
    <cellStyle name="Note 4 20 2 3 2 2 2 3" xfId="45988" xr:uid="{00000000-0005-0000-0000-0000C9660000}"/>
    <cellStyle name="Note 4 20 2 3 2 2 3" xfId="16561" xr:uid="{00000000-0005-0000-0000-0000CA660000}"/>
    <cellStyle name="Note 4 20 2 3 2 2 3 2" xfId="33996" xr:uid="{00000000-0005-0000-0000-0000CB660000}"/>
    <cellStyle name="Note 4 20 2 3 2 2 3 3" xfId="48449" xr:uid="{00000000-0005-0000-0000-0000CC660000}"/>
    <cellStyle name="Note 4 20 2 3 2 2 4" xfId="22068" xr:uid="{00000000-0005-0000-0000-0000CD660000}"/>
    <cellStyle name="Note 4 20 2 3 2 2 5" xfId="36521" xr:uid="{00000000-0005-0000-0000-0000CE660000}"/>
    <cellStyle name="Note 4 20 2 3 2 3" xfId="7094" xr:uid="{00000000-0005-0000-0000-0000CF660000}"/>
    <cellStyle name="Note 4 20 2 3 2 3 2" xfId="24529" xr:uid="{00000000-0005-0000-0000-0000D0660000}"/>
    <cellStyle name="Note 4 20 2 3 2 3 3" xfId="38982" xr:uid="{00000000-0005-0000-0000-0000D1660000}"/>
    <cellStyle name="Note 4 20 2 3 2 4" xfId="9535" xr:uid="{00000000-0005-0000-0000-0000D2660000}"/>
    <cellStyle name="Note 4 20 2 3 2 4 2" xfId="26970" xr:uid="{00000000-0005-0000-0000-0000D3660000}"/>
    <cellStyle name="Note 4 20 2 3 2 4 3" xfId="41423" xr:uid="{00000000-0005-0000-0000-0000D4660000}"/>
    <cellStyle name="Note 4 20 2 3 2 5" xfId="11955" xr:uid="{00000000-0005-0000-0000-0000D5660000}"/>
    <cellStyle name="Note 4 20 2 3 2 5 2" xfId="29390" xr:uid="{00000000-0005-0000-0000-0000D6660000}"/>
    <cellStyle name="Note 4 20 2 3 2 5 3" xfId="43843" xr:uid="{00000000-0005-0000-0000-0000D7660000}"/>
    <cellStyle name="Note 4 20 2 3 2 6" xfId="18962" xr:uid="{00000000-0005-0000-0000-0000D8660000}"/>
    <cellStyle name="Note 4 20 2 3 3" xfId="2122" xr:uid="{00000000-0005-0000-0000-0000D9660000}"/>
    <cellStyle name="Note 4 20 2 3 3 2" xfId="4633" xr:uid="{00000000-0005-0000-0000-0000DA660000}"/>
    <cellStyle name="Note 4 20 2 3 3 2 2" xfId="14101" xr:uid="{00000000-0005-0000-0000-0000DB660000}"/>
    <cellStyle name="Note 4 20 2 3 3 2 2 2" xfId="31536" xr:uid="{00000000-0005-0000-0000-0000DC660000}"/>
    <cellStyle name="Note 4 20 2 3 3 2 2 3" xfId="45989" xr:uid="{00000000-0005-0000-0000-0000DD660000}"/>
    <cellStyle name="Note 4 20 2 3 3 2 3" xfId="16562" xr:uid="{00000000-0005-0000-0000-0000DE660000}"/>
    <cellStyle name="Note 4 20 2 3 3 2 3 2" xfId="33997" xr:uid="{00000000-0005-0000-0000-0000DF660000}"/>
    <cellStyle name="Note 4 20 2 3 3 2 3 3" xfId="48450" xr:uid="{00000000-0005-0000-0000-0000E0660000}"/>
    <cellStyle name="Note 4 20 2 3 3 2 4" xfId="22069" xr:uid="{00000000-0005-0000-0000-0000E1660000}"/>
    <cellStyle name="Note 4 20 2 3 3 2 5" xfId="36522" xr:uid="{00000000-0005-0000-0000-0000E2660000}"/>
    <cellStyle name="Note 4 20 2 3 3 3" xfId="7095" xr:uid="{00000000-0005-0000-0000-0000E3660000}"/>
    <cellStyle name="Note 4 20 2 3 3 3 2" xfId="24530" xr:uid="{00000000-0005-0000-0000-0000E4660000}"/>
    <cellStyle name="Note 4 20 2 3 3 3 3" xfId="38983" xr:uid="{00000000-0005-0000-0000-0000E5660000}"/>
    <cellStyle name="Note 4 20 2 3 3 4" xfId="9536" xr:uid="{00000000-0005-0000-0000-0000E6660000}"/>
    <cellStyle name="Note 4 20 2 3 3 4 2" xfId="26971" xr:uid="{00000000-0005-0000-0000-0000E7660000}"/>
    <cellStyle name="Note 4 20 2 3 3 4 3" xfId="41424" xr:uid="{00000000-0005-0000-0000-0000E8660000}"/>
    <cellStyle name="Note 4 20 2 3 3 5" xfId="11956" xr:uid="{00000000-0005-0000-0000-0000E9660000}"/>
    <cellStyle name="Note 4 20 2 3 3 5 2" xfId="29391" xr:uid="{00000000-0005-0000-0000-0000EA660000}"/>
    <cellStyle name="Note 4 20 2 3 3 5 3" xfId="43844" xr:uid="{00000000-0005-0000-0000-0000EB660000}"/>
    <cellStyle name="Note 4 20 2 3 3 6" xfId="18963" xr:uid="{00000000-0005-0000-0000-0000EC660000}"/>
    <cellStyle name="Note 4 20 2 3 4" xfId="2123" xr:uid="{00000000-0005-0000-0000-0000ED660000}"/>
    <cellStyle name="Note 4 20 2 3 4 2" xfId="4634" xr:uid="{00000000-0005-0000-0000-0000EE660000}"/>
    <cellStyle name="Note 4 20 2 3 4 2 2" xfId="22070" xr:uid="{00000000-0005-0000-0000-0000EF660000}"/>
    <cellStyle name="Note 4 20 2 3 4 2 3" xfId="36523" xr:uid="{00000000-0005-0000-0000-0000F0660000}"/>
    <cellStyle name="Note 4 20 2 3 4 3" xfId="7096" xr:uid="{00000000-0005-0000-0000-0000F1660000}"/>
    <cellStyle name="Note 4 20 2 3 4 3 2" xfId="24531" xr:uid="{00000000-0005-0000-0000-0000F2660000}"/>
    <cellStyle name="Note 4 20 2 3 4 3 3" xfId="38984" xr:uid="{00000000-0005-0000-0000-0000F3660000}"/>
    <cellStyle name="Note 4 20 2 3 4 4" xfId="9537" xr:uid="{00000000-0005-0000-0000-0000F4660000}"/>
    <cellStyle name="Note 4 20 2 3 4 4 2" xfId="26972" xr:uid="{00000000-0005-0000-0000-0000F5660000}"/>
    <cellStyle name="Note 4 20 2 3 4 4 3" xfId="41425" xr:uid="{00000000-0005-0000-0000-0000F6660000}"/>
    <cellStyle name="Note 4 20 2 3 4 5" xfId="11957" xr:uid="{00000000-0005-0000-0000-0000F7660000}"/>
    <cellStyle name="Note 4 20 2 3 4 5 2" xfId="29392" xr:uid="{00000000-0005-0000-0000-0000F8660000}"/>
    <cellStyle name="Note 4 20 2 3 4 5 3" xfId="43845" xr:uid="{00000000-0005-0000-0000-0000F9660000}"/>
    <cellStyle name="Note 4 20 2 3 4 6" xfId="15300" xr:uid="{00000000-0005-0000-0000-0000FA660000}"/>
    <cellStyle name="Note 4 20 2 3 4 6 2" xfId="32735" xr:uid="{00000000-0005-0000-0000-0000FB660000}"/>
    <cellStyle name="Note 4 20 2 3 4 6 3" xfId="47188" xr:uid="{00000000-0005-0000-0000-0000FC660000}"/>
    <cellStyle name="Note 4 20 2 3 4 7" xfId="18964" xr:uid="{00000000-0005-0000-0000-0000FD660000}"/>
    <cellStyle name="Note 4 20 2 3 4 8" xfId="20462" xr:uid="{00000000-0005-0000-0000-0000FE660000}"/>
    <cellStyle name="Note 4 20 2 3 5" xfId="4631" xr:uid="{00000000-0005-0000-0000-0000FF660000}"/>
    <cellStyle name="Note 4 20 2 3 5 2" xfId="14099" xr:uid="{00000000-0005-0000-0000-000000670000}"/>
    <cellStyle name="Note 4 20 2 3 5 2 2" xfId="31534" xr:uid="{00000000-0005-0000-0000-000001670000}"/>
    <cellStyle name="Note 4 20 2 3 5 2 3" xfId="45987" xr:uid="{00000000-0005-0000-0000-000002670000}"/>
    <cellStyle name="Note 4 20 2 3 5 3" xfId="16560" xr:uid="{00000000-0005-0000-0000-000003670000}"/>
    <cellStyle name="Note 4 20 2 3 5 3 2" xfId="33995" xr:uid="{00000000-0005-0000-0000-000004670000}"/>
    <cellStyle name="Note 4 20 2 3 5 3 3" xfId="48448" xr:uid="{00000000-0005-0000-0000-000005670000}"/>
    <cellStyle name="Note 4 20 2 3 5 4" xfId="22067" xr:uid="{00000000-0005-0000-0000-000006670000}"/>
    <cellStyle name="Note 4 20 2 3 5 5" xfId="36520" xr:uid="{00000000-0005-0000-0000-000007670000}"/>
    <cellStyle name="Note 4 20 2 3 6" xfId="7093" xr:uid="{00000000-0005-0000-0000-000008670000}"/>
    <cellStyle name="Note 4 20 2 3 6 2" xfId="24528" xr:uid="{00000000-0005-0000-0000-000009670000}"/>
    <cellStyle name="Note 4 20 2 3 6 3" xfId="38981" xr:uid="{00000000-0005-0000-0000-00000A670000}"/>
    <cellStyle name="Note 4 20 2 3 7" xfId="9534" xr:uid="{00000000-0005-0000-0000-00000B670000}"/>
    <cellStyle name="Note 4 20 2 3 7 2" xfId="26969" xr:uid="{00000000-0005-0000-0000-00000C670000}"/>
    <cellStyle name="Note 4 20 2 3 7 3" xfId="41422" xr:uid="{00000000-0005-0000-0000-00000D670000}"/>
    <cellStyle name="Note 4 20 2 3 8" xfId="11954" xr:uid="{00000000-0005-0000-0000-00000E670000}"/>
    <cellStyle name="Note 4 20 2 3 8 2" xfId="29389" xr:uid="{00000000-0005-0000-0000-00000F670000}"/>
    <cellStyle name="Note 4 20 2 3 8 3" xfId="43842" xr:uid="{00000000-0005-0000-0000-000010670000}"/>
    <cellStyle name="Note 4 20 2 3 9" xfId="18961" xr:uid="{00000000-0005-0000-0000-000011670000}"/>
    <cellStyle name="Note 4 20 2 4" xfId="2124" xr:uid="{00000000-0005-0000-0000-000012670000}"/>
    <cellStyle name="Note 4 20 2 4 2" xfId="2125" xr:uid="{00000000-0005-0000-0000-000013670000}"/>
    <cellStyle name="Note 4 20 2 4 2 2" xfId="4636" xr:uid="{00000000-0005-0000-0000-000014670000}"/>
    <cellStyle name="Note 4 20 2 4 2 2 2" xfId="14103" xr:uid="{00000000-0005-0000-0000-000015670000}"/>
    <cellStyle name="Note 4 20 2 4 2 2 2 2" xfId="31538" xr:uid="{00000000-0005-0000-0000-000016670000}"/>
    <cellStyle name="Note 4 20 2 4 2 2 2 3" xfId="45991" xr:uid="{00000000-0005-0000-0000-000017670000}"/>
    <cellStyle name="Note 4 20 2 4 2 2 3" xfId="16564" xr:uid="{00000000-0005-0000-0000-000018670000}"/>
    <cellStyle name="Note 4 20 2 4 2 2 3 2" xfId="33999" xr:uid="{00000000-0005-0000-0000-000019670000}"/>
    <cellStyle name="Note 4 20 2 4 2 2 3 3" xfId="48452" xr:uid="{00000000-0005-0000-0000-00001A670000}"/>
    <cellStyle name="Note 4 20 2 4 2 2 4" xfId="22072" xr:uid="{00000000-0005-0000-0000-00001B670000}"/>
    <cellStyle name="Note 4 20 2 4 2 2 5" xfId="36525" xr:uid="{00000000-0005-0000-0000-00001C670000}"/>
    <cellStyle name="Note 4 20 2 4 2 3" xfId="7098" xr:uid="{00000000-0005-0000-0000-00001D670000}"/>
    <cellStyle name="Note 4 20 2 4 2 3 2" xfId="24533" xr:uid="{00000000-0005-0000-0000-00001E670000}"/>
    <cellStyle name="Note 4 20 2 4 2 3 3" xfId="38986" xr:uid="{00000000-0005-0000-0000-00001F670000}"/>
    <cellStyle name="Note 4 20 2 4 2 4" xfId="9539" xr:uid="{00000000-0005-0000-0000-000020670000}"/>
    <cellStyle name="Note 4 20 2 4 2 4 2" xfId="26974" xr:uid="{00000000-0005-0000-0000-000021670000}"/>
    <cellStyle name="Note 4 20 2 4 2 4 3" xfId="41427" xr:uid="{00000000-0005-0000-0000-000022670000}"/>
    <cellStyle name="Note 4 20 2 4 2 5" xfId="11959" xr:uid="{00000000-0005-0000-0000-000023670000}"/>
    <cellStyle name="Note 4 20 2 4 2 5 2" xfId="29394" xr:uid="{00000000-0005-0000-0000-000024670000}"/>
    <cellStyle name="Note 4 20 2 4 2 5 3" xfId="43847" xr:uid="{00000000-0005-0000-0000-000025670000}"/>
    <cellStyle name="Note 4 20 2 4 2 6" xfId="18966" xr:uid="{00000000-0005-0000-0000-000026670000}"/>
    <cellStyle name="Note 4 20 2 4 3" xfId="2126" xr:uid="{00000000-0005-0000-0000-000027670000}"/>
    <cellStyle name="Note 4 20 2 4 3 2" xfId="4637" xr:uid="{00000000-0005-0000-0000-000028670000}"/>
    <cellStyle name="Note 4 20 2 4 3 2 2" xfId="14104" xr:uid="{00000000-0005-0000-0000-000029670000}"/>
    <cellStyle name="Note 4 20 2 4 3 2 2 2" xfId="31539" xr:uid="{00000000-0005-0000-0000-00002A670000}"/>
    <cellStyle name="Note 4 20 2 4 3 2 2 3" xfId="45992" xr:uid="{00000000-0005-0000-0000-00002B670000}"/>
    <cellStyle name="Note 4 20 2 4 3 2 3" xfId="16565" xr:uid="{00000000-0005-0000-0000-00002C670000}"/>
    <cellStyle name="Note 4 20 2 4 3 2 3 2" xfId="34000" xr:uid="{00000000-0005-0000-0000-00002D670000}"/>
    <cellStyle name="Note 4 20 2 4 3 2 3 3" xfId="48453" xr:uid="{00000000-0005-0000-0000-00002E670000}"/>
    <cellStyle name="Note 4 20 2 4 3 2 4" xfId="22073" xr:uid="{00000000-0005-0000-0000-00002F670000}"/>
    <cellStyle name="Note 4 20 2 4 3 2 5" xfId="36526" xr:uid="{00000000-0005-0000-0000-000030670000}"/>
    <cellStyle name="Note 4 20 2 4 3 3" xfId="7099" xr:uid="{00000000-0005-0000-0000-000031670000}"/>
    <cellStyle name="Note 4 20 2 4 3 3 2" xfId="24534" xr:uid="{00000000-0005-0000-0000-000032670000}"/>
    <cellStyle name="Note 4 20 2 4 3 3 3" xfId="38987" xr:uid="{00000000-0005-0000-0000-000033670000}"/>
    <cellStyle name="Note 4 20 2 4 3 4" xfId="9540" xr:uid="{00000000-0005-0000-0000-000034670000}"/>
    <cellStyle name="Note 4 20 2 4 3 4 2" xfId="26975" xr:uid="{00000000-0005-0000-0000-000035670000}"/>
    <cellStyle name="Note 4 20 2 4 3 4 3" xfId="41428" xr:uid="{00000000-0005-0000-0000-000036670000}"/>
    <cellStyle name="Note 4 20 2 4 3 5" xfId="11960" xr:uid="{00000000-0005-0000-0000-000037670000}"/>
    <cellStyle name="Note 4 20 2 4 3 5 2" xfId="29395" xr:uid="{00000000-0005-0000-0000-000038670000}"/>
    <cellStyle name="Note 4 20 2 4 3 5 3" xfId="43848" xr:uid="{00000000-0005-0000-0000-000039670000}"/>
    <cellStyle name="Note 4 20 2 4 3 6" xfId="18967" xr:uid="{00000000-0005-0000-0000-00003A670000}"/>
    <cellStyle name="Note 4 20 2 4 4" xfId="2127" xr:uid="{00000000-0005-0000-0000-00003B670000}"/>
    <cellStyle name="Note 4 20 2 4 4 2" xfId="4638" xr:uid="{00000000-0005-0000-0000-00003C670000}"/>
    <cellStyle name="Note 4 20 2 4 4 2 2" xfId="22074" xr:uid="{00000000-0005-0000-0000-00003D670000}"/>
    <cellStyle name="Note 4 20 2 4 4 2 3" xfId="36527" xr:uid="{00000000-0005-0000-0000-00003E670000}"/>
    <cellStyle name="Note 4 20 2 4 4 3" xfId="7100" xr:uid="{00000000-0005-0000-0000-00003F670000}"/>
    <cellStyle name="Note 4 20 2 4 4 3 2" xfId="24535" xr:uid="{00000000-0005-0000-0000-000040670000}"/>
    <cellStyle name="Note 4 20 2 4 4 3 3" xfId="38988" xr:uid="{00000000-0005-0000-0000-000041670000}"/>
    <cellStyle name="Note 4 20 2 4 4 4" xfId="9541" xr:uid="{00000000-0005-0000-0000-000042670000}"/>
    <cellStyle name="Note 4 20 2 4 4 4 2" xfId="26976" xr:uid="{00000000-0005-0000-0000-000043670000}"/>
    <cellStyle name="Note 4 20 2 4 4 4 3" xfId="41429" xr:uid="{00000000-0005-0000-0000-000044670000}"/>
    <cellStyle name="Note 4 20 2 4 4 5" xfId="11961" xr:uid="{00000000-0005-0000-0000-000045670000}"/>
    <cellStyle name="Note 4 20 2 4 4 5 2" xfId="29396" xr:uid="{00000000-0005-0000-0000-000046670000}"/>
    <cellStyle name="Note 4 20 2 4 4 5 3" xfId="43849" xr:uid="{00000000-0005-0000-0000-000047670000}"/>
    <cellStyle name="Note 4 20 2 4 4 6" xfId="15301" xr:uid="{00000000-0005-0000-0000-000048670000}"/>
    <cellStyle name="Note 4 20 2 4 4 6 2" xfId="32736" xr:uid="{00000000-0005-0000-0000-000049670000}"/>
    <cellStyle name="Note 4 20 2 4 4 6 3" xfId="47189" xr:uid="{00000000-0005-0000-0000-00004A670000}"/>
    <cellStyle name="Note 4 20 2 4 4 7" xfId="18968" xr:uid="{00000000-0005-0000-0000-00004B670000}"/>
    <cellStyle name="Note 4 20 2 4 4 8" xfId="20463" xr:uid="{00000000-0005-0000-0000-00004C670000}"/>
    <cellStyle name="Note 4 20 2 4 5" xfId="4635" xr:uid="{00000000-0005-0000-0000-00004D670000}"/>
    <cellStyle name="Note 4 20 2 4 5 2" xfId="14102" xr:uid="{00000000-0005-0000-0000-00004E670000}"/>
    <cellStyle name="Note 4 20 2 4 5 2 2" xfId="31537" xr:uid="{00000000-0005-0000-0000-00004F670000}"/>
    <cellStyle name="Note 4 20 2 4 5 2 3" xfId="45990" xr:uid="{00000000-0005-0000-0000-000050670000}"/>
    <cellStyle name="Note 4 20 2 4 5 3" xfId="16563" xr:uid="{00000000-0005-0000-0000-000051670000}"/>
    <cellStyle name="Note 4 20 2 4 5 3 2" xfId="33998" xr:uid="{00000000-0005-0000-0000-000052670000}"/>
    <cellStyle name="Note 4 20 2 4 5 3 3" xfId="48451" xr:uid="{00000000-0005-0000-0000-000053670000}"/>
    <cellStyle name="Note 4 20 2 4 5 4" xfId="22071" xr:uid="{00000000-0005-0000-0000-000054670000}"/>
    <cellStyle name="Note 4 20 2 4 5 5" xfId="36524" xr:uid="{00000000-0005-0000-0000-000055670000}"/>
    <cellStyle name="Note 4 20 2 4 6" xfId="7097" xr:uid="{00000000-0005-0000-0000-000056670000}"/>
    <cellStyle name="Note 4 20 2 4 6 2" xfId="24532" xr:uid="{00000000-0005-0000-0000-000057670000}"/>
    <cellStyle name="Note 4 20 2 4 6 3" xfId="38985" xr:uid="{00000000-0005-0000-0000-000058670000}"/>
    <cellStyle name="Note 4 20 2 4 7" xfId="9538" xr:uid="{00000000-0005-0000-0000-000059670000}"/>
    <cellStyle name="Note 4 20 2 4 7 2" xfId="26973" xr:uid="{00000000-0005-0000-0000-00005A670000}"/>
    <cellStyle name="Note 4 20 2 4 7 3" xfId="41426" xr:uid="{00000000-0005-0000-0000-00005B670000}"/>
    <cellStyle name="Note 4 20 2 4 8" xfId="11958" xr:uid="{00000000-0005-0000-0000-00005C670000}"/>
    <cellStyle name="Note 4 20 2 4 8 2" xfId="29393" xr:uid="{00000000-0005-0000-0000-00005D670000}"/>
    <cellStyle name="Note 4 20 2 4 8 3" xfId="43846" xr:uid="{00000000-0005-0000-0000-00005E670000}"/>
    <cellStyle name="Note 4 20 2 4 9" xfId="18965" xr:uid="{00000000-0005-0000-0000-00005F670000}"/>
    <cellStyle name="Note 4 20 2 5" xfId="2128" xr:uid="{00000000-0005-0000-0000-000060670000}"/>
    <cellStyle name="Note 4 20 2 5 2" xfId="4639" xr:uid="{00000000-0005-0000-0000-000061670000}"/>
    <cellStyle name="Note 4 20 2 5 2 2" xfId="14105" xr:uid="{00000000-0005-0000-0000-000062670000}"/>
    <cellStyle name="Note 4 20 2 5 2 2 2" xfId="31540" xr:uid="{00000000-0005-0000-0000-000063670000}"/>
    <cellStyle name="Note 4 20 2 5 2 2 3" xfId="45993" xr:uid="{00000000-0005-0000-0000-000064670000}"/>
    <cellStyle name="Note 4 20 2 5 2 3" xfId="16566" xr:uid="{00000000-0005-0000-0000-000065670000}"/>
    <cellStyle name="Note 4 20 2 5 2 3 2" xfId="34001" xr:uid="{00000000-0005-0000-0000-000066670000}"/>
    <cellStyle name="Note 4 20 2 5 2 3 3" xfId="48454" xr:uid="{00000000-0005-0000-0000-000067670000}"/>
    <cellStyle name="Note 4 20 2 5 2 4" xfId="22075" xr:uid="{00000000-0005-0000-0000-000068670000}"/>
    <cellStyle name="Note 4 20 2 5 2 5" xfId="36528" xr:uid="{00000000-0005-0000-0000-000069670000}"/>
    <cellStyle name="Note 4 20 2 5 3" xfId="7101" xr:uid="{00000000-0005-0000-0000-00006A670000}"/>
    <cellStyle name="Note 4 20 2 5 3 2" xfId="24536" xr:uid="{00000000-0005-0000-0000-00006B670000}"/>
    <cellStyle name="Note 4 20 2 5 3 3" xfId="38989" xr:uid="{00000000-0005-0000-0000-00006C670000}"/>
    <cellStyle name="Note 4 20 2 5 4" xfId="9542" xr:uid="{00000000-0005-0000-0000-00006D670000}"/>
    <cellStyle name="Note 4 20 2 5 4 2" xfId="26977" xr:uid="{00000000-0005-0000-0000-00006E670000}"/>
    <cellStyle name="Note 4 20 2 5 4 3" xfId="41430" xr:uid="{00000000-0005-0000-0000-00006F670000}"/>
    <cellStyle name="Note 4 20 2 5 5" xfId="11962" xr:uid="{00000000-0005-0000-0000-000070670000}"/>
    <cellStyle name="Note 4 20 2 5 5 2" xfId="29397" xr:uid="{00000000-0005-0000-0000-000071670000}"/>
    <cellStyle name="Note 4 20 2 5 5 3" xfId="43850" xr:uid="{00000000-0005-0000-0000-000072670000}"/>
    <cellStyle name="Note 4 20 2 5 6" xfId="18969" xr:uid="{00000000-0005-0000-0000-000073670000}"/>
    <cellStyle name="Note 4 20 2 6" xfId="2129" xr:uid="{00000000-0005-0000-0000-000074670000}"/>
    <cellStyle name="Note 4 20 2 6 2" xfId="4640" xr:uid="{00000000-0005-0000-0000-000075670000}"/>
    <cellStyle name="Note 4 20 2 6 2 2" xfId="14106" xr:uid="{00000000-0005-0000-0000-000076670000}"/>
    <cellStyle name="Note 4 20 2 6 2 2 2" xfId="31541" xr:uid="{00000000-0005-0000-0000-000077670000}"/>
    <cellStyle name="Note 4 20 2 6 2 2 3" xfId="45994" xr:uid="{00000000-0005-0000-0000-000078670000}"/>
    <cellStyle name="Note 4 20 2 6 2 3" xfId="16567" xr:uid="{00000000-0005-0000-0000-000079670000}"/>
    <cellStyle name="Note 4 20 2 6 2 3 2" xfId="34002" xr:uid="{00000000-0005-0000-0000-00007A670000}"/>
    <cellStyle name="Note 4 20 2 6 2 3 3" xfId="48455" xr:uid="{00000000-0005-0000-0000-00007B670000}"/>
    <cellStyle name="Note 4 20 2 6 2 4" xfId="22076" xr:uid="{00000000-0005-0000-0000-00007C670000}"/>
    <cellStyle name="Note 4 20 2 6 2 5" xfId="36529" xr:uid="{00000000-0005-0000-0000-00007D670000}"/>
    <cellStyle name="Note 4 20 2 6 3" xfId="7102" xr:uid="{00000000-0005-0000-0000-00007E670000}"/>
    <cellStyle name="Note 4 20 2 6 3 2" xfId="24537" xr:uid="{00000000-0005-0000-0000-00007F670000}"/>
    <cellStyle name="Note 4 20 2 6 3 3" xfId="38990" xr:uid="{00000000-0005-0000-0000-000080670000}"/>
    <cellStyle name="Note 4 20 2 6 4" xfId="9543" xr:uid="{00000000-0005-0000-0000-000081670000}"/>
    <cellStyle name="Note 4 20 2 6 4 2" xfId="26978" xr:uid="{00000000-0005-0000-0000-000082670000}"/>
    <cellStyle name="Note 4 20 2 6 4 3" xfId="41431" xr:uid="{00000000-0005-0000-0000-000083670000}"/>
    <cellStyle name="Note 4 20 2 6 5" xfId="11963" xr:uid="{00000000-0005-0000-0000-000084670000}"/>
    <cellStyle name="Note 4 20 2 6 5 2" xfId="29398" xr:uid="{00000000-0005-0000-0000-000085670000}"/>
    <cellStyle name="Note 4 20 2 6 5 3" xfId="43851" xr:uid="{00000000-0005-0000-0000-000086670000}"/>
    <cellStyle name="Note 4 20 2 6 6" xfId="18970" xr:uid="{00000000-0005-0000-0000-000087670000}"/>
    <cellStyle name="Note 4 20 2 7" xfId="2130" xr:uid="{00000000-0005-0000-0000-000088670000}"/>
    <cellStyle name="Note 4 20 2 7 2" xfId="4641" xr:uid="{00000000-0005-0000-0000-000089670000}"/>
    <cellStyle name="Note 4 20 2 7 2 2" xfId="22077" xr:uid="{00000000-0005-0000-0000-00008A670000}"/>
    <cellStyle name="Note 4 20 2 7 2 3" xfId="36530" xr:uid="{00000000-0005-0000-0000-00008B670000}"/>
    <cellStyle name="Note 4 20 2 7 3" xfId="7103" xr:uid="{00000000-0005-0000-0000-00008C670000}"/>
    <cellStyle name="Note 4 20 2 7 3 2" xfId="24538" xr:uid="{00000000-0005-0000-0000-00008D670000}"/>
    <cellStyle name="Note 4 20 2 7 3 3" xfId="38991" xr:uid="{00000000-0005-0000-0000-00008E670000}"/>
    <cellStyle name="Note 4 20 2 7 4" xfId="9544" xr:uid="{00000000-0005-0000-0000-00008F670000}"/>
    <cellStyle name="Note 4 20 2 7 4 2" xfId="26979" xr:uid="{00000000-0005-0000-0000-000090670000}"/>
    <cellStyle name="Note 4 20 2 7 4 3" xfId="41432" xr:uid="{00000000-0005-0000-0000-000091670000}"/>
    <cellStyle name="Note 4 20 2 7 5" xfId="11964" xr:uid="{00000000-0005-0000-0000-000092670000}"/>
    <cellStyle name="Note 4 20 2 7 5 2" xfId="29399" xr:uid="{00000000-0005-0000-0000-000093670000}"/>
    <cellStyle name="Note 4 20 2 7 5 3" xfId="43852" xr:uid="{00000000-0005-0000-0000-000094670000}"/>
    <cellStyle name="Note 4 20 2 7 6" xfId="15302" xr:uid="{00000000-0005-0000-0000-000095670000}"/>
    <cellStyle name="Note 4 20 2 7 6 2" xfId="32737" xr:uid="{00000000-0005-0000-0000-000096670000}"/>
    <cellStyle name="Note 4 20 2 7 6 3" xfId="47190" xr:uid="{00000000-0005-0000-0000-000097670000}"/>
    <cellStyle name="Note 4 20 2 7 7" xfId="18971" xr:uid="{00000000-0005-0000-0000-000098670000}"/>
    <cellStyle name="Note 4 20 2 7 8" xfId="20464" xr:uid="{00000000-0005-0000-0000-000099670000}"/>
    <cellStyle name="Note 4 20 2 8" xfId="4626" xr:uid="{00000000-0005-0000-0000-00009A670000}"/>
    <cellStyle name="Note 4 20 2 8 2" xfId="14095" xr:uid="{00000000-0005-0000-0000-00009B670000}"/>
    <cellStyle name="Note 4 20 2 8 2 2" xfId="31530" xr:uid="{00000000-0005-0000-0000-00009C670000}"/>
    <cellStyle name="Note 4 20 2 8 2 3" xfId="45983" xr:uid="{00000000-0005-0000-0000-00009D670000}"/>
    <cellStyle name="Note 4 20 2 8 3" xfId="16556" xr:uid="{00000000-0005-0000-0000-00009E670000}"/>
    <cellStyle name="Note 4 20 2 8 3 2" xfId="33991" xr:uid="{00000000-0005-0000-0000-00009F670000}"/>
    <cellStyle name="Note 4 20 2 8 3 3" xfId="48444" xr:uid="{00000000-0005-0000-0000-0000A0670000}"/>
    <cellStyle name="Note 4 20 2 8 4" xfId="22062" xr:uid="{00000000-0005-0000-0000-0000A1670000}"/>
    <cellStyle name="Note 4 20 2 8 5" xfId="36515" xr:uid="{00000000-0005-0000-0000-0000A2670000}"/>
    <cellStyle name="Note 4 20 2 9" xfId="7088" xr:uid="{00000000-0005-0000-0000-0000A3670000}"/>
    <cellStyle name="Note 4 20 2 9 2" xfId="24523" xr:uid="{00000000-0005-0000-0000-0000A4670000}"/>
    <cellStyle name="Note 4 20 2 9 3" xfId="38976" xr:uid="{00000000-0005-0000-0000-0000A5670000}"/>
    <cellStyle name="Note 4 20 3" xfId="2131" xr:uid="{00000000-0005-0000-0000-0000A6670000}"/>
    <cellStyle name="Note 4 20 3 2" xfId="4642" xr:uid="{00000000-0005-0000-0000-0000A7670000}"/>
    <cellStyle name="Note 4 20 3 2 2" xfId="14107" xr:uid="{00000000-0005-0000-0000-0000A8670000}"/>
    <cellStyle name="Note 4 20 3 2 2 2" xfId="31542" xr:uid="{00000000-0005-0000-0000-0000A9670000}"/>
    <cellStyle name="Note 4 20 3 2 2 3" xfId="45995" xr:uid="{00000000-0005-0000-0000-0000AA670000}"/>
    <cellStyle name="Note 4 20 3 2 3" xfId="16568" xr:uid="{00000000-0005-0000-0000-0000AB670000}"/>
    <cellStyle name="Note 4 20 3 2 3 2" xfId="34003" xr:uid="{00000000-0005-0000-0000-0000AC670000}"/>
    <cellStyle name="Note 4 20 3 2 3 3" xfId="48456" xr:uid="{00000000-0005-0000-0000-0000AD670000}"/>
    <cellStyle name="Note 4 20 3 2 4" xfId="22078" xr:uid="{00000000-0005-0000-0000-0000AE670000}"/>
    <cellStyle name="Note 4 20 3 2 5" xfId="36531" xr:uid="{00000000-0005-0000-0000-0000AF670000}"/>
    <cellStyle name="Note 4 20 3 3" xfId="7104" xr:uid="{00000000-0005-0000-0000-0000B0670000}"/>
    <cellStyle name="Note 4 20 3 3 2" xfId="24539" xr:uid="{00000000-0005-0000-0000-0000B1670000}"/>
    <cellStyle name="Note 4 20 3 3 3" xfId="38992" xr:uid="{00000000-0005-0000-0000-0000B2670000}"/>
    <cellStyle name="Note 4 20 3 4" xfId="9545" xr:uid="{00000000-0005-0000-0000-0000B3670000}"/>
    <cellStyle name="Note 4 20 3 4 2" xfId="26980" xr:uid="{00000000-0005-0000-0000-0000B4670000}"/>
    <cellStyle name="Note 4 20 3 4 3" xfId="41433" xr:uid="{00000000-0005-0000-0000-0000B5670000}"/>
    <cellStyle name="Note 4 20 3 5" xfId="11965" xr:uid="{00000000-0005-0000-0000-0000B6670000}"/>
    <cellStyle name="Note 4 20 3 5 2" xfId="29400" xr:uid="{00000000-0005-0000-0000-0000B7670000}"/>
    <cellStyle name="Note 4 20 3 5 3" xfId="43853" xr:uid="{00000000-0005-0000-0000-0000B8670000}"/>
    <cellStyle name="Note 4 20 3 6" xfId="18972" xr:uid="{00000000-0005-0000-0000-0000B9670000}"/>
    <cellStyle name="Note 4 20 4" xfId="2132" xr:uid="{00000000-0005-0000-0000-0000BA670000}"/>
    <cellStyle name="Note 4 20 4 2" xfId="4643" xr:uid="{00000000-0005-0000-0000-0000BB670000}"/>
    <cellStyle name="Note 4 20 4 2 2" xfId="14108" xr:uid="{00000000-0005-0000-0000-0000BC670000}"/>
    <cellStyle name="Note 4 20 4 2 2 2" xfId="31543" xr:uid="{00000000-0005-0000-0000-0000BD670000}"/>
    <cellStyle name="Note 4 20 4 2 2 3" xfId="45996" xr:uid="{00000000-0005-0000-0000-0000BE670000}"/>
    <cellStyle name="Note 4 20 4 2 3" xfId="16569" xr:uid="{00000000-0005-0000-0000-0000BF670000}"/>
    <cellStyle name="Note 4 20 4 2 3 2" xfId="34004" xr:uid="{00000000-0005-0000-0000-0000C0670000}"/>
    <cellStyle name="Note 4 20 4 2 3 3" xfId="48457" xr:uid="{00000000-0005-0000-0000-0000C1670000}"/>
    <cellStyle name="Note 4 20 4 2 4" xfId="22079" xr:uid="{00000000-0005-0000-0000-0000C2670000}"/>
    <cellStyle name="Note 4 20 4 2 5" xfId="36532" xr:uid="{00000000-0005-0000-0000-0000C3670000}"/>
    <cellStyle name="Note 4 20 4 3" xfId="7105" xr:uid="{00000000-0005-0000-0000-0000C4670000}"/>
    <cellStyle name="Note 4 20 4 3 2" xfId="24540" xr:uid="{00000000-0005-0000-0000-0000C5670000}"/>
    <cellStyle name="Note 4 20 4 3 3" xfId="38993" xr:uid="{00000000-0005-0000-0000-0000C6670000}"/>
    <cellStyle name="Note 4 20 4 4" xfId="9546" xr:uid="{00000000-0005-0000-0000-0000C7670000}"/>
    <cellStyle name="Note 4 20 4 4 2" xfId="26981" xr:uid="{00000000-0005-0000-0000-0000C8670000}"/>
    <cellStyle name="Note 4 20 4 4 3" xfId="41434" xr:uid="{00000000-0005-0000-0000-0000C9670000}"/>
    <cellStyle name="Note 4 20 4 5" xfId="11966" xr:uid="{00000000-0005-0000-0000-0000CA670000}"/>
    <cellStyle name="Note 4 20 4 5 2" xfId="29401" xr:uid="{00000000-0005-0000-0000-0000CB670000}"/>
    <cellStyle name="Note 4 20 4 5 3" xfId="43854" xr:uid="{00000000-0005-0000-0000-0000CC670000}"/>
    <cellStyle name="Note 4 20 4 6" xfId="18973" xr:uid="{00000000-0005-0000-0000-0000CD670000}"/>
    <cellStyle name="Note 4 20 5" xfId="2133" xr:uid="{00000000-0005-0000-0000-0000CE670000}"/>
    <cellStyle name="Note 4 20 5 2" xfId="4644" xr:uid="{00000000-0005-0000-0000-0000CF670000}"/>
    <cellStyle name="Note 4 20 5 2 2" xfId="22080" xr:uid="{00000000-0005-0000-0000-0000D0670000}"/>
    <cellStyle name="Note 4 20 5 2 3" xfId="36533" xr:uid="{00000000-0005-0000-0000-0000D1670000}"/>
    <cellStyle name="Note 4 20 5 3" xfId="7106" xr:uid="{00000000-0005-0000-0000-0000D2670000}"/>
    <cellStyle name="Note 4 20 5 3 2" xfId="24541" xr:uid="{00000000-0005-0000-0000-0000D3670000}"/>
    <cellStyle name="Note 4 20 5 3 3" xfId="38994" xr:uid="{00000000-0005-0000-0000-0000D4670000}"/>
    <cellStyle name="Note 4 20 5 4" xfId="9547" xr:uid="{00000000-0005-0000-0000-0000D5670000}"/>
    <cellStyle name="Note 4 20 5 4 2" xfId="26982" xr:uid="{00000000-0005-0000-0000-0000D6670000}"/>
    <cellStyle name="Note 4 20 5 4 3" xfId="41435" xr:uid="{00000000-0005-0000-0000-0000D7670000}"/>
    <cellStyle name="Note 4 20 5 5" xfId="11967" xr:uid="{00000000-0005-0000-0000-0000D8670000}"/>
    <cellStyle name="Note 4 20 5 5 2" xfId="29402" xr:uid="{00000000-0005-0000-0000-0000D9670000}"/>
    <cellStyle name="Note 4 20 5 5 3" xfId="43855" xr:uid="{00000000-0005-0000-0000-0000DA670000}"/>
    <cellStyle name="Note 4 20 5 6" xfId="15303" xr:uid="{00000000-0005-0000-0000-0000DB670000}"/>
    <cellStyle name="Note 4 20 5 6 2" xfId="32738" xr:uid="{00000000-0005-0000-0000-0000DC670000}"/>
    <cellStyle name="Note 4 20 5 6 3" xfId="47191" xr:uid="{00000000-0005-0000-0000-0000DD670000}"/>
    <cellStyle name="Note 4 20 5 7" xfId="18974" xr:uid="{00000000-0005-0000-0000-0000DE670000}"/>
    <cellStyle name="Note 4 20 5 8" xfId="20465" xr:uid="{00000000-0005-0000-0000-0000DF670000}"/>
    <cellStyle name="Note 4 20 6" xfId="4625" xr:uid="{00000000-0005-0000-0000-0000E0670000}"/>
    <cellStyle name="Note 4 20 6 2" xfId="14094" xr:uid="{00000000-0005-0000-0000-0000E1670000}"/>
    <cellStyle name="Note 4 20 6 2 2" xfId="31529" xr:uid="{00000000-0005-0000-0000-0000E2670000}"/>
    <cellStyle name="Note 4 20 6 2 3" xfId="45982" xr:uid="{00000000-0005-0000-0000-0000E3670000}"/>
    <cellStyle name="Note 4 20 6 3" xfId="16555" xr:uid="{00000000-0005-0000-0000-0000E4670000}"/>
    <cellStyle name="Note 4 20 6 3 2" xfId="33990" xr:uid="{00000000-0005-0000-0000-0000E5670000}"/>
    <cellStyle name="Note 4 20 6 3 3" xfId="48443" xr:uid="{00000000-0005-0000-0000-0000E6670000}"/>
    <cellStyle name="Note 4 20 6 4" xfId="22061" xr:uid="{00000000-0005-0000-0000-0000E7670000}"/>
    <cellStyle name="Note 4 20 6 5" xfId="36514" xr:uid="{00000000-0005-0000-0000-0000E8670000}"/>
    <cellStyle name="Note 4 20 7" xfId="7087" xr:uid="{00000000-0005-0000-0000-0000E9670000}"/>
    <cellStyle name="Note 4 20 7 2" xfId="24522" xr:uid="{00000000-0005-0000-0000-0000EA670000}"/>
    <cellStyle name="Note 4 20 7 3" xfId="38975" xr:uid="{00000000-0005-0000-0000-0000EB670000}"/>
    <cellStyle name="Note 4 20 8" xfId="9528" xr:uid="{00000000-0005-0000-0000-0000EC670000}"/>
    <cellStyle name="Note 4 20 8 2" xfId="26963" xr:uid="{00000000-0005-0000-0000-0000ED670000}"/>
    <cellStyle name="Note 4 20 8 3" xfId="41416" xr:uid="{00000000-0005-0000-0000-0000EE670000}"/>
    <cellStyle name="Note 4 20 9" xfId="11948" xr:uid="{00000000-0005-0000-0000-0000EF670000}"/>
    <cellStyle name="Note 4 20 9 2" xfId="29383" xr:uid="{00000000-0005-0000-0000-0000F0670000}"/>
    <cellStyle name="Note 4 20 9 3" xfId="43836" xr:uid="{00000000-0005-0000-0000-0000F1670000}"/>
    <cellStyle name="Note 4 21" xfId="2134" xr:uid="{00000000-0005-0000-0000-0000F2670000}"/>
    <cellStyle name="Note 4 21 10" xfId="9548" xr:uid="{00000000-0005-0000-0000-0000F3670000}"/>
    <cellStyle name="Note 4 21 10 2" xfId="26983" xr:uid="{00000000-0005-0000-0000-0000F4670000}"/>
    <cellStyle name="Note 4 21 10 3" xfId="41436" xr:uid="{00000000-0005-0000-0000-0000F5670000}"/>
    <cellStyle name="Note 4 21 11" xfId="11968" xr:uid="{00000000-0005-0000-0000-0000F6670000}"/>
    <cellStyle name="Note 4 21 11 2" xfId="29403" xr:uid="{00000000-0005-0000-0000-0000F7670000}"/>
    <cellStyle name="Note 4 21 11 3" xfId="43856" xr:uid="{00000000-0005-0000-0000-0000F8670000}"/>
    <cellStyle name="Note 4 21 12" xfId="18975" xr:uid="{00000000-0005-0000-0000-0000F9670000}"/>
    <cellStyle name="Note 4 21 2" xfId="2135" xr:uid="{00000000-0005-0000-0000-0000FA670000}"/>
    <cellStyle name="Note 4 21 2 2" xfId="2136" xr:uid="{00000000-0005-0000-0000-0000FB670000}"/>
    <cellStyle name="Note 4 21 2 2 2" xfId="4647" xr:uid="{00000000-0005-0000-0000-0000FC670000}"/>
    <cellStyle name="Note 4 21 2 2 2 2" xfId="14111" xr:uid="{00000000-0005-0000-0000-0000FD670000}"/>
    <cellStyle name="Note 4 21 2 2 2 2 2" xfId="31546" xr:uid="{00000000-0005-0000-0000-0000FE670000}"/>
    <cellStyle name="Note 4 21 2 2 2 2 3" xfId="45999" xr:uid="{00000000-0005-0000-0000-0000FF670000}"/>
    <cellStyle name="Note 4 21 2 2 2 3" xfId="16572" xr:uid="{00000000-0005-0000-0000-000000680000}"/>
    <cellStyle name="Note 4 21 2 2 2 3 2" xfId="34007" xr:uid="{00000000-0005-0000-0000-000001680000}"/>
    <cellStyle name="Note 4 21 2 2 2 3 3" xfId="48460" xr:uid="{00000000-0005-0000-0000-000002680000}"/>
    <cellStyle name="Note 4 21 2 2 2 4" xfId="22083" xr:uid="{00000000-0005-0000-0000-000003680000}"/>
    <cellStyle name="Note 4 21 2 2 2 5" xfId="36536" xr:uid="{00000000-0005-0000-0000-000004680000}"/>
    <cellStyle name="Note 4 21 2 2 3" xfId="7109" xr:uid="{00000000-0005-0000-0000-000005680000}"/>
    <cellStyle name="Note 4 21 2 2 3 2" xfId="24544" xr:uid="{00000000-0005-0000-0000-000006680000}"/>
    <cellStyle name="Note 4 21 2 2 3 3" xfId="38997" xr:uid="{00000000-0005-0000-0000-000007680000}"/>
    <cellStyle name="Note 4 21 2 2 4" xfId="9550" xr:uid="{00000000-0005-0000-0000-000008680000}"/>
    <cellStyle name="Note 4 21 2 2 4 2" xfId="26985" xr:uid="{00000000-0005-0000-0000-000009680000}"/>
    <cellStyle name="Note 4 21 2 2 4 3" xfId="41438" xr:uid="{00000000-0005-0000-0000-00000A680000}"/>
    <cellStyle name="Note 4 21 2 2 5" xfId="11970" xr:uid="{00000000-0005-0000-0000-00000B680000}"/>
    <cellStyle name="Note 4 21 2 2 5 2" xfId="29405" xr:uid="{00000000-0005-0000-0000-00000C680000}"/>
    <cellStyle name="Note 4 21 2 2 5 3" xfId="43858" xr:uid="{00000000-0005-0000-0000-00000D680000}"/>
    <cellStyle name="Note 4 21 2 2 6" xfId="18977" xr:uid="{00000000-0005-0000-0000-00000E680000}"/>
    <cellStyle name="Note 4 21 2 3" xfId="2137" xr:uid="{00000000-0005-0000-0000-00000F680000}"/>
    <cellStyle name="Note 4 21 2 3 2" xfId="4648" xr:uid="{00000000-0005-0000-0000-000010680000}"/>
    <cellStyle name="Note 4 21 2 3 2 2" xfId="14112" xr:uid="{00000000-0005-0000-0000-000011680000}"/>
    <cellStyle name="Note 4 21 2 3 2 2 2" xfId="31547" xr:uid="{00000000-0005-0000-0000-000012680000}"/>
    <cellStyle name="Note 4 21 2 3 2 2 3" xfId="46000" xr:uid="{00000000-0005-0000-0000-000013680000}"/>
    <cellStyle name="Note 4 21 2 3 2 3" xfId="16573" xr:uid="{00000000-0005-0000-0000-000014680000}"/>
    <cellStyle name="Note 4 21 2 3 2 3 2" xfId="34008" xr:uid="{00000000-0005-0000-0000-000015680000}"/>
    <cellStyle name="Note 4 21 2 3 2 3 3" xfId="48461" xr:uid="{00000000-0005-0000-0000-000016680000}"/>
    <cellStyle name="Note 4 21 2 3 2 4" xfId="22084" xr:uid="{00000000-0005-0000-0000-000017680000}"/>
    <cellStyle name="Note 4 21 2 3 2 5" xfId="36537" xr:uid="{00000000-0005-0000-0000-000018680000}"/>
    <cellStyle name="Note 4 21 2 3 3" xfId="7110" xr:uid="{00000000-0005-0000-0000-000019680000}"/>
    <cellStyle name="Note 4 21 2 3 3 2" xfId="24545" xr:uid="{00000000-0005-0000-0000-00001A680000}"/>
    <cellStyle name="Note 4 21 2 3 3 3" xfId="38998" xr:uid="{00000000-0005-0000-0000-00001B680000}"/>
    <cellStyle name="Note 4 21 2 3 4" xfId="9551" xr:uid="{00000000-0005-0000-0000-00001C680000}"/>
    <cellStyle name="Note 4 21 2 3 4 2" xfId="26986" xr:uid="{00000000-0005-0000-0000-00001D680000}"/>
    <cellStyle name="Note 4 21 2 3 4 3" xfId="41439" xr:uid="{00000000-0005-0000-0000-00001E680000}"/>
    <cellStyle name="Note 4 21 2 3 5" xfId="11971" xr:uid="{00000000-0005-0000-0000-00001F680000}"/>
    <cellStyle name="Note 4 21 2 3 5 2" xfId="29406" xr:uid="{00000000-0005-0000-0000-000020680000}"/>
    <cellStyle name="Note 4 21 2 3 5 3" xfId="43859" xr:uid="{00000000-0005-0000-0000-000021680000}"/>
    <cellStyle name="Note 4 21 2 3 6" xfId="18978" xr:uid="{00000000-0005-0000-0000-000022680000}"/>
    <cellStyle name="Note 4 21 2 4" xfId="2138" xr:uid="{00000000-0005-0000-0000-000023680000}"/>
    <cellStyle name="Note 4 21 2 4 2" xfId="4649" xr:uid="{00000000-0005-0000-0000-000024680000}"/>
    <cellStyle name="Note 4 21 2 4 2 2" xfId="22085" xr:uid="{00000000-0005-0000-0000-000025680000}"/>
    <cellStyle name="Note 4 21 2 4 2 3" xfId="36538" xr:uid="{00000000-0005-0000-0000-000026680000}"/>
    <cellStyle name="Note 4 21 2 4 3" xfId="7111" xr:uid="{00000000-0005-0000-0000-000027680000}"/>
    <cellStyle name="Note 4 21 2 4 3 2" xfId="24546" xr:uid="{00000000-0005-0000-0000-000028680000}"/>
    <cellStyle name="Note 4 21 2 4 3 3" xfId="38999" xr:uid="{00000000-0005-0000-0000-000029680000}"/>
    <cellStyle name="Note 4 21 2 4 4" xfId="9552" xr:uid="{00000000-0005-0000-0000-00002A680000}"/>
    <cellStyle name="Note 4 21 2 4 4 2" xfId="26987" xr:uid="{00000000-0005-0000-0000-00002B680000}"/>
    <cellStyle name="Note 4 21 2 4 4 3" xfId="41440" xr:uid="{00000000-0005-0000-0000-00002C680000}"/>
    <cellStyle name="Note 4 21 2 4 5" xfId="11972" xr:uid="{00000000-0005-0000-0000-00002D680000}"/>
    <cellStyle name="Note 4 21 2 4 5 2" xfId="29407" xr:uid="{00000000-0005-0000-0000-00002E680000}"/>
    <cellStyle name="Note 4 21 2 4 5 3" xfId="43860" xr:uid="{00000000-0005-0000-0000-00002F680000}"/>
    <cellStyle name="Note 4 21 2 4 6" xfId="15304" xr:uid="{00000000-0005-0000-0000-000030680000}"/>
    <cellStyle name="Note 4 21 2 4 6 2" xfId="32739" xr:uid="{00000000-0005-0000-0000-000031680000}"/>
    <cellStyle name="Note 4 21 2 4 6 3" xfId="47192" xr:uid="{00000000-0005-0000-0000-000032680000}"/>
    <cellStyle name="Note 4 21 2 4 7" xfId="18979" xr:uid="{00000000-0005-0000-0000-000033680000}"/>
    <cellStyle name="Note 4 21 2 4 8" xfId="20466" xr:uid="{00000000-0005-0000-0000-000034680000}"/>
    <cellStyle name="Note 4 21 2 5" xfId="4646" xr:uid="{00000000-0005-0000-0000-000035680000}"/>
    <cellStyle name="Note 4 21 2 5 2" xfId="14110" xr:uid="{00000000-0005-0000-0000-000036680000}"/>
    <cellStyle name="Note 4 21 2 5 2 2" xfId="31545" xr:uid="{00000000-0005-0000-0000-000037680000}"/>
    <cellStyle name="Note 4 21 2 5 2 3" xfId="45998" xr:uid="{00000000-0005-0000-0000-000038680000}"/>
    <cellStyle name="Note 4 21 2 5 3" xfId="16571" xr:uid="{00000000-0005-0000-0000-000039680000}"/>
    <cellStyle name="Note 4 21 2 5 3 2" xfId="34006" xr:uid="{00000000-0005-0000-0000-00003A680000}"/>
    <cellStyle name="Note 4 21 2 5 3 3" xfId="48459" xr:uid="{00000000-0005-0000-0000-00003B680000}"/>
    <cellStyle name="Note 4 21 2 5 4" xfId="22082" xr:uid="{00000000-0005-0000-0000-00003C680000}"/>
    <cellStyle name="Note 4 21 2 5 5" xfId="36535" xr:uid="{00000000-0005-0000-0000-00003D680000}"/>
    <cellStyle name="Note 4 21 2 6" xfId="7108" xr:uid="{00000000-0005-0000-0000-00003E680000}"/>
    <cellStyle name="Note 4 21 2 6 2" xfId="24543" xr:uid="{00000000-0005-0000-0000-00003F680000}"/>
    <cellStyle name="Note 4 21 2 6 3" xfId="38996" xr:uid="{00000000-0005-0000-0000-000040680000}"/>
    <cellStyle name="Note 4 21 2 7" xfId="9549" xr:uid="{00000000-0005-0000-0000-000041680000}"/>
    <cellStyle name="Note 4 21 2 7 2" xfId="26984" xr:uid="{00000000-0005-0000-0000-000042680000}"/>
    <cellStyle name="Note 4 21 2 7 3" xfId="41437" xr:uid="{00000000-0005-0000-0000-000043680000}"/>
    <cellStyle name="Note 4 21 2 8" xfId="11969" xr:uid="{00000000-0005-0000-0000-000044680000}"/>
    <cellStyle name="Note 4 21 2 8 2" xfId="29404" xr:uid="{00000000-0005-0000-0000-000045680000}"/>
    <cellStyle name="Note 4 21 2 8 3" xfId="43857" xr:uid="{00000000-0005-0000-0000-000046680000}"/>
    <cellStyle name="Note 4 21 2 9" xfId="18976" xr:uid="{00000000-0005-0000-0000-000047680000}"/>
    <cellStyle name="Note 4 21 3" xfId="2139" xr:uid="{00000000-0005-0000-0000-000048680000}"/>
    <cellStyle name="Note 4 21 3 2" xfId="2140" xr:uid="{00000000-0005-0000-0000-000049680000}"/>
    <cellStyle name="Note 4 21 3 2 2" xfId="4651" xr:uid="{00000000-0005-0000-0000-00004A680000}"/>
    <cellStyle name="Note 4 21 3 2 2 2" xfId="14114" xr:uid="{00000000-0005-0000-0000-00004B680000}"/>
    <cellStyle name="Note 4 21 3 2 2 2 2" xfId="31549" xr:uid="{00000000-0005-0000-0000-00004C680000}"/>
    <cellStyle name="Note 4 21 3 2 2 2 3" xfId="46002" xr:uid="{00000000-0005-0000-0000-00004D680000}"/>
    <cellStyle name="Note 4 21 3 2 2 3" xfId="16575" xr:uid="{00000000-0005-0000-0000-00004E680000}"/>
    <cellStyle name="Note 4 21 3 2 2 3 2" xfId="34010" xr:uid="{00000000-0005-0000-0000-00004F680000}"/>
    <cellStyle name="Note 4 21 3 2 2 3 3" xfId="48463" xr:uid="{00000000-0005-0000-0000-000050680000}"/>
    <cellStyle name="Note 4 21 3 2 2 4" xfId="22087" xr:uid="{00000000-0005-0000-0000-000051680000}"/>
    <cellStyle name="Note 4 21 3 2 2 5" xfId="36540" xr:uid="{00000000-0005-0000-0000-000052680000}"/>
    <cellStyle name="Note 4 21 3 2 3" xfId="7113" xr:uid="{00000000-0005-0000-0000-000053680000}"/>
    <cellStyle name="Note 4 21 3 2 3 2" xfId="24548" xr:uid="{00000000-0005-0000-0000-000054680000}"/>
    <cellStyle name="Note 4 21 3 2 3 3" xfId="39001" xr:uid="{00000000-0005-0000-0000-000055680000}"/>
    <cellStyle name="Note 4 21 3 2 4" xfId="9554" xr:uid="{00000000-0005-0000-0000-000056680000}"/>
    <cellStyle name="Note 4 21 3 2 4 2" xfId="26989" xr:uid="{00000000-0005-0000-0000-000057680000}"/>
    <cellStyle name="Note 4 21 3 2 4 3" xfId="41442" xr:uid="{00000000-0005-0000-0000-000058680000}"/>
    <cellStyle name="Note 4 21 3 2 5" xfId="11974" xr:uid="{00000000-0005-0000-0000-000059680000}"/>
    <cellStyle name="Note 4 21 3 2 5 2" xfId="29409" xr:uid="{00000000-0005-0000-0000-00005A680000}"/>
    <cellStyle name="Note 4 21 3 2 5 3" xfId="43862" xr:uid="{00000000-0005-0000-0000-00005B680000}"/>
    <cellStyle name="Note 4 21 3 2 6" xfId="18981" xr:uid="{00000000-0005-0000-0000-00005C680000}"/>
    <cellStyle name="Note 4 21 3 3" xfId="2141" xr:uid="{00000000-0005-0000-0000-00005D680000}"/>
    <cellStyle name="Note 4 21 3 3 2" xfId="4652" xr:uid="{00000000-0005-0000-0000-00005E680000}"/>
    <cellStyle name="Note 4 21 3 3 2 2" xfId="14115" xr:uid="{00000000-0005-0000-0000-00005F680000}"/>
    <cellStyle name="Note 4 21 3 3 2 2 2" xfId="31550" xr:uid="{00000000-0005-0000-0000-000060680000}"/>
    <cellStyle name="Note 4 21 3 3 2 2 3" xfId="46003" xr:uid="{00000000-0005-0000-0000-000061680000}"/>
    <cellStyle name="Note 4 21 3 3 2 3" xfId="16576" xr:uid="{00000000-0005-0000-0000-000062680000}"/>
    <cellStyle name="Note 4 21 3 3 2 3 2" xfId="34011" xr:uid="{00000000-0005-0000-0000-000063680000}"/>
    <cellStyle name="Note 4 21 3 3 2 3 3" xfId="48464" xr:uid="{00000000-0005-0000-0000-000064680000}"/>
    <cellStyle name="Note 4 21 3 3 2 4" xfId="22088" xr:uid="{00000000-0005-0000-0000-000065680000}"/>
    <cellStyle name="Note 4 21 3 3 2 5" xfId="36541" xr:uid="{00000000-0005-0000-0000-000066680000}"/>
    <cellStyle name="Note 4 21 3 3 3" xfId="7114" xr:uid="{00000000-0005-0000-0000-000067680000}"/>
    <cellStyle name="Note 4 21 3 3 3 2" xfId="24549" xr:uid="{00000000-0005-0000-0000-000068680000}"/>
    <cellStyle name="Note 4 21 3 3 3 3" xfId="39002" xr:uid="{00000000-0005-0000-0000-000069680000}"/>
    <cellStyle name="Note 4 21 3 3 4" xfId="9555" xr:uid="{00000000-0005-0000-0000-00006A680000}"/>
    <cellStyle name="Note 4 21 3 3 4 2" xfId="26990" xr:uid="{00000000-0005-0000-0000-00006B680000}"/>
    <cellStyle name="Note 4 21 3 3 4 3" xfId="41443" xr:uid="{00000000-0005-0000-0000-00006C680000}"/>
    <cellStyle name="Note 4 21 3 3 5" xfId="11975" xr:uid="{00000000-0005-0000-0000-00006D680000}"/>
    <cellStyle name="Note 4 21 3 3 5 2" xfId="29410" xr:uid="{00000000-0005-0000-0000-00006E680000}"/>
    <cellStyle name="Note 4 21 3 3 5 3" xfId="43863" xr:uid="{00000000-0005-0000-0000-00006F680000}"/>
    <cellStyle name="Note 4 21 3 3 6" xfId="18982" xr:uid="{00000000-0005-0000-0000-000070680000}"/>
    <cellStyle name="Note 4 21 3 4" xfId="2142" xr:uid="{00000000-0005-0000-0000-000071680000}"/>
    <cellStyle name="Note 4 21 3 4 2" xfId="4653" xr:uid="{00000000-0005-0000-0000-000072680000}"/>
    <cellStyle name="Note 4 21 3 4 2 2" xfId="22089" xr:uid="{00000000-0005-0000-0000-000073680000}"/>
    <cellStyle name="Note 4 21 3 4 2 3" xfId="36542" xr:uid="{00000000-0005-0000-0000-000074680000}"/>
    <cellStyle name="Note 4 21 3 4 3" xfId="7115" xr:uid="{00000000-0005-0000-0000-000075680000}"/>
    <cellStyle name="Note 4 21 3 4 3 2" xfId="24550" xr:uid="{00000000-0005-0000-0000-000076680000}"/>
    <cellStyle name="Note 4 21 3 4 3 3" xfId="39003" xr:uid="{00000000-0005-0000-0000-000077680000}"/>
    <cellStyle name="Note 4 21 3 4 4" xfId="9556" xr:uid="{00000000-0005-0000-0000-000078680000}"/>
    <cellStyle name="Note 4 21 3 4 4 2" xfId="26991" xr:uid="{00000000-0005-0000-0000-000079680000}"/>
    <cellStyle name="Note 4 21 3 4 4 3" xfId="41444" xr:uid="{00000000-0005-0000-0000-00007A680000}"/>
    <cellStyle name="Note 4 21 3 4 5" xfId="11976" xr:uid="{00000000-0005-0000-0000-00007B680000}"/>
    <cellStyle name="Note 4 21 3 4 5 2" xfId="29411" xr:uid="{00000000-0005-0000-0000-00007C680000}"/>
    <cellStyle name="Note 4 21 3 4 5 3" xfId="43864" xr:uid="{00000000-0005-0000-0000-00007D680000}"/>
    <cellStyle name="Note 4 21 3 4 6" xfId="15305" xr:uid="{00000000-0005-0000-0000-00007E680000}"/>
    <cellStyle name="Note 4 21 3 4 6 2" xfId="32740" xr:uid="{00000000-0005-0000-0000-00007F680000}"/>
    <cellStyle name="Note 4 21 3 4 6 3" xfId="47193" xr:uid="{00000000-0005-0000-0000-000080680000}"/>
    <cellStyle name="Note 4 21 3 4 7" xfId="18983" xr:uid="{00000000-0005-0000-0000-000081680000}"/>
    <cellStyle name="Note 4 21 3 4 8" xfId="20467" xr:uid="{00000000-0005-0000-0000-000082680000}"/>
    <cellStyle name="Note 4 21 3 5" xfId="4650" xr:uid="{00000000-0005-0000-0000-000083680000}"/>
    <cellStyle name="Note 4 21 3 5 2" xfId="14113" xr:uid="{00000000-0005-0000-0000-000084680000}"/>
    <cellStyle name="Note 4 21 3 5 2 2" xfId="31548" xr:uid="{00000000-0005-0000-0000-000085680000}"/>
    <cellStyle name="Note 4 21 3 5 2 3" xfId="46001" xr:uid="{00000000-0005-0000-0000-000086680000}"/>
    <cellStyle name="Note 4 21 3 5 3" xfId="16574" xr:uid="{00000000-0005-0000-0000-000087680000}"/>
    <cellStyle name="Note 4 21 3 5 3 2" xfId="34009" xr:uid="{00000000-0005-0000-0000-000088680000}"/>
    <cellStyle name="Note 4 21 3 5 3 3" xfId="48462" xr:uid="{00000000-0005-0000-0000-000089680000}"/>
    <cellStyle name="Note 4 21 3 5 4" xfId="22086" xr:uid="{00000000-0005-0000-0000-00008A680000}"/>
    <cellStyle name="Note 4 21 3 5 5" xfId="36539" xr:uid="{00000000-0005-0000-0000-00008B680000}"/>
    <cellStyle name="Note 4 21 3 6" xfId="7112" xr:uid="{00000000-0005-0000-0000-00008C680000}"/>
    <cellStyle name="Note 4 21 3 6 2" xfId="24547" xr:uid="{00000000-0005-0000-0000-00008D680000}"/>
    <cellStyle name="Note 4 21 3 6 3" xfId="39000" xr:uid="{00000000-0005-0000-0000-00008E680000}"/>
    <cellStyle name="Note 4 21 3 7" xfId="9553" xr:uid="{00000000-0005-0000-0000-00008F680000}"/>
    <cellStyle name="Note 4 21 3 7 2" xfId="26988" xr:uid="{00000000-0005-0000-0000-000090680000}"/>
    <cellStyle name="Note 4 21 3 7 3" xfId="41441" xr:uid="{00000000-0005-0000-0000-000091680000}"/>
    <cellStyle name="Note 4 21 3 8" xfId="11973" xr:uid="{00000000-0005-0000-0000-000092680000}"/>
    <cellStyle name="Note 4 21 3 8 2" xfId="29408" xr:uid="{00000000-0005-0000-0000-000093680000}"/>
    <cellStyle name="Note 4 21 3 8 3" xfId="43861" xr:uid="{00000000-0005-0000-0000-000094680000}"/>
    <cellStyle name="Note 4 21 3 9" xfId="18980" xr:uid="{00000000-0005-0000-0000-000095680000}"/>
    <cellStyle name="Note 4 21 4" xfId="2143" xr:uid="{00000000-0005-0000-0000-000096680000}"/>
    <cellStyle name="Note 4 21 4 2" xfId="2144" xr:uid="{00000000-0005-0000-0000-000097680000}"/>
    <cellStyle name="Note 4 21 4 2 2" xfId="4655" xr:uid="{00000000-0005-0000-0000-000098680000}"/>
    <cellStyle name="Note 4 21 4 2 2 2" xfId="14117" xr:uid="{00000000-0005-0000-0000-000099680000}"/>
    <cellStyle name="Note 4 21 4 2 2 2 2" xfId="31552" xr:uid="{00000000-0005-0000-0000-00009A680000}"/>
    <cellStyle name="Note 4 21 4 2 2 2 3" xfId="46005" xr:uid="{00000000-0005-0000-0000-00009B680000}"/>
    <cellStyle name="Note 4 21 4 2 2 3" xfId="16578" xr:uid="{00000000-0005-0000-0000-00009C680000}"/>
    <cellStyle name="Note 4 21 4 2 2 3 2" xfId="34013" xr:uid="{00000000-0005-0000-0000-00009D680000}"/>
    <cellStyle name="Note 4 21 4 2 2 3 3" xfId="48466" xr:uid="{00000000-0005-0000-0000-00009E680000}"/>
    <cellStyle name="Note 4 21 4 2 2 4" xfId="22091" xr:uid="{00000000-0005-0000-0000-00009F680000}"/>
    <cellStyle name="Note 4 21 4 2 2 5" xfId="36544" xr:uid="{00000000-0005-0000-0000-0000A0680000}"/>
    <cellStyle name="Note 4 21 4 2 3" xfId="7117" xr:uid="{00000000-0005-0000-0000-0000A1680000}"/>
    <cellStyle name="Note 4 21 4 2 3 2" xfId="24552" xr:uid="{00000000-0005-0000-0000-0000A2680000}"/>
    <cellStyle name="Note 4 21 4 2 3 3" xfId="39005" xr:uid="{00000000-0005-0000-0000-0000A3680000}"/>
    <cellStyle name="Note 4 21 4 2 4" xfId="9558" xr:uid="{00000000-0005-0000-0000-0000A4680000}"/>
    <cellStyle name="Note 4 21 4 2 4 2" xfId="26993" xr:uid="{00000000-0005-0000-0000-0000A5680000}"/>
    <cellStyle name="Note 4 21 4 2 4 3" xfId="41446" xr:uid="{00000000-0005-0000-0000-0000A6680000}"/>
    <cellStyle name="Note 4 21 4 2 5" xfId="11978" xr:uid="{00000000-0005-0000-0000-0000A7680000}"/>
    <cellStyle name="Note 4 21 4 2 5 2" xfId="29413" xr:uid="{00000000-0005-0000-0000-0000A8680000}"/>
    <cellStyle name="Note 4 21 4 2 5 3" xfId="43866" xr:uid="{00000000-0005-0000-0000-0000A9680000}"/>
    <cellStyle name="Note 4 21 4 2 6" xfId="18985" xr:uid="{00000000-0005-0000-0000-0000AA680000}"/>
    <cellStyle name="Note 4 21 4 3" xfId="2145" xr:uid="{00000000-0005-0000-0000-0000AB680000}"/>
    <cellStyle name="Note 4 21 4 3 2" xfId="4656" xr:uid="{00000000-0005-0000-0000-0000AC680000}"/>
    <cellStyle name="Note 4 21 4 3 2 2" xfId="14118" xr:uid="{00000000-0005-0000-0000-0000AD680000}"/>
    <cellStyle name="Note 4 21 4 3 2 2 2" xfId="31553" xr:uid="{00000000-0005-0000-0000-0000AE680000}"/>
    <cellStyle name="Note 4 21 4 3 2 2 3" xfId="46006" xr:uid="{00000000-0005-0000-0000-0000AF680000}"/>
    <cellStyle name="Note 4 21 4 3 2 3" xfId="16579" xr:uid="{00000000-0005-0000-0000-0000B0680000}"/>
    <cellStyle name="Note 4 21 4 3 2 3 2" xfId="34014" xr:uid="{00000000-0005-0000-0000-0000B1680000}"/>
    <cellStyle name="Note 4 21 4 3 2 3 3" xfId="48467" xr:uid="{00000000-0005-0000-0000-0000B2680000}"/>
    <cellStyle name="Note 4 21 4 3 2 4" xfId="22092" xr:uid="{00000000-0005-0000-0000-0000B3680000}"/>
    <cellStyle name="Note 4 21 4 3 2 5" xfId="36545" xr:uid="{00000000-0005-0000-0000-0000B4680000}"/>
    <cellStyle name="Note 4 21 4 3 3" xfId="7118" xr:uid="{00000000-0005-0000-0000-0000B5680000}"/>
    <cellStyle name="Note 4 21 4 3 3 2" xfId="24553" xr:uid="{00000000-0005-0000-0000-0000B6680000}"/>
    <cellStyle name="Note 4 21 4 3 3 3" xfId="39006" xr:uid="{00000000-0005-0000-0000-0000B7680000}"/>
    <cellStyle name="Note 4 21 4 3 4" xfId="9559" xr:uid="{00000000-0005-0000-0000-0000B8680000}"/>
    <cellStyle name="Note 4 21 4 3 4 2" xfId="26994" xr:uid="{00000000-0005-0000-0000-0000B9680000}"/>
    <cellStyle name="Note 4 21 4 3 4 3" xfId="41447" xr:uid="{00000000-0005-0000-0000-0000BA680000}"/>
    <cellStyle name="Note 4 21 4 3 5" xfId="11979" xr:uid="{00000000-0005-0000-0000-0000BB680000}"/>
    <cellStyle name="Note 4 21 4 3 5 2" xfId="29414" xr:uid="{00000000-0005-0000-0000-0000BC680000}"/>
    <cellStyle name="Note 4 21 4 3 5 3" xfId="43867" xr:uid="{00000000-0005-0000-0000-0000BD680000}"/>
    <cellStyle name="Note 4 21 4 3 6" xfId="18986" xr:uid="{00000000-0005-0000-0000-0000BE680000}"/>
    <cellStyle name="Note 4 21 4 4" xfId="2146" xr:uid="{00000000-0005-0000-0000-0000BF680000}"/>
    <cellStyle name="Note 4 21 4 4 2" xfId="4657" xr:uid="{00000000-0005-0000-0000-0000C0680000}"/>
    <cellStyle name="Note 4 21 4 4 2 2" xfId="22093" xr:uid="{00000000-0005-0000-0000-0000C1680000}"/>
    <cellStyle name="Note 4 21 4 4 2 3" xfId="36546" xr:uid="{00000000-0005-0000-0000-0000C2680000}"/>
    <cellStyle name="Note 4 21 4 4 3" xfId="7119" xr:uid="{00000000-0005-0000-0000-0000C3680000}"/>
    <cellStyle name="Note 4 21 4 4 3 2" xfId="24554" xr:uid="{00000000-0005-0000-0000-0000C4680000}"/>
    <cellStyle name="Note 4 21 4 4 3 3" xfId="39007" xr:uid="{00000000-0005-0000-0000-0000C5680000}"/>
    <cellStyle name="Note 4 21 4 4 4" xfId="9560" xr:uid="{00000000-0005-0000-0000-0000C6680000}"/>
    <cellStyle name="Note 4 21 4 4 4 2" xfId="26995" xr:uid="{00000000-0005-0000-0000-0000C7680000}"/>
    <cellStyle name="Note 4 21 4 4 4 3" xfId="41448" xr:uid="{00000000-0005-0000-0000-0000C8680000}"/>
    <cellStyle name="Note 4 21 4 4 5" xfId="11980" xr:uid="{00000000-0005-0000-0000-0000C9680000}"/>
    <cellStyle name="Note 4 21 4 4 5 2" xfId="29415" xr:uid="{00000000-0005-0000-0000-0000CA680000}"/>
    <cellStyle name="Note 4 21 4 4 5 3" xfId="43868" xr:uid="{00000000-0005-0000-0000-0000CB680000}"/>
    <cellStyle name="Note 4 21 4 4 6" xfId="15306" xr:uid="{00000000-0005-0000-0000-0000CC680000}"/>
    <cellStyle name="Note 4 21 4 4 6 2" xfId="32741" xr:uid="{00000000-0005-0000-0000-0000CD680000}"/>
    <cellStyle name="Note 4 21 4 4 6 3" xfId="47194" xr:uid="{00000000-0005-0000-0000-0000CE680000}"/>
    <cellStyle name="Note 4 21 4 4 7" xfId="18987" xr:uid="{00000000-0005-0000-0000-0000CF680000}"/>
    <cellStyle name="Note 4 21 4 4 8" xfId="20468" xr:uid="{00000000-0005-0000-0000-0000D0680000}"/>
    <cellStyle name="Note 4 21 4 5" xfId="4654" xr:uid="{00000000-0005-0000-0000-0000D1680000}"/>
    <cellStyle name="Note 4 21 4 5 2" xfId="14116" xr:uid="{00000000-0005-0000-0000-0000D2680000}"/>
    <cellStyle name="Note 4 21 4 5 2 2" xfId="31551" xr:uid="{00000000-0005-0000-0000-0000D3680000}"/>
    <cellStyle name="Note 4 21 4 5 2 3" xfId="46004" xr:uid="{00000000-0005-0000-0000-0000D4680000}"/>
    <cellStyle name="Note 4 21 4 5 3" xfId="16577" xr:uid="{00000000-0005-0000-0000-0000D5680000}"/>
    <cellStyle name="Note 4 21 4 5 3 2" xfId="34012" xr:uid="{00000000-0005-0000-0000-0000D6680000}"/>
    <cellStyle name="Note 4 21 4 5 3 3" xfId="48465" xr:uid="{00000000-0005-0000-0000-0000D7680000}"/>
    <cellStyle name="Note 4 21 4 5 4" xfId="22090" xr:uid="{00000000-0005-0000-0000-0000D8680000}"/>
    <cellStyle name="Note 4 21 4 5 5" xfId="36543" xr:uid="{00000000-0005-0000-0000-0000D9680000}"/>
    <cellStyle name="Note 4 21 4 6" xfId="7116" xr:uid="{00000000-0005-0000-0000-0000DA680000}"/>
    <cellStyle name="Note 4 21 4 6 2" xfId="24551" xr:uid="{00000000-0005-0000-0000-0000DB680000}"/>
    <cellStyle name="Note 4 21 4 6 3" xfId="39004" xr:uid="{00000000-0005-0000-0000-0000DC680000}"/>
    <cellStyle name="Note 4 21 4 7" xfId="9557" xr:uid="{00000000-0005-0000-0000-0000DD680000}"/>
    <cellStyle name="Note 4 21 4 7 2" xfId="26992" xr:uid="{00000000-0005-0000-0000-0000DE680000}"/>
    <cellStyle name="Note 4 21 4 7 3" xfId="41445" xr:uid="{00000000-0005-0000-0000-0000DF680000}"/>
    <cellStyle name="Note 4 21 4 8" xfId="11977" xr:uid="{00000000-0005-0000-0000-0000E0680000}"/>
    <cellStyle name="Note 4 21 4 8 2" xfId="29412" xr:uid="{00000000-0005-0000-0000-0000E1680000}"/>
    <cellStyle name="Note 4 21 4 8 3" xfId="43865" xr:uid="{00000000-0005-0000-0000-0000E2680000}"/>
    <cellStyle name="Note 4 21 4 9" xfId="18984" xr:uid="{00000000-0005-0000-0000-0000E3680000}"/>
    <cellStyle name="Note 4 21 5" xfId="2147" xr:uid="{00000000-0005-0000-0000-0000E4680000}"/>
    <cellStyle name="Note 4 21 5 2" xfId="4658" xr:uid="{00000000-0005-0000-0000-0000E5680000}"/>
    <cellStyle name="Note 4 21 5 2 2" xfId="14119" xr:uid="{00000000-0005-0000-0000-0000E6680000}"/>
    <cellStyle name="Note 4 21 5 2 2 2" xfId="31554" xr:uid="{00000000-0005-0000-0000-0000E7680000}"/>
    <cellStyle name="Note 4 21 5 2 2 3" xfId="46007" xr:uid="{00000000-0005-0000-0000-0000E8680000}"/>
    <cellStyle name="Note 4 21 5 2 3" xfId="16580" xr:uid="{00000000-0005-0000-0000-0000E9680000}"/>
    <cellStyle name="Note 4 21 5 2 3 2" xfId="34015" xr:uid="{00000000-0005-0000-0000-0000EA680000}"/>
    <cellStyle name="Note 4 21 5 2 3 3" xfId="48468" xr:uid="{00000000-0005-0000-0000-0000EB680000}"/>
    <cellStyle name="Note 4 21 5 2 4" xfId="22094" xr:uid="{00000000-0005-0000-0000-0000EC680000}"/>
    <cellStyle name="Note 4 21 5 2 5" xfId="36547" xr:uid="{00000000-0005-0000-0000-0000ED680000}"/>
    <cellStyle name="Note 4 21 5 3" xfId="7120" xr:uid="{00000000-0005-0000-0000-0000EE680000}"/>
    <cellStyle name="Note 4 21 5 3 2" xfId="24555" xr:uid="{00000000-0005-0000-0000-0000EF680000}"/>
    <cellStyle name="Note 4 21 5 3 3" xfId="39008" xr:uid="{00000000-0005-0000-0000-0000F0680000}"/>
    <cellStyle name="Note 4 21 5 4" xfId="9561" xr:uid="{00000000-0005-0000-0000-0000F1680000}"/>
    <cellStyle name="Note 4 21 5 4 2" xfId="26996" xr:uid="{00000000-0005-0000-0000-0000F2680000}"/>
    <cellStyle name="Note 4 21 5 4 3" xfId="41449" xr:uid="{00000000-0005-0000-0000-0000F3680000}"/>
    <cellStyle name="Note 4 21 5 5" xfId="11981" xr:uid="{00000000-0005-0000-0000-0000F4680000}"/>
    <cellStyle name="Note 4 21 5 5 2" xfId="29416" xr:uid="{00000000-0005-0000-0000-0000F5680000}"/>
    <cellStyle name="Note 4 21 5 5 3" xfId="43869" xr:uid="{00000000-0005-0000-0000-0000F6680000}"/>
    <cellStyle name="Note 4 21 5 6" xfId="18988" xr:uid="{00000000-0005-0000-0000-0000F7680000}"/>
    <cellStyle name="Note 4 21 6" xfId="2148" xr:uid="{00000000-0005-0000-0000-0000F8680000}"/>
    <cellStyle name="Note 4 21 6 2" xfId="4659" xr:uid="{00000000-0005-0000-0000-0000F9680000}"/>
    <cellStyle name="Note 4 21 6 2 2" xfId="14120" xr:uid="{00000000-0005-0000-0000-0000FA680000}"/>
    <cellStyle name="Note 4 21 6 2 2 2" xfId="31555" xr:uid="{00000000-0005-0000-0000-0000FB680000}"/>
    <cellStyle name="Note 4 21 6 2 2 3" xfId="46008" xr:uid="{00000000-0005-0000-0000-0000FC680000}"/>
    <cellStyle name="Note 4 21 6 2 3" xfId="16581" xr:uid="{00000000-0005-0000-0000-0000FD680000}"/>
    <cellStyle name="Note 4 21 6 2 3 2" xfId="34016" xr:uid="{00000000-0005-0000-0000-0000FE680000}"/>
    <cellStyle name="Note 4 21 6 2 3 3" xfId="48469" xr:uid="{00000000-0005-0000-0000-0000FF680000}"/>
    <cellStyle name="Note 4 21 6 2 4" xfId="22095" xr:uid="{00000000-0005-0000-0000-000000690000}"/>
    <cellStyle name="Note 4 21 6 2 5" xfId="36548" xr:uid="{00000000-0005-0000-0000-000001690000}"/>
    <cellStyle name="Note 4 21 6 3" xfId="7121" xr:uid="{00000000-0005-0000-0000-000002690000}"/>
    <cellStyle name="Note 4 21 6 3 2" xfId="24556" xr:uid="{00000000-0005-0000-0000-000003690000}"/>
    <cellStyle name="Note 4 21 6 3 3" xfId="39009" xr:uid="{00000000-0005-0000-0000-000004690000}"/>
    <cellStyle name="Note 4 21 6 4" xfId="9562" xr:uid="{00000000-0005-0000-0000-000005690000}"/>
    <cellStyle name="Note 4 21 6 4 2" xfId="26997" xr:uid="{00000000-0005-0000-0000-000006690000}"/>
    <cellStyle name="Note 4 21 6 4 3" xfId="41450" xr:uid="{00000000-0005-0000-0000-000007690000}"/>
    <cellStyle name="Note 4 21 6 5" xfId="11982" xr:uid="{00000000-0005-0000-0000-000008690000}"/>
    <cellStyle name="Note 4 21 6 5 2" xfId="29417" xr:uid="{00000000-0005-0000-0000-000009690000}"/>
    <cellStyle name="Note 4 21 6 5 3" xfId="43870" xr:uid="{00000000-0005-0000-0000-00000A690000}"/>
    <cellStyle name="Note 4 21 6 6" xfId="18989" xr:uid="{00000000-0005-0000-0000-00000B690000}"/>
    <cellStyle name="Note 4 21 7" xfId="2149" xr:uid="{00000000-0005-0000-0000-00000C690000}"/>
    <cellStyle name="Note 4 21 7 2" xfId="4660" xr:uid="{00000000-0005-0000-0000-00000D690000}"/>
    <cellStyle name="Note 4 21 7 2 2" xfId="22096" xr:uid="{00000000-0005-0000-0000-00000E690000}"/>
    <cellStyle name="Note 4 21 7 2 3" xfId="36549" xr:uid="{00000000-0005-0000-0000-00000F690000}"/>
    <cellStyle name="Note 4 21 7 3" xfId="7122" xr:uid="{00000000-0005-0000-0000-000010690000}"/>
    <cellStyle name="Note 4 21 7 3 2" xfId="24557" xr:uid="{00000000-0005-0000-0000-000011690000}"/>
    <cellStyle name="Note 4 21 7 3 3" xfId="39010" xr:uid="{00000000-0005-0000-0000-000012690000}"/>
    <cellStyle name="Note 4 21 7 4" xfId="9563" xr:uid="{00000000-0005-0000-0000-000013690000}"/>
    <cellStyle name="Note 4 21 7 4 2" xfId="26998" xr:uid="{00000000-0005-0000-0000-000014690000}"/>
    <cellStyle name="Note 4 21 7 4 3" xfId="41451" xr:uid="{00000000-0005-0000-0000-000015690000}"/>
    <cellStyle name="Note 4 21 7 5" xfId="11983" xr:uid="{00000000-0005-0000-0000-000016690000}"/>
    <cellStyle name="Note 4 21 7 5 2" xfId="29418" xr:uid="{00000000-0005-0000-0000-000017690000}"/>
    <cellStyle name="Note 4 21 7 5 3" xfId="43871" xr:uid="{00000000-0005-0000-0000-000018690000}"/>
    <cellStyle name="Note 4 21 7 6" xfId="15307" xr:uid="{00000000-0005-0000-0000-000019690000}"/>
    <cellStyle name="Note 4 21 7 6 2" xfId="32742" xr:uid="{00000000-0005-0000-0000-00001A690000}"/>
    <cellStyle name="Note 4 21 7 6 3" xfId="47195" xr:uid="{00000000-0005-0000-0000-00001B690000}"/>
    <cellStyle name="Note 4 21 7 7" xfId="18990" xr:uid="{00000000-0005-0000-0000-00001C690000}"/>
    <cellStyle name="Note 4 21 7 8" xfId="20469" xr:uid="{00000000-0005-0000-0000-00001D690000}"/>
    <cellStyle name="Note 4 21 8" xfId="4645" xr:uid="{00000000-0005-0000-0000-00001E690000}"/>
    <cellStyle name="Note 4 21 8 2" xfId="14109" xr:uid="{00000000-0005-0000-0000-00001F690000}"/>
    <cellStyle name="Note 4 21 8 2 2" xfId="31544" xr:uid="{00000000-0005-0000-0000-000020690000}"/>
    <cellStyle name="Note 4 21 8 2 3" xfId="45997" xr:uid="{00000000-0005-0000-0000-000021690000}"/>
    <cellStyle name="Note 4 21 8 3" xfId="16570" xr:uid="{00000000-0005-0000-0000-000022690000}"/>
    <cellStyle name="Note 4 21 8 3 2" xfId="34005" xr:uid="{00000000-0005-0000-0000-000023690000}"/>
    <cellStyle name="Note 4 21 8 3 3" xfId="48458" xr:uid="{00000000-0005-0000-0000-000024690000}"/>
    <cellStyle name="Note 4 21 8 4" xfId="22081" xr:uid="{00000000-0005-0000-0000-000025690000}"/>
    <cellStyle name="Note 4 21 8 5" xfId="36534" xr:uid="{00000000-0005-0000-0000-000026690000}"/>
    <cellStyle name="Note 4 21 9" xfId="7107" xr:uid="{00000000-0005-0000-0000-000027690000}"/>
    <cellStyle name="Note 4 21 9 2" xfId="24542" xr:uid="{00000000-0005-0000-0000-000028690000}"/>
    <cellStyle name="Note 4 21 9 3" xfId="38995" xr:uid="{00000000-0005-0000-0000-000029690000}"/>
    <cellStyle name="Note 4 22" xfId="2150" xr:uid="{00000000-0005-0000-0000-00002A690000}"/>
    <cellStyle name="Note 4 22 10" xfId="9564" xr:uid="{00000000-0005-0000-0000-00002B690000}"/>
    <cellStyle name="Note 4 22 10 2" xfId="26999" xr:uid="{00000000-0005-0000-0000-00002C690000}"/>
    <cellStyle name="Note 4 22 10 3" xfId="41452" xr:uid="{00000000-0005-0000-0000-00002D690000}"/>
    <cellStyle name="Note 4 22 11" xfId="11984" xr:uid="{00000000-0005-0000-0000-00002E690000}"/>
    <cellStyle name="Note 4 22 11 2" xfId="29419" xr:uid="{00000000-0005-0000-0000-00002F690000}"/>
    <cellStyle name="Note 4 22 11 3" xfId="43872" xr:uid="{00000000-0005-0000-0000-000030690000}"/>
    <cellStyle name="Note 4 22 12" xfId="18991" xr:uid="{00000000-0005-0000-0000-000031690000}"/>
    <cellStyle name="Note 4 22 2" xfId="2151" xr:uid="{00000000-0005-0000-0000-000032690000}"/>
    <cellStyle name="Note 4 22 2 2" xfId="2152" xr:uid="{00000000-0005-0000-0000-000033690000}"/>
    <cellStyle name="Note 4 22 2 2 2" xfId="4663" xr:uid="{00000000-0005-0000-0000-000034690000}"/>
    <cellStyle name="Note 4 22 2 2 2 2" xfId="14123" xr:uid="{00000000-0005-0000-0000-000035690000}"/>
    <cellStyle name="Note 4 22 2 2 2 2 2" xfId="31558" xr:uid="{00000000-0005-0000-0000-000036690000}"/>
    <cellStyle name="Note 4 22 2 2 2 2 3" xfId="46011" xr:uid="{00000000-0005-0000-0000-000037690000}"/>
    <cellStyle name="Note 4 22 2 2 2 3" xfId="16584" xr:uid="{00000000-0005-0000-0000-000038690000}"/>
    <cellStyle name="Note 4 22 2 2 2 3 2" xfId="34019" xr:uid="{00000000-0005-0000-0000-000039690000}"/>
    <cellStyle name="Note 4 22 2 2 2 3 3" xfId="48472" xr:uid="{00000000-0005-0000-0000-00003A690000}"/>
    <cellStyle name="Note 4 22 2 2 2 4" xfId="22099" xr:uid="{00000000-0005-0000-0000-00003B690000}"/>
    <cellStyle name="Note 4 22 2 2 2 5" xfId="36552" xr:uid="{00000000-0005-0000-0000-00003C690000}"/>
    <cellStyle name="Note 4 22 2 2 3" xfId="7125" xr:uid="{00000000-0005-0000-0000-00003D690000}"/>
    <cellStyle name="Note 4 22 2 2 3 2" xfId="24560" xr:uid="{00000000-0005-0000-0000-00003E690000}"/>
    <cellStyle name="Note 4 22 2 2 3 3" xfId="39013" xr:uid="{00000000-0005-0000-0000-00003F690000}"/>
    <cellStyle name="Note 4 22 2 2 4" xfId="9566" xr:uid="{00000000-0005-0000-0000-000040690000}"/>
    <cellStyle name="Note 4 22 2 2 4 2" xfId="27001" xr:uid="{00000000-0005-0000-0000-000041690000}"/>
    <cellStyle name="Note 4 22 2 2 4 3" xfId="41454" xr:uid="{00000000-0005-0000-0000-000042690000}"/>
    <cellStyle name="Note 4 22 2 2 5" xfId="11986" xr:uid="{00000000-0005-0000-0000-000043690000}"/>
    <cellStyle name="Note 4 22 2 2 5 2" xfId="29421" xr:uid="{00000000-0005-0000-0000-000044690000}"/>
    <cellStyle name="Note 4 22 2 2 5 3" xfId="43874" xr:uid="{00000000-0005-0000-0000-000045690000}"/>
    <cellStyle name="Note 4 22 2 2 6" xfId="18993" xr:uid="{00000000-0005-0000-0000-000046690000}"/>
    <cellStyle name="Note 4 22 2 3" xfId="2153" xr:uid="{00000000-0005-0000-0000-000047690000}"/>
    <cellStyle name="Note 4 22 2 3 2" xfId="4664" xr:uid="{00000000-0005-0000-0000-000048690000}"/>
    <cellStyle name="Note 4 22 2 3 2 2" xfId="14124" xr:uid="{00000000-0005-0000-0000-000049690000}"/>
    <cellStyle name="Note 4 22 2 3 2 2 2" xfId="31559" xr:uid="{00000000-0005-0000-0000-00004A690000}"/>
    <cellStyle name="Note 4 22 2 3 2 2 3" xfId="46012" xr:uid="{00000000-0005-0000-0000-00004B690000}"/>
    <cellStyle name="Note 4 22 2 3 2 3" xfId="16585" xr:uid="{00000000-0005-0000-0000-00004C690000}"/>
    <cellStyle name="Note 4 22 2 3 2 3 2" xfId="34020" xr:uid="{00000000-0005-0000-0000-00004D690000}"/>
    <cellStyle name="Note 4 22 2 3 2 3 3" xfId="48473" xr:uid="{00000000-0005-0000-0000-00004E690000}"/>
    <cellStyle name="Note 4 22 2 3 2 4" xfId="22100" xr:uid="{00000000-0005-0000-0000-00004F690000}"/>
    <cellStyle name="Note 4 22 2 3 2 5" xfId="36553" xr:uid="{00000000-0005-0000-0000-000050690000}"/>
    <cellStyle name="Note 4 22 2 3 3" xfId="7126" xr:uid="{00000000-0005-0000-0000-000051690000}"/>
    <cellStyle name="Note 4 22 2 3 3 2" xfId="24561" xr:uid="{00000000-0005-0000-0000-000052690000}"/>
    <cellStyle name="Note 4 22 2 3 3 3" xfId="39014" xr:uid="{00000000-0005-0000-0000-000053690000}"/>
    <cellStyle name="Note 4 22 2 3 4" xfId="9567" xr:uid="{00000000-0005-0000-0000-000054690000}"/>
    <cellStyle name="Note 4 22 2 3 4 2" xfId="27002" xr:uid="{00000000-0005-0000-0000-000055690000}"/>
    <cellStyle name="Note 4 22 2 3 4 3" xfId="41455" xr:uid="{00000000-0005-0000-0000-000056690000}"/>
    <cellStyle name="Note 4 22 2 3 5" xfId="11987" xr:uid="{00000000-0005-0000-0000-000057690000}"/>
    <cellStyle name="Note 4 22 2 3 5 2" xfId="29422" xr:uid="{00000000-0005-0000-0000-000058690000}"/>
    <cellStyle name="Note 4 22 2 3 5 3" xfId="43875" xr:uid="{00000000-0005-0000-0000-000059690000}"/>
    <cellStyle name="Note 4 22 2 3 6" xfId="18994" xr:uid="{00000000-0005-0000-0000-00005A690000}"/>
    <cellStyle name="Note 4 22 2 4" xfId="2154" xr:uid="{00000000-0005-0000-0000-00005B690000}"/>
    <cellStyle name="Note 4 22 2 4 2" xfId="4665" xr:uid="{00000000-0005-0000-0000-00005C690000}"/>
    <cellStyle name="Note 4 22 2 4 2 2" xfId="22101" xr:uid="{00000000-0005-0000-0000-00005D690000}"/>
    <cellStyle name="Note 4 22 2 4 2 3" xfId="36554" xr:uid="{00000000-0005-0000-0000-00005E690000}"/>
    <cellStyle name="Note 4 22 2 4 3" xfId="7127" xr:uid="{00000000-0005-0000-0000-00005F690000}"/>
    <cellStyle name="Note 4 22 2 4 3 2" xfId="24562" xr:uid="{00000000-0005-0000-0000-000060690000}"/>
    <cellStyle name="Note 4 22 2 4 3 3" xfId="39015" xr:uid="{00000000-0005-0000-0000-000061690000}"/>
    <cellStyle name="Note 4 22 2 4 4" xfId="9568" xr:uid="{00000000-0005-0000-0000-000062690000}"/>
    <cellStyle name="Note 4 22 2 4 4 2" xfId="27003" xr:uid="{00000000-0005-0000-0000-000063690000}"/>
    <cellStyle name="Note 4 22 2 4 4 3" xfId="41456" xr:uid="{00000000-0005-0000-0000-000064690000}"/>
    <cellStyle name="Note 4 22 2 4 5" xfId="11988" xr:uid="{00000000-0005-0000-0000-000065690000}"/>
    <cellStyle name="Note 4 22 2 4 5 2" xfId="29423" xr:uid="{00000000-0005-0000-0000-000066690000}"/>
    <cellStyle name="Note 4 22 2 4 5 3" xfId="43876" xr:uid="{00000000-0005-0000-0000-000067690000}"/>
    <cellStyle name="Note 4 22 2 4 6" xfId="15308" xr:uid="{00000000-0005-0000-0000-000068690000}"/>
    <cellStyle name="Note 4 22 2 4 6 2" xfId="32743" xr:uid="{00000000-0005-0000-0000-000069690000}"/>
    <cellStyle name="Note 4 22 2 4 6 3" xfId="47196" xr:uid="{00000000-0005-0000-0000-00006A690000}"/>
    <cellStyle name="Note 4 22 2 4 7" xfId="18995" xr:uid="{00000000-0005-0000-0000-00006B690000}"/>
    <cellStyle name="Note 4 22 2 4 8" xfId="20470" xr:uid="{00000000-0005-0000-0000-00006C690000}"/>
    <cellStyle name="Note 4 22 2 5" xfId="4662" xr:uid="{00000000-0005-0000-0000-00006D690000}"/>
    <cellStyle name="Note 4 22 2 5 2" xfId="14122" xr:uid="{00000000-0005-0000-0000-00006E690000}"/>
    <cellStyle name="Note 4 22 2 5 2 2" xfId="31557" xr:uid="{00000000-0005-0000-0000-00006F690000}"/>
    <cellStyle name="Note 4 22 2 5 2 3" xfId="46010" xr:uid="{00000000-0005-0000-0000-000070690000}"/>
    <cellStyle name="Note 4 22 2 5 3" xfId="16583" xr:uid="{00000000-0005-0000-0000-000071690000}"/>
    <cellStyle name="Note 4 22 2 5 3 2" xfId="34018" xr:uid="{00000000-0005-0000-0000-000072690000}"/>
    <cellStyle name="Note 4 22 2 5 3 3" xfId="48471" xr:uid="{00000000-0005-0000-0000-000073690000}"/>
    <cellStyle name="Note 4 22 2 5 4" xfId="22098" xr:uid="{00000000-0005-0000-0000-000074690000}"/>
    <cellStyle name="Note 4 22 2 5 5" xfId="36551" xr:uid="{00000000-0005-0000-0000-000075690000}"/>
    <cellStyle name="Note 4 22 2 6" xfId="7124" xr:uid="{00000000-0005-0000-0000-000076690000}"/>
    <cellStyle name="Note 4 22 2 6 2" xfId="24559" xr:uid="{00000000-0005-0000-0000-000077690000}"/>
    <cellStyle name="Note 4 22 2 6 3" xfId="39012" xr:uid="{00000000-0005-0000-0000-000078690000}"/>
    <cellStyle name="Note 4 22 2 7" xfId="9565" xr:uid="{00000000-0005-0000-0000-000079690000}"/>
    <cellStyle name="Note 4 22 2 7 2" xfId="27000" xr:uid="{00000000-0005-0000-0000-00007A690000}"/>
    <cellStyle name="Note 4 22 2 7 3" xfId="41453" xr:uid="{00000000-0005-0000-0000-00007B690000}"/>
    <cellStyle name="Note 4 22 2 8" xfId="11985" xr:uid="{00000000-0005-0000-0000-00007C690000}"/>
    <cellStyle name="Note 4 22 2 8 2" xfId="29420" xr:uid="{00000000-0005-0000-0000-00007D690000}"/>
    <cellStyle name="Note 4 22 2 8 3" xfId="43873" xr:uid="{00000000-0005-0000-0000-00007E690000}"/>
    <cellStyle name="Note 4 22 2 9" xfId="18992" xr:uid="{00000000-0005-0000-0000-00007F690000}"/>
    <cellStyle name="Note 4 22 3" xfId="2155" xr:uid="{00000000-0005-0000-0000-000080690000}"/>
    <cellStyle name="Note 4 22 3 2" xfId="2156" xr:uid="{00000000-0005-0000-0000-000081690000}"/>
    <cellStyle name="Note 4 22 3 2 2" xfId="4667" xr:uid="{00000000-0005-0000-0000-000082690000}"/>
    <cellStyle name="Note 4 22 3 2 2 2" xfId="14126" xr:uid="{00000000-0005-0000-0000-000083690000}"/>
    <cellStyle name="Note 4 22 3 2 2 2 2" xfId="31561" xr:uid="{00000000-0005-0000-0000-000084690000}"/>
    <cellStyle name="Note 4 22 3 2 2 2 3" xfId="46014" xr:uid="{00000000-0005-0000-0000-000085690000}"/>
    <cellStyle name="Note 4 22 3 2 2 3" xfId="16587" xr:uid="{00000000-0005-0000-0000-000086690000}"/>
    <cellStyle name="Note 4 22 3 2 2 3 2" xfId="34022" xr:uid="{00000000-0005-0000-0000-000087690000}"/>
    <cellStyle name="Note 4 22 3 2 2 3 3" xfId="48475" xr:uid="{00000000-0005-0000-0000-000088690000}"/>
    <cellStyle name="Note 4 22 3 2 2 4" xfId="22103" xr:uid="{00000000-0005-0000-0000-000089690000}"/>
    <cellStyle name="Note 4 22 3 2 2 5" xfId="36556" xr:uid="{00000000-0005-0000-0000-00008A690000}"/>
    <cellStyle name="Note 4 22 3 2 3" xfId="7129" xr:uid="{00000000-0005-0000-0000-00008B690000}"/>
    <cellStyle name="Note 4 22 3 2 3 2" xfId="24564" xr:uid="{00000000-0005-0000-0000-00008C690000}"/>
    <cellStyle name="Note 4 22 3 2 3 3" xfId="39017" xr:uid="{00000000-0005-0000-0000-00008D690000}"/>
    <cellStyle name="Note 4 22 3 2 4" xfId="9570" xr:uid="{00000000-0005-0000-0000-00008E690000}"/>
    <cellStyle name="Note 4 22 3 2 4 2" xfId="27005" xr:uid="{00000000-0005-0000-0000-00008F690000}"/>
    <cellStyle name="Note 4 22 3 2 4 3" xfId="41458" xr:uid="{00000000-0005-0000-0000-000090690000}"/>
    <cellStyle name="Note 4 22 3 2 5" xfId="11990" xr:uid="{00000000-0005-0000-0000-000091690000}"/>
    <cellStyle name="Note 4 22 3 2 5 2" xfId="29425" xr:uid="{00000000-0005-0000-0000-000092690000}"/>
    <cellStyle name="Note 4 22 3 2 5 3" xfId="43878" xr:uid="{00000000-0005-0000-0000-000093690000}"/>
    <cellStyle name="Note 4 22 3 2 6" xfId="18997" xr:uid="{00000000-0005-0000-0000-000094690000}"/>
    <cellStyle name="Note 4 22 3 3" xfId="2157" xr:uid="{00000000-0005-0000-0000-000095690000}"/>
    <cellStyle name="Note 4 22 3 3 2" xfId="4668" xr:uid="{00000000-0005-0000-0000-000096690000}"/>
    <cellStyle name="Note 4 22 3 3 2 2" xfId="14127" xr:uid="{00000000-0005-0000-0000-000097690000}"/>
    <cellStyle name="Note 4 22 3 3 2 2 2" xfId="31562" xr:uid="{00000000-0005-0000-0000-000098690000}"/>
    <cellStyle name="Note 4 22 3 3 2 2 3" xfId="46015" xr:uid="{00000000-0005-0000-0000-000099690000}"/>
    <cellStyle name="Note 4 22 3 3 2 3" xfId="16588" xr:uid="{00000000-0005-0000-0000-00009A690000}"/>
    <cellStyle name="Note 4 22 3 3 2 3 2" xfId="34023" xr:uid="{00000000-0005-0000-0000-00009B690000}"/>
    <cellStyle name="Note 4 22 3 3 2 3 3" xfId="48476" xr:uid="{00000000-0005-0000-0000-00009C690000}"/>
    <cellStyle name="Note 4 22 3 3 2 4" xfId="22104" xr:uid="{00000000-0005-0000-0000-00009D690000}"/>
    <cellStyle name="Note 4 22 3 3 2 5" xfId="36557" xr:uid="{00000000-0005-0000-0000-00009E690000}"/>
    <cellStyle name="Note 4 22 3 3 3" xfId="7130" xr:uid="{00000000-0005-0000-0000-00009F690000}"/>
    <cellStyle name="Note 4 22 3 3 3 2" xfId="24565" xr:uid="{00000000-0005-0000-0000-0000A0690000}"/>
    <cellStyle name="Note 4 22 3 3 3 3" xfId="39018" xr:uid="{00000000-0005-0000-0000-0000A1690000}"/>
    <cellStyle name="Note 4 22 3 3 4" xfId="9571" xr:uid="{00000000-0005-0000-0000-0000A2690000}"/>
    <cellStyle name="Note 4 22 3 3 4 2" xfId="27006" xr:uid="{00000000-0005-0000-0000-0000A3690000}"/>
    <cellStyle name="Note 4 22 3 3 4 3" xfId="41459" xr:uid="{00000000-0005-0000-0000-0000A4690000}"/>
    <cellStyle name="Note 4 22 3 3 5" xfId="11991" xr:uid="{00000000-0005-0000-0000-0000A5690000}"/>
    <cellStyle name="Note 4 22 3 3 5 2" xfId="29426" xr:uid="{00000000-0005-0000-0000-0000A6690000}"/>
    <cellStyle name="Note 4 22 3 3 5 3" xfId="43879" xr:uid="{00000000-0005-0000-0000-0000A7690000}"/>
    <cellStyle name="Note 4 22 3 3 6" xfId="18998" xr:uid="{00000000-0005-0000-0000-0000A8690000}"/>
    <cellStyle name="Note 4 22 3 4" xfId="2158" xr:uid="{00000000-0005-0000-0000-0000A9690000}"/>
    <cellStyle name="Note 4 22 3 4 2" xfId="4669" xr:uid="{00000000-0005-0000-0000-0000AA690000}"/>
    <cellStyle name="Note 4 22 3 4 2 2" xfId="22105" xr:uid="{00000000-0005-0000-0000-0000AB690000}"/>
    <cellStyle name="Note 4 22 3 4 2 3" xfId="36558" xr:uid="{00000000-0005-0000-0000-0000AC690000}"/>
    <cellStyle name="Note 4 22 3 4 3" xfId="7131" xr:uid="{00000000-0005-0000-0000-0000AD690000}"/>
    <cellStyle name="Note 4 22 3 4 3 2" xfId="24566" xr:uid="{00000000-0005-0000-0000-0000AE690000}"/>
    <cellStyle name="Note 4 22 3 4 3 3" xfId="39019" xr:uid="{00000000-0005-0000-0000-0000AF690000}"/>
    <cellStyle name="Note 4 22 3 4 4" xfId="9572" xr:uid="{00000000-0005-0000-0000-0000B0690000}"/>
    <cellStyle name="Note 4 22 3 4 4 2" xfId="27007" xr:uid="{00000000-0005-0000-0000-0000B1690000}"/>
    <cellStyle name="Note 4 22 3 4 4 3" xfId="41460" xr:uid="{00000000-0005-0000-0000-0000B2690000}"/>
    <cellStyle name="Note 4 22 3 4 5" xfId="11992" xr:uid="{00000000-0005-0000-0000-0000B3690000}"/>
    <cellStyle name="Note 4 22 3 4 5 2" xfId="29427" xr:uid="{00000000-0005-0000-0000-0000B4690000}"/>
    <cellStyle name="Note 4 22 3 4 5 3" xfId="43880" xr:uid="{00000000-0005-0000-0000-0000B5690000}"/>
    <cellStyle name="Note 4 22 3 4 6" xfId="15309" xr:uid="{00000000-0005-0000-0000-0000B6690000}"/>
    <cellStyle name="Note 4 22 3 4 6 2" xfId="32744" xr:uid="{00000000-0005-0000-0000-0000B7690000}"/>
    <cellStyle name="Note 4 22 3 4 6 3" xfId="47197" xr:uid="{00000000-0005-0000-0000-0000B8690000}"/>
    <cellStyle name="Note 4 22 3 4 7" xfId="18999" xr:uid="{00000000-0005-0000-0000-0000B9690000}"/>
    <cellStyle name="Note 4 22 3 4 8" xfId="20471" xr:uid="{00000000-0005-0000-0000-0000BA690000}"/>
    <cellStyle name="Note 4 22 3 5" xfId="4666" xr:uid="{00000000-0005-0000-0000-0000BB690000}"/>
    <cellStyle name="Note 4 22 3 5 2" xfId="14125" xr:uid="{00000000-0005-0000-0000-0000BC690000}"/>
    <cellStyle name="Note 4 22 3 5 2 2" xfId="31560" xr:uid="{00000000-0005-0000-0000-0000BD690000}"/>
    <cellStyle name="Note 4 22 3 5 2 3" xfId="46013" xr:uid="{00000000-0005-0000-0000-0000BE690000}"/>
    <cellStyle name="Note 4 22 3 5 3" xfId="16586" xr:uid="{00000000-0005-0000-0000-0000BF690000}"/>
    <cellStyle name="Note 4 22 3 5 3 2" xfId="34021" xr:uid="{00000000-0005-0000-0000-0000C0690000}"/>
    <cellStyle name="Note 4 22 3 5 3 3" xfId="48474" xr:uid="{00000000-0005-0000-0000-0000C1690000}"/>
    <cellStyle name="Note 4 22 3 5 4" xfId="22102" xr:uid="{00000000-0005-0000-0000-0000C2690000}"/>
    <cellStyle name="Note 4 22 3 5 5" xfId="36555" xr:uid="{00000000-0005-0000-0000-0000C3690000}"/>
    <cellStyle name="Note 4 22 3 6" xfId="7128" xr:uid="{00000000-0005-0000-0000-0000C4690000}"/>
    <cellStyle name="Note 4 22 3 6 2" xfId="24563" xr:uid="{00000000-0005-0000-0000-0000C5690000}"/>
    <cellStyle name="Note 4 22 3 6 3" xfId="39016" xr:uid="{00000000-0005-0000-0000-0000C6690000}"/>
    <cellStyle name="Note 4 22 3 7" xfId="9569" xr:uid="{00000000-0005-0000-0000-0000C7690000}"/>
    <cellStyle name="Note 4 22 3 7 2" xfId="27004" xr:uid="{00000000-0005-0000-0000-0000C8690000}"/>
    <cellStyle name="Note 4 22 3 7 3" xfId="41457" xr:uid="{00000000-0005-0000-0000-0000C9690000}"/>
    <cellStyle name="Note 4 22 3 8" xfId="11989" xr:uid="{00000000-0005-0000-0000-0000CA690000}"/>
    <cellStyle name="Note 4 22 3 8 2" xfId="29424" xr:uid="{00000000-0005-0000-0000-0000CB690000}"/>
    <cellStyle name="Note 4 22 3 8 3" xfId="43877" xr:uid="{00000000-0005-0000-0000-0000CC690000}"/>
    <cellStyle name="Note 4 22 3 9" xfId="18996" xr:uid="{00000000-0005-0000-0000-0000CD690000}"/>
    <cellStyle name="Note 4 22 4" xfId="2159" xr:uid="{00000000-0005-0000-0000-0000CE690000}"/>
    <cellStyle name="Note 4 22 4 2" xfId="2160" xr:uid="{00000000-0005-0000-0000-0000CF690000}"/>
    <cellStyle name="Note 4 22 4 2 2" xfId="4671" xr:uid="{00000000-0005-0000-0000-0000D0690000}"/>
    <cellStyle name="Note 4 22 4 2 2 2" xfId="14129" xr:uid="{00000000-0005-0000-0000-0000D1690000}"/>
    <cellStyle name="Note 4 22 4 2 2 2 2" xfId="31564" xr:uid="{00000000-0005-0000-0000-0000D2690000}"/>
    <cellStyle name="Note 4 22 4 2 2 2 3" xfId="46017" xr:uid="{00000000-0005-0000-0000-0000D3690000}"/>
    <cellStyle name="Note 4 22 4 2 2 3" xfId="16590" xr:uid="{00000000-0005-0000-0000-0000D4690000}"/>
    <cellStyle name="Note 4 22 4 2 2 3 2" xfId="34025" xr:uid="{00000000-0005-0000-0000-0000D5690000}"/>
    <cellStyle name="Note 4 22 4 2 2 3 3" xfId="48478" xr:uid="{00000000-0005-0000-0000-0000D6690000}"/>
    <cellStyle name="Note 4 22 4 2 2 4" xfId="22107" xr:uid="{00000000-0005-0000-0000-0000D7690000}"/>
    <cellStyle name="Note 4 22 4 2 2 5" xfId="36560" xr:uid="{00000000-0005-0000-0000-0000D8690000}"/>
    <cellStyle name="Note 4 22 4 2 3" xfId="7133" xr:uid="{00000000-0005-0000-0000-0000D9690000}"/>
    <cellStyle name="Note 4 22 4 2 3 2" xfId="24568" xr:uid="{00000000-0005-0000-0000-0000DA690000}"/>
    <cellStyle name="Note 4 22 4 2 3 3" xfId="39021" xr:uid="{00000000-0005-0000-0000-0000DB690000}"/>
    <cellStyle name="Note 4 22 4 2 4" xfId="9574" xr:uid="{00000000-0005-0000-0000-0000DC690000}"/>
    <cellStyle name="Note 4 22 4 2 4 2" xfId="27009" xr:uid="{00000000-0005-0000-0000-0000DD690000}"/>
    <cellStyle name="Note 4 22 4 2 4 3" xfId="41462" xr:uid="{00000000-0005-0000-0000-0000DE690000}"/>
    <cellStyle name="Note 4 22 4 2 5" xfId="11994" xr:uid="{00000000-0005-0000-0000-0000DF690000}"/>
    <cellStyle name="Note 4 22 4 2 5 2" xfId="29429" xr:uid="{00000000-0005-0000-0000-0000E0690000}"/>
    <cellStyle name="Note 4 22 4 2 5 3" xfId="43882" xr:uid="{00000000-0005-0000-0000-0000E1690000}"/>
    <cellStyle name="Note 4 22 4 2 6" xfId="19001" xr:uid="{00000000-0005-0000-0000-0000E2690000}"/>
    <cellStyle name="Note 4 22 4 3" xfId="2161" xr:uid="{00000000-0005-0000-0000-0000E3690000}"/>
    <cellStyle name="Note 4 22 4 3 2" xfId="4672" xr:uid="{00000000-0005-0000-0000-0000E4690000}"/>
    <cellStyle name="Note 4 22 4 3 2 2" xfId="14130" xr:uid="{00000000-0005-0000-0000-0000E5690000}"/>
    <cellStyle name="Note 4 22 4 3 2 2 2" xfId="31565" xr:uid="{00000000-0005-0000-0000-0000E6690000}"/>
    <cellStyle name="Note 4 22 4 3 2 2 3" xfId="46018" xr:uid="{00000000-0005-0000-0000-0000E7690000}"/>
    <cellStyle name="Note 4 22 4 3 2 3" xfId="16591" xr:uid="{00000000-0005-0000-0000-0000E8690000}"/>
    <cellStyle name="Note 4 22 4 3 2 3 2" xfId="34026" xr:uid="{00000000-0005-0000-0000-0000E9690000}"/>
    <cellStyle name="Note 4 22 4 3 2 3 3" xfId="48479" xr:uid="{00000000-0005-0000-0000-0000EA690000}"/>
    <cellStyle name="Note 4 22 4 3 2 4" xfId="22108" xr:uid="{00000000-0005-0000-0000-0000EB690000}"/>
    <cellStyle name="Note 4 22 4 3 2 5" xfId="36561" xr:uid="{00000000-0005-0000-0000-0000EC690000}"/>
    <cellStyle name="Note 4 22 4 3 3" xfId="7134" xr:uid="{00000000-0005-0000-0000-0000ED690000}"/>
    <cellStyle name="Note 4 22 4 3 3 2" xfId="24569" xr:uid="{00000000-0005-0000-0000-0000EE690000}"/>
    <cellStyle name="Note 4 22 4 3 3 3" xfId="39022" xr:uid="{00000000-0005-0000-0000-0000EF690000}"/>
    <cellStyle name="Note 4 22 4 3 4" xfId="9575" xr:uid="{00000000-0005-0000-0000-0000F0690000}"/>
    <cellStyle name="Note 4 22 4 3 4 2" xfId="27010" xr:uid="{00000000-0005-0000-0000-0000F1690000}"/>
    <cellStyle name="Note 4 22 4 3 4 3" xfId="41463" xr:uid="{00000000-0005-0000-0000-0000F2690000}"/>
    <cellStyle name="Note 4 22 4 3 5" xfId="11995" xr:uid="{00000000-0005-0000-0000-0000F3690000}"/>
    <cellStyle name="Note 4 22 4 3 5 2" xfId="29430" xr:uid="{00000000-0005-0000-0000-0000F4690000}"/>
    <cellStyle name="Note 4 22 4 3 5 3" xfId="43883" xr:uid="{00000000-0005-0000-0000-0000F5690000}"/>
    <cellStyle name="Note 4 22 4 3 6" xfId="19002" xr:uid="{00000000-0005-0000-0000-0000F6690000}"/>
    <cellStyle name="Note 4 22 4 4" xfId="2162" xr:uid="{00000000-0005-0000-0000-0000F7690000}"/>
    <cellStyle name="Note 4 22 4 4 2" xfId="4673" xr:uid="{00000000-0005-0000-0000-0000F8690000}"/>
    <cellStyle name="Note 4 22 4 4 2 2" xfId="22109" xr:uid="{00000000-0005-0000-0000-0000F9690000}"/>
    <cellStyle name="Note 4 22 4 4 2 3" xfId="36562" xr:uid="{00000000-0005-0000-0000-0000FA690000}"/>
    <cellStyle name="Note 4 22 4 4 3" xfId="7135" xr:uid="{00000000-0005-0000-0000-0000FB690000}"/>
    <cellStyle name="Note 4 22 4 4 3 2" xfId="24570" xr:uid="{00000000-0005-0000-0000-0000FC690000}"/>
    <cellStyle name="Note 4 22 4 4 3 3" xfId="39023" xr:uid="{00000000-0005-0000-0000-0000FD690000}"/>
    <cellStyle name="Note 4 22 4 4 4" xfId="9576" xr:uid="{00000000-0005-0000-0000-0000FE690000}"/>
    <cellStyle name="Note 4 22 4 4 4 2" xfId="27011" xr:uid="{00000000-0005-0000-0000-0000FF690000}"/>
    <cellStyle name="Note 4 22 4 4 4 3" xfId="41464" xr:uid="{00000000-0005-0000-0000-0000006A0000}"/>
    <cellStyle name="Note 4 22 4 4 5" xfId="11996" xr:uid="{00000000-0005-0000-0000-0000016A0000}"/>
    <cellStyle name="Note 4 22 4 4 5 2" xfId="29431" xr:uid="{00000000-0005-0000-0000-0000026A0000}"/>
    <cellStyle name="Note 4 22 4 4 5 3" xfId="43884" xr:uid="{00000000-0005-0000-0000-0000036A0000}"/>
    <cellStyle name="Note 4 22 4 4 6" xfId="15310" xr:uid="{00000000-0005-0000-0000-0000046A0000}"/>
    <cellStyle name="Note 4 22 4 4 6 2" xfId="32745" xr:uid="{00000000-0005-0000-0000-0000056A0000}"/>
    <cellStyle name="Note 4 22 4 4 6 3" xfId="47198" xr:uid="{00000000-0005-0000-0000-0000066A0000}"/>
    <cellStyle name="Note 4 22 4 4 7" xfId="19003" xr:uid="{00000000-0005-0000-0000-0000076A0000}"/>
    <cellStyle name="Note 4 22 4 4 8" xfId="20472" xr:uid="{00000000-0005-0000-0000-0000086A0000}"/>
    <cellStyle name="Note 4 22 4 5" xfId="4670" xr:uid="{00000000-0005-0000-0000-0000096A0000}"/>
    <cellStyle name="Note 4 22 4 5 2" xfId="14128" xr:uid="{00000000-0005-0000-0000-00000A6A0000}"/>
    <cellStyle name="Note 4 22 4 5 2 2" xfId="31563" xr:uid="{00000000-0005-0000-0000-00000B6A0000}"/>
    <cellStyle name="Note 4 22 4 5 2 3" xfId="46016" xr:uid="{00000000-0005-0000-0000-00000C6A0000}"/>
    <cellStyle name="Note 4 22 4 5 3" xfId="16589" xr:uid="{00000000-0005-0000-0000-00000D6A0000}"/>
    <cellStyle name="Note 4 22 4 5 3 2" xfId="34024" xr:uid="{00000000-0005-0000-0000-00000E6A0000}"/>
    <cellStyle name="Note 4 22 4 5 3 3" xfId="48477" xr:uid="{00000000-0005-0000-0000-00000F6A0000}"/>
    <cellStyle name="Note 4 22 4 5 4" xfId="22106" xr:uid="{00000000-0005-0000-0000-0000106A0000}"/>
    <cellStyle name="Note 4 22 4 5 5" xfId="36559" xr:uid="{00000000-0005-0000-0000-0000116A0000}"/>
    <cellStyle name="Note 4 22 4 6" xfId="7132" xr:uid="{00000000-0005-0000-0000-0000126A0000}"/>
    <cellStyle name="Note 4 22 4 6 2" xfId="24567" xr:uid="{00000000-0005-0000-0000-0000136A0000}"/>
    <cellStyle name="Note 4 22 4 6 3" xfId="39020" xr:uid="{00000000-0005-0000-0000-0000146A0000}"/>
    <cellStyle name="Note 4 22 4 7" xfId="9573" xr:uid="{00000000-0005-0000-0000-0000156A0000}"/>
    <cellStyle name="Note 4 22 4 7 2" xfId="27008" xr:uid="{00000000-0005-0000-0000-0000166A0000}"/>
    <cellStyle name="Note 4 22 4 7 3" xfId="41461" xr:uid="{00000000-0005-0000-0000-0000176A0000}"/>
    <cellStyle name="Note 4 22 4 8" xfId="11993" xr:uid="{00000000-0005-0000-0000-0000186A0000}"/>
    <cellStyle name="Note 4 22 4 8 2" xfId="29428" xr:uid="{00000000-0005-0000-0000-0000196A0000}"/>
    <cellStyle name="Note 4 22 4 8 3" xfId="43881" xr:uid="{00000000-0005-0000-0000-00001A6A0000}"/>
    <cellStyle name="Note 4 22 4 9" xfId="19000" xr:uid="{00000000-0005-0000-0000-00001B6A0000}"/>
    <cellStyle name="Note 4 22 5" xfId="2163" xr:uid="{00000000-0005-0000-0000-00001C6A0000}"/>
    <cellStyle name="Note 4 22 5 2" xfId="4674" xr:uid="{00000000-0005-0000-0000-00001D6A0000}"/>
    <cellStyle name="Note 4 22 5 2 2" xfId="14131" xr:uid="{00000000-0005-0000-0000-00001E6A0000}"/>
    <cellStyle name="Note 4 22 5 2 2 2" xfId="31566" xr:uid="{00000000-0005-0000-0000-00001F6A0000}"/>
    <cellStyle name="Note 4 22 5 2 2 3" xfId="46019" xr:uid="{00000000-0005-0000-0000-0000206A0000}"/>
    <cellStyle name="Note 4 22 5 2 3" xfId="16592" xr:uid="{00000000-0005-0000-0000-0000216A0000}"/>
    <cellStyle name="Note 4 22 5 2 3 2" xfId="34027" xr:uid="{00000000-0005-0000-0000-0000226A0000}"/>
    <cellStyle name="Note 4 22 5 2 3 3" xfId="48480" xr:uid="{00000000-0005-0000-0000-0000236A0000}"/>
    <cellStyle name="Note 4 22 5 2 4" xfId="22110" xr:uid="{00000000-0005-0000-0000-0000246A0000}"/>
    <cellStyle name="Note 4 22 5 2 5" xfId="36563" xr:uid="{00000000-0005-0000-0000-0000256A0000}"/>
    <cellStyle name="Note 4 22 5 3" xfId="7136" xr:uid="{00000000-0005-0000-0000-0000266A0000}"/>
    <cellStyle name="Note 4 22 5 3 2" xfId="24571" xr:uid="{00000000-0005-0000-0000-0000276A0000}"/>
    <cellStyle name="Note 4 22 5 3 3" xfId="39024" xr:uid="{00000000-0005-0000-0000-0000286A0000}"/>
    <cellStyle name="Note 4 22 5 4" xfId="9577" xr:uid="{00000000-0005-0000-0000-0000296A0000}"/>
    <cellStyle name="Note 4 22 5 4 2" xfId="27012" xr:uid="{00000000-0005-0000-0000-00002A6A0000}"/>
    <cellStyle name="Note 4 22 5 4 3" xfId="41465" xr:uid="{00000000-0005-0000-0000-00002B6A0000}"/>
    <cellStyle name="Note 4 22 5 5" xfId="11997" xr:uid="{00000000-0005-0000-0000-00002C6A0000}"/>
    <cellStyle name="Note 4 22 5 5 2" xfId="29432" xr:uid="{00000000-0005-0000-0000-00002D6A0000}"/>
    <cellStyle name="Note 4 22 5 5 3" xfId="43885" xr:uid="{00000000-0005-0000-0000-00002E6A0000}"/>
    <cellStyle name="Note 4 22 5 6" xfId="19004" xr:uid="{00000000-0005-0000-0000-00002F6A0000}"/>
    <cellStyle name="Note 4 22 6" xfId="2164" xr:uid="{00000000-0005-0000-0000-0000306A0000}"/>
    <cellStyle name="Note 4 22 6 2" xfId="4675" xr:uid="{00000000-0005-0000-0000-0000316A0000}"/>
    <cellStyle name="Note 4 22 6 2 2" xfId="14132" xr:uid="{00000000-0005-0000-0000-0000326A0000}"/>
    <cellStyle name="Note 4 22 6 2 2 2" xfId="31567" xr:uid="{00000000-0005-0000-0000-0000336A0000}"/>
    <cellStyle name="Note 4 22 6 2 2 3" xfId="46020" xr:uid="{00000000-0005-0000-0000-0000346A0000}"/>
    <cellStyle name="Note 4 22 6 2 3" xfId="16593" xr:uid="{00000000-0005-0000-0000-0000356A0000}"/>
    <cellStyle name="Note 4 22 6 2 3 2" xfId="34028" xr:uid="{00000000-0005-0000-0000-0000366A0000}"/>
    <cellStyle name="Note 4 22 6 2 3 3" xfId="48481" xr:uid="{00000000-0005-0000-0000-0000376A0000}"/>
    <cellStyle name="Note 4 22 6 2 4" xfId="22111" xr:uid="{00000000-0005-0000-0000-0000386A0000}"/>
    <cellStyle name="Note 4 22 6 2 5" xfId="36564" xr:uid="{00000000-0005-0000-0000-0000396A0000}"/>
    <cellStyle name="Note 4 22 6 3" xfId="7137" xr:uid="{00000000-0005-0000-0000-00003A6A0000}"/>
    <cellStyle name="Note 4 22 6 3 2" xfId="24572" xr:uid="{00000000-0005-0000-0000-00003B6A0000}"/>
    <cellStyle name="Note 4 22 6 3 3" xfId="39025" xr:uid="{00000000-0005-0000-0000-00003C6A0000}"/>
    <cellStyle name="Note 4 22 6 4" xfId="9578" xr:uid="{00000000-0005-0000-0000-00003D6A0000}"/>
    <cellStyle name="Note 4 22 6 4 2" xfId="27013" xr:uid="{00000000-0005-0000-0000-00003E6A0000}"/>
    <cellStyle name="Note 4 22 6 4 3" xfId="41466" xr:uid="{00000000-0005-0000-0000-00003F6A0000}"/>
    <cellStyle name="Note 4 22 6 5" xfId="11998" xr:uid="{00000000-0005-0000-0000-0000406A0000}"/>
    <cellStyle name="Note 4 22 6 5 2" xfId="29433" xr:uid="{00000000-0005-0000-0000-0000416A0000}"/>
    <cellStyle name="Note 4 22 6 5 3" xfId="43886" xr:uid="{00000000-0005-0000-0000-0000426A0000}"/>
    <cellStyle name="Note 4 22 6 6" xfId="19005" xr:uid="{00000000-0005-0000-0000-0000436A0000}"/>
    <cellStyle name="Note 4 22 7" xfId="2165" xr:uid="{00000000-0005-0000-0000-0000446A0000}"/>
    <cellStyle name="Note 4 22 7 2" xfId="4676" xr:uid="{00000000-0005-0000-0000-0000456A0000}"/>
    <cellStyle name="Note 4 22 7 2 2" xfId="22112" xr:uid="{00000000-0005-0000-0000-0000466A0000}"/>
    <cellStyle name="Note 4 22 7 2 3" xfId="36565" xr:uid="{00000000-0005-0000-0000-0000476A0000}"/>
    <cellStyle name="Note 4 22 7 3" xfId="7138" xr:uid="{00000000-0005-0000-0000-0000486A0000}"/>
    <cellStyle name="Note 4 22 7 3 2" xfId="24573" xr:uid="{00000000-0005-0000-0000-0000496A0000}"/>
    <cellStyle name="Note 4 22 7 3 3" xfId="39026" xr:uid="{00000000-0005-0000-0000-00004A6A0000}"/>
    <cellStyle name="Note 4 22 7 4" xfId="9579" xr:uid="{00000000-0005-0000-0000-00004B6A0000}"/>
    <cellStyle name="Note 4 22 7 4 2" xfId="27014" xr:uid="{00000000-0005-0000-0000-00004C6A0000}"/>
    <cellStyle name="Note 4 22 7 4 3" xfId="41467" xr:uid="{00000000-0005-0000-0000-00004D6A0000}"/>
    <cellStyle name="Note 4 22 7 5" xfId="11999" xr:uid="{00000000-0005-0000-0000-00004E6A0000}"/>
    <cellStyle name="Note 4 22 7 5 2" xfId="29434" xr:uid="{00000000-0005-0000-0000-00004F6A0000}"/>
    <cellStyle name="Note 4 22 7 5 3" xfId="43887" xr:uid="{00000000-0005-0000-0000-0000506A0000}"/>
    <cellStyle name="Note 4 22 7 6" xfId="15311" xr:uid="{00000000-0005-0000-0000-0000516A0000}"/>
    <cellStyle name="Note 4 22 7 6 2" xfId="32746" xr:uid="{00000000-0005-0000-0000-0000526A0000}"/>
    <cellStyle name="Note 4 22 7 6 3" xfId="47199" xr:uid="{00000000-0005-0000-0000-0000536A0000}"/>
    <cellStyle name="Note 4 22 7 7" xfId="19006" xr:uid="{00000000-0005-0000-0000-0000546A0000}"/>
    <cellStyle name="Note 4 22 7 8" xfId="20473" xr:uid="{00000000-0005-0000-0000-0000556A0000}"/>
    <cellStyle name="Note 4 22 8" xfId="4661" xr:uid="{00000000-0005-0000-0000-0000566A0000}"/>
    <cellStyle name="Note 4 22 8 2" xfId="14121" xr:uid="{00000000-0005-0000-0000-0000576A0000}"/>
    <cellStyle name="Note 4 22 8 2 2" xfId="31556" xr:uid="{00000000-0005-0000-0000-0000586A0000}"/>
    <cellStyle name="Note 4 22 8 2 3" xfId="46009" xr:uid="{00000000-0005-0000-0000-0000596A0000}"/>
    <cellStyle name="Note 4 22 8 3" xfId="16582" xr:uid="{00000000-0005-0000-0000-00005A6A0000}"/>
    <cellStyle name="Note 4 22 8 3 2" xfId="34017" xr:uid="{00000000-0005-0000-0000-00005B6A0000}"/>
    <cellStyle name="Note 4 22 8 3 3" xfId="48470" xr:uid="{00000000-0005-0000-0000-00005C6A0000}"/>
    <cellStyle name="Note 4 22 8 4" xfId="22097" xr:uid="{00000000-0005-0000-0000-00005D6A0000}"/>
    <cellStyle name="Note 4 22 8 5" xfId="36550" xr:uid="{00000000-0005-0000-0000-00005E6A0000}"/>
    <cellStyle name="Note 4 22 9" xfId="7123" xr:uid="{00000000-0005-0000-0000-00005F6A0000}"/>
    <cellStyle name="Note 4 22 9 2" xfId="24558" xr:uid="{00000000-0005-0000-0000-0000606A0000}"/>
    <cellStyle name="Note 4 22 9 3" xfId="39011" xr:uid="{00000000-0005-0000-0000-0000616A0000}"/>
    <cellStyle name="Note 4 23" xfId="2166" xr:uid="{00000000-0005-0000-0000-0000626A0000}"/>
    <cellStyle name="Note 4 23 10" xfId="9580" xr:uid="{00000000-0005-0000-0000-0000636A0000}"/>
    <cellStyle name="Note 4 23 10 2" xfId="27015" xr:uid="{00000000-0005-0000-0000-0000646A0000}"/>
    <cellStyle name="Note 4 23 10 3" xfId="41468" xr:uid="{00000000-0005-0000-0000-0000656A0000}"/>
    <cellStyle name="Note 4 23 11" xfId="12000" xr:uid="{00000000-0005-0000-0000-0000666A0000}"/>
    <cellStyle name="Note 4 23 11 2" xfId="29435" xr:uid="{00000000-0005-0000-0000-0000676A0000}"/>
    <cellStyle name="Note 4 23 11 3" xfId="43888" xr:uid="{00000000-0005-0000-0000-0000686A0000}"/>
    <cellStyle name="Note 4 23 12" xfId="19007" xr:uid="{00000000-0005-0000-0000-0000696A0000}"/>
    <cellStyle name="Note 4 23 2" xfId="2167" xr:uid="{00000000-0005-0000-0000-00006A6A0000}"/>
    <cellStyle name="Note 4 23 2 2" xfId="2168" xr:uid="{00000000-0005-0000-0000-00006B6A0000}"/>
    <cellStyle name="Note 4 23 2 2 2" xfId="4679" xr:uid="{00000000-0005-0000-0000-00006C6A0000}"/>
    <cellStyle name="Note 4 23 2 2 2 2" xfId="14135" xr:uid="{00000000-0005-0000-0000-00006D6A0000}"/>
    <cellStyle name="Note 4 23 2 2 2 2 2" xfId="31570" xr:uid="{00000000-0005-0000-0000-00006E6A0000}"/>
    <cellStyle name="Note 4 23 2 2 2 2 3" xfId="46023" xr:uid="{00000000-0005-0000-0000-00006F6A0000}"/>
    <cellStyle name="Note 4 23 2 2 2 3" xfId="16596" xr:uid="{00000000-0005-0000-0000-0000706A0000}"/>
    <cellStyle name="Note 4 23 2 2 2 3 2" xfId="34031" xr:uid="{00000000-0005-0000-0000-0000716A0000}"/>
    <cellStyle name="Note 4 23 2 2 2 3 3" xfId="48484" xr:uid="{00000000-0005-0000-0000-0000726A0000}"/>
    <cellStyle name="Note 4 23 2 2 2 4" xfId="22115" xr:uid="{00000000-0005-0000-0000-0000736A0000}"/>
    <cellStyle name="Note 4 23 2 2 2 5" xfId="36568" xr:uid="{00000000-0005-0000-0000-0000746A0000}"/>
    <cellStyle name="Note 4 23 2 2 3" xfId="7141" xr:uid="{00000000-0005-0000-0000-0000756A0000}"/>
    <cellStyle name="Note 4 23 2 2 3 2" xfId="24576" xr:uid="{00000000-0005-0000-0000-0000766A0000}"/>
    <cellStyle name="Note 4 23 2 2 3 3" xfId="39029" xr:uid="{00000000-0005-0000-0000-0000776A0000}"/>
    <cellStyle name="Note 4 23 2 2 4" xfId="9582" xr:uid="{00000000-0005-0000-0000-0000786A0000}"/>
    <cellStyle name="Note 4 23 2 2 4 2" xfId="27017" xr:uid="{00000000-0005-0000-0000-0000796A0000}"/>
    <cellStyle name="Note 4 23 2 2 4 3" xfId="41470" xr:uid="{00000000-0005-0000-0000-00007A6A0000}"/>
    <cellStyle name="Note 4 23 2 2 5" xfId="12002" xr:uid="{00000000-0005-0000-0000-00007B6A0000}"/>
    <cellStyle name="Note 4 23 2 2 5 2" xfId="29437" xr:uid="{00000000-0005-0000-0000-00007C6A0000}"/>
    <cellStyle name="Note 4 23 2 2 5 3" xfId="43890" xr:uid="{00000000-0005-0000-0000-00007D6A0000}"/>
    <cellStyle name="Note 4 23 2 2 6" xfId="19009" xr:uid="{00000000-0005-0000-0000-00007E6A0000}"/>
    <cellStyle name="Note 4 23 2 3" xfId="2169" xr:uid="{00000000-0005-0000-0000-00007F6A0000}"/>
    <cellStyle name="Note 4 23 2 3 2" xfId="4680" xr:uid="{00000000-0005-0000-0000-0000806A0000}"/>
    <cellStyle name="Note 4 23 2 3 2 2" xfId="14136" xr:uid="{00000000-0005-0000-0000-0000816A0000}"/>
    <cellStyle name="Note 4 23 2 3 2 2 2" xfId="31571" xr:uid="{00000000-0005-0000-0000-0000826A0000}"/>
    <cellStyle name="Note 4 23 2 3 2 2 3" xfId="46024" xr:uid="{00000000-0005-0000-0000-0000836A0000}"/>
    <cellStyle name="Note 4 23 2 3 2 3" xfId="16597" xr:uid="{00000000-0005-0000-0000-0000846A0000}"/>
    <cellStyle name="Note 4 23 2 3 2 3 2" xfId="34032" xr:uid="{00000000-0005-0000-0000-0000856A0000}"/>
    <cellStyle name="Note 4 23 2 3 2 3 3" xfId="48485" xr:uid="{00000000-0005-0000-0000-0000866A0000}"/>
    <cellStyle name="Note 4 23 2 3 2 4" xfId="22116" xr:uid="{00000000-0005-0000-0000-0000876A0000}"/>
    <cellStyle name="Note 4 23 2 3 2 5" xfId="36569" xr:uid="{00000000-0005-0000-0000-0000886A0000}"/>
    <cellStyle name="Note 4 23 2 3 3" xfId="7142" xr:uid="{00000000-0005-0000-0000-0000896A0000}"/>
    <cellStyle name="Note 4 23 2 3 3 2" xfId="24577" xr:uid="{00000000-0005-0000-0000-00008A6A0000}"/>
    <cellStyle name="Note 4 23 2 3 3 3" xfId="39030" xr:uid="{00000000-0005-0000-0000-00008B6A0000}"/>
    <cellStyle name="Note 4 23 2 3 4" xfId="9583" xr:uid="{00000000-0005-0000-0000-00008C6A0000}"/>
    <cellStyle name="Note 4 23 2 3 4 2" xfId="27018" xr:uid="{00000000-0005-0000-0000-00008D6A0000}"/>
    <cellStyle name="Note 4 23 2 3 4 3" xfId="41471" xr:uid="{00000000-0005-0000-0000-00008E6A0000}"/>
    <cellStyle name="Note 4 23 2 3 5" xfId="12003" xr:uid="{00000000-0005-0000-0000-00008F6A0000}"/>
    <cellStyle name="Note 4 23 2 3 5 2" xfId="29438" xr:uid="{00000000-0005-0000-0000-0000906A0000}"/>
    <cellStyle name="Note 4 23 2 3 5 3" xfId="43891" xr:uid="{00000000-0005-0000-0000-0000916A0000}"/>
    <cellStyle name="Note 4 23 2 3 6" xfId="19010" xr:uid="{00000000-0005-0000-0000-0000926A0000}"/>
    <cellStyle name="Note 4 23 2 4" xfId="2170" xr:uid="{00000000-0005-0000-0000-0000936A0000}"/>
    <cellStyle name="Note 4 23 2 4 2" xfId="4681" xr:uid="{00000000-0005-0000-0000-0000946A0000}"/>
    <cellStyle name="Note 4 23 2 4 2 2" xfId="22117" xr:uid="{00000000-0005-0000-0000-0000956A0000}"/>
    <cellStyle name="Note 4 23 2 4 2 3" xfId="36570" xr:uid="{00000000-0005-0000-0000-0000966A0000}"/>
    <cellStyle name="Note 4 23 2 4 3" xfId="7143" xr:uid="{00000000-0005-0000-0000-0000976A0000}"/>
    <cellStyle name="Note 4 23 2 4 3 2" xfId="24578" xr:uid="{00000000-0005-0000-0000-0000986A0000}"/>
    <cellStyle name="Note 4 23 2 4 3 3" xfId="39031" xr:uid="{00000000-0005-0000-0000-0000996A0000}"/>
    <cellStyle name="Note 4 23 2 4 4" xfId="9584" xr:uid="{00000000-0005-0000-0000-00009A6A0000}"/>
    <cellStyle name="Note 4 23 2 4 4 2" xfId="27019" xr:uid="{00000000-0005-0000-0000-00009B6A0000}"/>
    <cellStyle name="Note 4 23 2 4 4 3" xfId="41472" xr:uid="{00000000-0005-0000-0000-00009C6A0000}"/>
    <cellStyle name="Note 4 23 2 4 5" xfId="12004" xr:uid="{00000000-0005-0000-0000-00009D6A0000}"/>
    <cellStyle name="Note 4 23 2 4 5 2" xfId="29439" xr:uid="{00000000-0005-0000-0000-00009E6A0000}"/>
    <cellStyle name="Note 4 23 2 4 5 3" xfId="43892" xr:uid="{00000000-0005-0000-0000-00009F6A0000}"/>
    <cellStyle name="Note 4 23 2 4 6" xfId="15312" xr:uid="{00000000-0005-0000-0000-0000A06A0000}"/>
    <cellStyle name="Note 4 23 2 4 6 2" xfId="32747" xr:uid="{00000000-0005-0000-0000-0000A16A0000}"/>
    <cellStyle name="Note 4 23 2 4 6 3" xfId="47200" xr:uid="{00000000-0005-0000-0000-0000A26A0000}"/>
    <cellStyle name="Note 4 23 2 4 7" xfId="19011" xr:uid="{00000000-0005-0000-0000-0000A36A0000}"/>
    <cellStyle name="Note 4 23 2 4 8" xfId="20474" xr:uid="{00000000-0005-0000-0000-0000A46A0000}"/>
    <cellStyle name="Note 4 23 2 5" xfId="4678" xr:uid="{00000000-0005-0000-0000-0000A56A0000}"/>
    <cellStyle name="Note 4 23 2 5 2" xfId="14134" xr:uid="{00000000-0005-0000-0000-0000A66A0000}"/>
    <cellStyle name="Note 4 23 2 5 2 2" xfId="31569" xr:uid="{00000000-0005-0000-0000-0000A76A0000}"/>
    <cellStyle name="Note 4 23 2 5 2 3" xfId="46022" xr:uid="{00000000-0005-0000-0000-0000A86A0000}"/>
    <cellStyle name="Note 4 23 2 5 3" xfId="16595" xr:uid="{00000000-0005-0000-0000-0000A96A0000}"/>
    <cellStyle name="Note 4 23 2 5 3 2" xfId="34030" xr:uid="{00000000-0005-0000-0000-0000AA6A0000}"/>
    <cellStyle name="Note 4 23 2 5 3 3" xfId="48483" xr:uid="{00000000-0005-0000-0000-0000AB6A0000}"/>
    <cellStyle name="Note 4 23 2 5 4" xfId="22114" xr:uid="{00000000-0005-0000-0000-0000AC6A0000}"/>
    <cellStyle name="Note 4 23 2 5 5" xfId="36567" xr:uid="{00000000-0005-0000-0000-0000AD6A0000}"/>
    <cellStyle name="Note 4 23 2 6" xfId="7140" xr:uid="{00000000-0005-0000-0000-0000AE6A0000}"/>
    <cellStyle name="Note 4 23 2 6 2" xfId="24575" xr:uid="{00000000-0005-0000-0000-0000AF6A0000}"/>
    <cellStyle name="Note 4 23 2 6 3" xfId="39028" xr:uid="{00000000-0005-0000-0000-0000B06A0000}"/>
    <cellStyle name="Note 4 23 2 7" xfId="9581" xr:uid="{00000000-0005-0000-0000-0000B16A0000}"/>
    <cellStyle name="Note 4 23 2 7 2" xfId="27016" xr:uid="{00000000-0005-0000-0000-0000B26A0000}"/>
    <cellStyle name="Note 4 23 2 7 3" xfId="41469" xr:uid="{00000000-0005-0000-0000-0000B36A0000}"/>
    <cellStyle name="Note 4 23 2 8" xfId="12001" xr:uid="{00000000-0005-0000-0000-0000B46A0000}"/>
    <cellStyle name="Note 4 23 2 8 2" xfId="29436" xr:uid="{00000000-0005-0000-0000-0000B56A0000}"/>
    <cellStyle name="Note 4 23 2 8 3" xfId="43889" xr:uid="{00000000-0005-0000-0000-0000B66A0000}"/>
    <cellStyle name="Note 4 23 2 9" xfId="19008" xr:uid="{00000000-0005-0000-0000-0000B76A0000}"/>
    <cellStyle name="Note 4 23 3" xfId="2171" xr:uid="{00000000-0005-0000-0000-0000B86A0000}"/>
    <cellStyle name="Note 4 23 3 2" xfId="2172" xr:uid="{00000000-0005-0000-0000-0000B96A0000}"/>
    <cellStyle name="Note 4 23 3 2 2" xfId="4683" xr:uid="{00000000-0005-0000-0000-0000BA6A0000}"/>
    <cellStyle name="Note 4 23 3 2 2 2" xfId="14138" xr:uid="{00000000-0005-0000-0000-0000BB6A0000}"/>
    <cellStyle name="Note 4 23 3 2 2 2 2" xfId="31573" xr:uid="{00000000-0005-0000-0000-0000BC6A0000}"/>
    <cellStyle name="Note 4 23 3 2 2 2 3" xfId="46026" xr:uid="{00000000-0005-0000-0000-0000BD6A0000}"/>
    <cellStyle name="Note 4 23 3 2 2 3" xfId="16599" xr:uid="{00000000-0005-0000-0000-0000BE6A0000}"/>
    <cellStyle name="Note 4 23 3 2 2 3 2" xfId="34034" xr:uid="{00000000-0005-0000-0000-0000BF6A0000}"/>
    <cellStyle name="Note 4 23 3 2 2 3 3" xfId="48487" xr:uid="{00000000-0005-0000-0000-0000C06A0000}"/>
    <cellStyle name="Note 4 23 3 2 2 4" xfId="22119" xr:uid="{00000000-0005-0000-0000-0000C16A0000}"/>
    <cellStyle name="Note 4 23 3 2 2 5" xfId="36572" xr:uid="{00000000-0005-0000-0000-0000C26A0000}"/>
    <cellStyle name="Note 4 23 3 2 3" xfId="7145" xr:uid="{00000000-0005-0000-0000-0000C36A0000}"/>
    <cellStyle name="Note 4 23 3 2 3 2" xfId="24580" xr:uid="{00000000-0005-0000-0000-0000C46A0000}"/>
    <cellStyle name="Note 4 23 3 2 3 3" xfId="39033" xr:uid="{00000000-0005-0000-0000-0000C56A0000}"/>
    <cellStyle name="Note 4 23 3 2 4" xfId="9586" xr:uid="{00000000-0005-0000-0000-0000C66A0000}"/>
    <cellStyle name="Note 4 23 3 2 4 2" xfId="27021" xr:uid="{00000000-0005-0000-0000-0000C76A0000}"/>
    <cellStyle name="Note 4 23 3 2 4 3" xfId="41474" xr:uid="{00000000-0005-0000-0000-0000C86A0000}"/>
    <cellStyle name="Note 4 23 3 2 5" xfId="12006" xr:uid="{00000000-0005-0000-0000-0000C96A0000}"/>
    <cellStyle name="Note 4 23 3 2 5 2" xfId="29441" xr:uid="{00000000-0005-0000-0000-0000CA6A0000}"/>
    <cellStyle name="Note 4 23 3 2 5 3" xfId="43894" xr:uid="{00000000-0005-0000-0000-0000CB6A0000}"/>
    <cellStyle name="Note 4 23 3 2 6" xfId="19013" xr:uid="{00000000-0005-0000-0000-0000CC6A0000}"/>
    <cellStyle name="Note 4 23 3 3" xfId="2173" xr:uid="{00000000-0005-0000-0000-0000CD6A0000}"/>
    <cellStyle name="Note 4 23 3 3 2" xfId="4684" xr:uid="{00000000-0005-0000-0000-0000CE6A0000}"/>
    <cellStyle name="Note 4 23 3 3 2 2" xfId="14139" xr:uid="{00000000-0005-0000-0000-0000CF6A0000}"/>
    <cellStyle name="Note 4 23 3 3 2 2 2" xfId="31574" xr:uid="{00000000-0005-0000-0000-0000D06A0000}"/>
    <cellStyle name="Note 4 23 3 3 2 2 3" xfId="46027" xr:uid="{00000000-0005-0000-0000-0000D16A0000}"/>
    <cellStyle name="Note 4 23 3 3 2 3" xfId="16600" xr:uid="{00000000-0005-0000-0000-0000D26A0000}"/>
    <cellStyle name="Note 4 23 3 3 2 3 2" xfId="34035" xr:uid="{00000000-0005-0000-0000-0000D36A0000}"/>
    <cellStyle name="Note 4 23 3 3 2 3 3" xfId="48488" xr:uid="{00000000-0005-0000-0000-0000D46A0000}"/>
    <cellStyle name="Note 4 23 3 3 2 4" xfId="22120" xr:uid="{00000000-0005-0000-0000-0000D56A0000}"/>
    <cellStyle name="Note 4 23 3 3 2 5" xfId="36573" xr:uid="{00000000-0005-0000-0000-0000D66A0000}"/>
    <cellStyle name="Note 4 23 3 3 3" xfId="7146" xr:uid="{00000000-0005-0000-0000-0000D76A0000}"/>
    <cellStyle name="Note 4 23 3 3 3 2" xfId="24581" xr:uid="{00000000-0005-0000-0000-0000D86A0000}"/>
    <cellStyle name="Note 4 23 3 3 3 3" xfId="39034" xr:uid="{00000000-0005-0000-0000-0000D96A0000}"/>
    <cellStyle name="Note 4 23 3 3 4" xfId="9587" xr:uid="{00000000-0005-0000-0000-0000DA6A0000}"/>
    <cellStyle name="Note 4 23 3 3 4 2" xfId="27022" xr:uid="{00000000-0005-0000-0000-0000DB6A0000}"/>
    <cellStyle name="Note 4 23 3 3 4 3" xfId="41475" xr:uid="{00000000-0005-0000-0000-0000DC6A0000}"/>
    <cellStyle name="Note 4 23 3 3 5" xfId="12007" xr:uid="{00000000-0005-0000-0000-0000DD6A0000}"/>
    <cellStyle name="Note 4 23 3 3 5 2" xfId="29442" xr:uid="{00000000-0005-0000-0000-0000DE6A0000}"/>
    <cellStyle name="Note 4 23 3 3 5 3" xfId="43895" xr:uid="{00000000-0005-0000-0000-0000DF6A0000}"/>
    <cellStyle name="Note 4 23 3 3 6" xfId="19014" xr:uid="{00000000-0005-0000-0000-0000E06A0000}"/>
    <cellStyle name="Note 4 23 3 4" xfId="2174" xr:uid="{00000000-0005-0000-0000-0000E16A0000}"/>
    <cellStyle name="Note 4 23 3 4 2" xfId="4685" xr:uid="{00000000-0005-0000-0000-0000E26A0000}"/>
    <cellStyle name="Note 4 23 3 4 2 2" xfId="22121" xr:uid="{00000000-0005-0000-0000-0000E36A0000}"/>
    <cellStyle name="Note 4 23 3 4 2 3" xfId="36574" xr:uid="{00000000-0005-0000-0000-0000E46A0000}"/>
    <cellStyle name="Note 4 23 3 4 3" xfId="7147" xr:uid="{00000000-0005-0000-0000-0000E56A0000}"/>
    <cellStyle name="Note 4 23 3 4 3 2" xfId="24582" xr:uid="{00000000-0005-0000-0000-0000E66A0000}"/>
    <cellStyle name="Note 4 23 3 4 3 3" xfId="39035" xr:uid="{00000000-0005-0000-0000-0000E76A0000}"/>
    <cellStyle name="Note 4 23 3 4 4" xfId="9588" xr:uid="{00000000-0005-0000-0000-0000E86A0000}"/>
    <cellStyle name="Note 4 23 3 4 4 2" xfId="27023" xr:uid="{00000000-0005-0000-0000-0000E96A0000}"/>
    <cellStyle name="Note 4 23 3 4 4 3" xfId="41476" xr:uid="{00000000-0005-0000-0000-0000EA6A0000}"/>
    <cellStyle name="Note 4 23 3 4 5" xfId="12008" xr:uid="{00000000-0005-0000-0000-0000EB6A0000}"/>
    <cellStyle name="Note 4 23 3 4 5 2" xfId="29443" xr:uid="{00000000-0005-0000-0000-0000EC6A0000}"/>
    <cellStyle name="Note 4 23 3 4 5 3" xfId="43896" xr:uid="{00000000-0005-0000-0000-0000ED6A0000}"/>
    <cellStyle name="Note 4 23 3 4 6" xfId="15313" xr:uid="{00000000-0005-0000-0000-0000EE6A0000}"/>
    <cellStyle name="Note 4 23 3 4 6 2" xfId="32748" xr:uid="{00000000-0005-0000-0000-0000EF6A0000}"/>
    <cellStyle name="Note 4 23 3 4 6 3" xfId="47201" xr:uid="{00000000-0005-0000-0000-0000F06A0000}"/>
    <cellStyle name="Note 4 23 3 4 7" xfId="19015" xr:uid="{00000000-0005-0000-0000-0000F16A0000}"/>
    <cellStyle name="Note 4 23 3 4 8" xfId="20475" xr:uid="{00000000-0005-0000-0000-0000F26A0000}"/>
    <cellStyle name="Note 4 23 3 5" xfId="4682" xr:uid="{00000000-0005-0000-0000-0000F36A0000}"/>
    <cellStyle name="Note 4 23 3 5 2" xfId="14137" xr:uid="{00000000-0005-0000-0000-0000F46A0000}"/>
    <cellStyle name="Note 4 23 3 5 2 2" xfId="31572" xr:uid="{00000000-0005-0000-0000-0000F56A0000}"/>
    <cellStyle name="Note 4 23 3 5 2 3" xfId="46025" xr:uid="{00000000-0005-0000-0000-0000F66A0000}"/>
    <cellStyle name="Note 4 23 3 5 3" xfId="16598" xr:uid="{00000000-0005-0000-0000-0000F76A0000}"/>
    <cellStyle name="Note 4 23 3 5 3 2" xfId="34033" xr:uid="{00000000-0005-0000-0000-0000F86A0000}"/>
    <cellStyle name="Note 4 23 3 5 3 3" xfId="48486" xr:uid="{00000000-0005-0000-0000-0000F96A0000}"/>
    <cellStyle name="Note 4 23 3 5 4" xfId="22118" xr:uid="{00000000-0005-0000-0000-0000FA6A0000}"/>
    <cellStyle name="Note 4 23 3 5 5" xfId="36571" xr:uid="{00000000-0005-0000-0000-0000FB6A0000}"/>
    <cellStyle name="Note 4 23 3 6" xfId="7144" xr:uid="{00000000-0005-0000-0000-0000FC6A0000}"/>
    <cellStyle name="Note 4 23 3 6 2" xfId="24579" xr:uid="{00000000-0005-0000-0000-0000FD6A0000}"/>
    <cellStyle name="Note 4 23 3 6 3" xfId="39032" xr:uid="{00000000-0005-0000-0000-0000FE6A0000}"/>
    <cellStyle name="Note 4 23 3 7" xfId="9585" xr:uid="{00000000-0005-0000-0000-0000FF6A0000}"/>
    <cellStyle name="Note 4 23 3 7 2" xfId="27020" xr:uid="{00000000-0005-0000-0000-0000006B0000}"/>
    <cellStyle name="Note 4 23 3 7 3" xfId="41473" xr:uid="{00000000-0005-0000-0000-0000016B0000}"/>
    <cellStyle name="Note 4 23 3 8" xfId="12005" xr:uid="{00000000-0005-0000-0000-0000026B0000}"/>
    <cellStyle name="Note 4 23 3 8 2" xfId="29440" xr:uid="{00000000-0005-0000-0000-0000036B0000}"/>
    <cellStyle name="Note 4 23 3 8 3" xfId="43893" xr:uid="{00000000-0005-0000-0000-0000046B0000}"/>
    <cellStyle name="Note 4 23 3 9" xfId="19012" xr:uid="{00000000-0005-0000-0000-0000056B0000}"/>
    <cellStyle name="Note 4 23 4" xfId="2175" xr:uid="{00000000-0005-0000-0000-0000066B0000}"/>
    <cellStyle name="Note 4 23 4 2" xfId="2176" xr:uid="{00000000-0005-0000-0000-0000076B0000}"/>
    <cellStyle name="Note 4 23 4 2 2" xfId="4687" xr:uid="{00000000-0005-0000-0000-0000086B0000}"/>
    <cellStyle name="Note 4 23 4 2 2 2" xfId="14141" xr:uid="{00000000-0005-0000-0000-0000096B0000}"/>
    <cellStyle name="Note 4 23 4 2 2 2 2" xfId="31576" xr:uid="{00000000-0005-0000-0000-00000A6B0000}"/>
    <cellStyle name="Note 4 23 4 2 2 2 3" xfId="46029" xr:uid="{00000000-0005-0000-0000-00000B6B0000}"/>
    <cellStyle name="Note 4 23 4 2 2 3" xfId="16602" xr:uid="{00000000-0005-0000-0000-00000C6B0000}"/>
    <cellStyle name="Note 4 23 4 2 2 3 2" xfId="34037" xr:uid="{00000000-0005-0000-0000-00000D6B0000}"/>
    <cellStyle name="Note 4 23 4 2 2 3 3" xfId="48490" xr:uid="{00000000-0005-0000-0000-00000E6B0000}"/>
    <cellStyle name="Note 4 23 4 2 2 4" xfId="22123" xr:uid="{00000000-0005-0000-0000-00000F6B0000}"/>
    <cellStyle name="Note 4 23 4 2 2 5" xfId="36576" xr:uid="{00000000-0005-0000-0000-0000106B0000}"/>
    <cellStyle name="Note 4 23 4 2 3" xfId="7149" xr:uid="{00000000-0005-0000-0000-0000116B0000}"/>
    <cellStyle name="Note 4 23 4 2 3 2" xfId="24584" xr:uid="{00000000-0005-0000-0000-0000126B0000}"/>
    <cellStyle name="Note 4 23 4 2 3 3" xfId="39037" xr:uid="{00000000-0005-0000-0000-0000136B0000}"/>
    <cellStyle name="Note 4 23 4 2 4" xfId="9590" xr:uid="{00000000-0005-0000-0000-0000146B0000}"/>
    <cellStyle name="Note 4 23 4 2 4 2" xfId="27025" xr:uid="{00000000-0005-0000-0000-0000156B0000}"/>
    <cellStyle name="Note 4 23 4 2 4 3" xfId="41478" xr:uid="{00000000-0005-0000-0000-0000166B0000}"/>
    <cellStyle name="Note 4 23 4 2 5" xfId="12010" xr:uid="{00000000-0005-0000-0000-0000176B0000}"/>
    <cellStyle name="Note 4 23 4 2 5 2" xfId="29445" xr:uid="{00000000-0005-0000-0000-0000186B0000}"/>
    <cellStyle name="Note 4 23 4 2 5 3" xfId="43898" xr:uid="{00000000-0005-0000-0000-0000196B0000}"/>
    <cellStyle name="Note 4 23 4 2 6" xfId="19017" xr:uid="{00000000-0005-0000-0000-00001A6B0000}"/>
    <cellStyle name="Note 4 23 4 3" xfId="2177" xr:uid="{00000000-0005-0000-0000-00001B6B0000}"/>
    <cellStyle name="Note 4 23 4 3 2" xfId="4688" xr:uid="{00000000-0005-0000-0000-00001C6B0000}"/>
    <cellStyle name="Note 4 23 4 3 2 2" xfId="14142" xr:uid="{00000000-0005-0000-0000-00001D6B0000}"/>
    <cellStyle name="Note 4 23 4 3 2 2 2" xfId="31577" xr:uid="{00000000-0005-0000-0000-00001E6B0000}"/>
    <cellStyle name="Note 4 23 4 3 2 2 3" xfId="46030" xr:uid="{00000000-0005-0000-0000-00001F6B0000}"/>
    <cellStyle name="Note 4 23 4 3 2 3" xfId="16603" xr:uid="{00000000-0005-0000-0000-0000206B0000}"/>
    <cellStyle name="Note 4 23 4 3 2 3 2" xfId="34038" xr:uid="{00000000-0005-0000-0000-0000216B0000}"/>
    <cellStyle name="Note 4 23 4 3 2 3 3" xfId="48491" xr:uid="{00000000-0005-0000-0000-0000226B0000}"/>
    <cellStyle name="Note 4 23 4 3 2 4" xfId="22124" xr:uid="{00000000-0005-0000-0000-0000236B0000}"/>
    <cellStyle name="Note 4 23 4 3 2 5" xfId="36577" xr:uid="{00000000-0005-0000-0000-0000246B0000}"/>
    <cellStyle name="Note 4 23 4 3 3" xfId="7150" xr:uid="{00000000-0005-0000-0000-0000256B0000}"/>
    <cellStyle name="Note 4 23 4 3 3 2" xfId="24585" xr:uid="{00000000-0005-0000-0000-0000266B0000}"/>
    <cellStyle name="Note 4 23 4 3 3 3" xfId="39038" xr:uid="{00000000-0005-0000-0000-0000276B0000}"/>
    <cellStyle name="Note 4 23 4 3 4" xfId="9591" xr:uid="{00000000-0005-0000-0000-0000286B0000}"/>
    <cellStyle name="Note 4 23 4 3 4 2" xfId="27026" xr:uid="{00000000-0005-0000-0000-0000296B0000}"/>
    <cellStyle name="Note 4 23 4 3 4 3" xfId="41479" xr:uid="{00000000-0005-0000-0000-00002A6B0000}"/>
    <cellStyle name="Note 4 23 4 3 5" xfId="12011" xr:uid="{00000000-0005-0000-0000-00002B6B0000}"/>
    <cellStyle name="Note 4 23 4 3 5 2" xfId="29446" xr:uid="{00000000-0005-0000-0000-00002C6B0000}"/>
    <cellStyle name="Note 4 23 4 3 5 3" xfId="43899" xr:uid="{00000000-0005-0000-0000-00002D6B0000}"/>
    <cellStyle name="Note 4 23 4 3 6" xfId="19018" xr:uid="{00000000-0005-0000-0000-00002E6B0000}"/>
    <cellStyle name="Note 4 23 4 4" xfId="2178" xr:uid="{00000000-0005-0000-0000-00002F6B0000}"/>
    <cellStyle name="Note 4 23 4 4 2" xfId="4689" xr:uid="{00000000-0005-0000-0000-0000306B0000}"/>
    <cellStyle name="Note 4 23 4 4 2 2" xfId="22125" xr:uid="{00000000-0005-0000-0000-0000316B0000}"/>
    <cellStyle name="Note 4 23 4 4 2 3" xfId="36578" xr:uid="{00000000-0005-0000-0000-0000326B0000}"/>
    <cellStyle name="Note 4 23 4 4 3" xfId="7151" xr:uid="{00000000-0005-0000-0000-0000336B0000}"/>
    <cellStyle name="Note 4 23 4 4 3 2" xfId="24586" xr:uid="{00000000-0005-0000-0000-0000346B0000}"/>
    <cellStyle name="Note 4 23 4 4 3 3" xfId="39039" xr:uid="{00000000-0005-0000-0000-0000356B0000}"/>
    <cellStyle name="Note 4 23 4 4 4" xfId="9592" xr:uid="{00000000-0005-0000-0000-0000366B0000}"/>
    <cellStyle name="Note 4 23 4 4 4 2" xfId="27027" xr:uid="{00000000-0005-0000-0000-0000376B0000}"/>
    <cellStyle name="Note 4 23 4 4 4 3" xfId="41480" xr:uid="{00000000-0005-0000-0000-0000386B0000}"/>
    <cellStyle name="Note 4 23 4 4 5" xfId="12012" xr:uid="{00000000-0005-0000-0000-0000396B0000}"/>
    <cellStyle name="Note 4 23 4 4 5 2" xfId="29447" xr:uid="{00000000-0005-0000-0000-00003A6B0000}"/>
    <cellStyle name="Note 4 23 4 4 5 3" xfId="43900" xr:uid="{00000000-0005-0000-0000-00003B6B0000}"/>
    <cellStyle name="Note 4 23 4 4 6" xfId="15314" xr:uid="{00000000-0005-0000-0000-00003C6B0000}"/>
    <cellStyle name="Note 4 23 4 4 6 2" xfId="32749" xr:uid="{00000000-0005-0000-0000-00003D6B0000}"/>
    <cellStyle name="Note 4 23 4 4 6 3" xfId="47202" xr:uid="{00000000-0005-0000-0000-00003E6B0000}"/>
    <cellStyle name="Note 4 23 4 4 7" xfId="19019" xr:uid="{00000000-0005-0000-0000-00003F6B0000}"/>
    <cellStyle name="Note 4 23 4 4 8" xfId="20476" xr:uid="{00000000-0005-0000-0000-0000406B0000}"/>
    <cellStyle name="Note 4 23 4 5" xfId="4686" xr:uid="{00000000-0005-0000-0000-0000416B0000}"/>
    <cellStyle name="Note 4 23 4 5 2" xfId="14140" xr:uid="{00000000-0005-0000-0000-0000426B0000}"/>
    <cellStyle name="Note 4 23 4 5 2 2" xfId="31575" xr:uid="{00000000-0005-0000-0000-0000436B0000}"/>
    <cellStyle name="Note 4 23 4 5 2 3" xfId="46028" xr:uid="{00000000-0005-0000-0000-0000446B0000}"/>
    <cellStyle name="Note 4 23 4 5 3" xfId="16601" xr:uid="{00000000-0005-0000-0000-0000456B0000}"/>
    <cellStyle name="Note 4 23 4 5 3 2" xfId="34036" xr:uid="{00000000-0005-0000-0000-0000466B0000}"/>
    <cellStyle name="Note 4 23 4 5 3 3" xfId="48489" xr:uid="{00000000-0005-0000-0000-0000476B0000}"/>
    <cellStyle name="Note 4 23 4 5 4" xfId="22122" xr:uid="{00000000-0005-0000-0000-0000486B0000}"/>
    <cellStyle name="Note 4 23 4 5 5" xfId="36575" xr:uid="{00000000-0005-0000-0000-0000496B0000}"/>
    <cellStyle name="Note 4 23 4 6" xfId="7148" xr:uid="{00000000-0005-0000-0000-00004A6B0000}"/>
    <cellStyle name="Note 4 23 4 6 2" xfId="24583" xr:uid="{00000000-0005-0000-0000-00004B6B0000}"/>
    <cellStyle name="Note 4 23 4 6 3" xfId="39036" xr:uid="{00000000-0005-0000-0000-00004C6B0000}"/>
    <cellStyle name="Note 4 23 4 7" xfId="9589" xr:uid="{00000000-0005-0000-0000-00004D6B0000}"/>
    <cellStyle name="Note 4 23 4 7 2" xfId="27024" xr:uid="{00000000-0005-0000-0000-00004E6B0000}"/>
    <cellStyle name="Note 4 23 4 7 3" xfId="41477" xr:uid="{00000000-0005-0000-0000-00004F6B0000}"/>
    <cellStyle name="Note 4 23 4 8" xfId="12009" xr:uid="{00000000-0005-0000-0000-0000506B0000}"/>
    <cellStyle name="Note 4 23 4 8 2" xfId="29444" xr:uid="{00000000-0005-0000-0000-0000516B0000}"/>
    <cellStyle name="Note 4 23 4 8 3" xfId="43897" xr:uid="{00000000-0005-0000-0000-0000526B0000}"/>
    <cellStyle name="Note 4 23 4 9" xfId="19016" xr:uid="{00000000-0005-0000-0000-0000536B0000}"/>
    <cellStyle name="Note 4 23 5" xfId="2179" xr:uid="{00000000-0005-0000-0000-0000546B0000}"/>
    <cellStyle name="Note 4 23 5 2" xfId="4690" xr:uid="{00000000-0005-0000-0000-0000556B0000}"/>
    <cellStyle name="Note 4 23 5 2 2" xfId="14143" xr:uid="{00000000-0005-0000-0000-0000566B0000}"/>
    <cellStyle name="Note 4 23 5 2 2 2" xfId="31578" xr:uid="{00000000-0005-0000-0000-0000576B0000}"/>
    <cellStyle name="Note 4 23 5 2 2 3" xfId="46031" xr:uid="{00000000-0005-0000-0000-0000586B0000}"/>
    <cellStyle name="Note 4 23 5 2 3" xfId="16604" xr:uid="{00000000-0005-0000-0000-0000596B0000}"/>
    <cellStyle name="Note 4 23 5 2 3 2" xfId="34039" xr:uid="{00000000-0005-0000-0000-00005A6B0000}"/>
    <cellStyle name="Note 4 23 5 2 3 3" xfId="48492" xr:uid="{00000000-0005-0000-0000-00005B6B0000}"/>
    <cellStyle name="Note 4 23 5 2 4" xfId="22126" xr:uid="{00000000-0005-0000-0000-00005C6B0000}"/>
    <cellStyle name="Note 4 23 5 2 5" xfId="36579" xr:uid="{00000000-0005-0000-0000-00005D6B0000}"/>
    <cellStyle name="Note 4 23 5 3" xfId="7152" xr:uid="{00000000-0005-0000-0000-00005E6B0000}"/>
    <cellStyle name="Note 4 23 5 3 2" xfId="24587" xr:uid="{00000000-0005-0000-0000-00005F6B0000}"/>
    <cellStyle name="Note 4 23 5 3 3" xfId="39040" xr:uid="{00000000-0005-0000-0000-0000606B0000}"/>
    <cellStyle name="Note 4 23 5 4" xfId="9593" xr:uid="{00000000-0005-0000-0000-0000616B0000}"/>
    <cellStyle name="Note 4 23 5 4 2" xfId="27028" xr:uid="{00000000-0005-0000-0000-0000626B0000}"/>
    <cellStyle name="Note 4 23 5 4 3" xfId="41481" xr:uid="{00000000-0005-0000-0000-0000636B0000}"/>
    <cellStyle name="Note 4 23 5 5" xfId="12013" xr:uid="{00000000-0005-0000-0000-0000646B0000}"/>
    <cellStyle name="Note 4 23 5 5 2" xfId="29448" xr:uid="{00000000-0005-0000-0000-0000656B0000}"/>
    <cellStyle name="Note 4 23 5 5 3" xfId="43901" xr:uid="{00000000-0005-0000-0000-0000666B0000}"/>
    <cellStyle name="Note 4 23 5 6" xfId="19020" xr:uid="{00000000-0005-0000-0000-0000676B0000}"/>
    <cellStyle name="Note 4 23 6" xfId="2180" xr:uid="{00000000-0005-0000-0000-0000686B0000}"/>
    <cellStyle name="Note 4 23 6 2" xfId="4691" xr:uid="{00000000-0005-0000-0000-0000696B0000}"/>
    <cellStyle name="Note 4 23 6 2 2" xfId="14144" xr:uid="{00000000-0005-0000-0000-00006A6B0000}"/>
    <cellStyle name="Note 4 23 6 2 2 2" xfId="31579" xr:uid="{00000000-0005-0000-0000-00006B6B0000}"/>
    <cellStyle name="Note 4 23 6 2 2 3" xfId="46032" xr:uid="{00000000-0005-0000-0000-00006C6B0000}"/>
    <cellStyle name="Note 4 23 6 2 3" xfId="16605" xr:uid="{00000000-0005-0000-0000-00006D6B0000}"/>
    <cellStyle name="Note 4 23 6 2 3 2" xfId="34040" xr:uid="{00000000-0005-0000-0000-00006E6B0000}"/>
    <cellStyle name="Note 4 23 6 2 3 3" xfId="48493" xr:uid="{00000000-0005-0000-0000-00006F6B0000}"/>
    <cellStyle name="Note 4 23 6 2 4" xfId="22127" xr:uid="{00000000-0005-0000-0000-0000706B0000}"/>
    <cellStyle name="Note 4 23 6 2 5" xfId="36580" xr:uid="{00000000-0005-0000-0000-0000716B0000}"/>
    <cellStyle name="Note 4 23 6 3" xfId="7153" xr:uid="{00000000-0005-0000-0000-0000726B0000}"/>
    <cellStyle name="Note 4 23 6 3 2" xfId="24588" xr:uid="{00000000-0005-0000-0000-0000736B0000}"/>
    <cellStyle name="Note 4 23 6 3 3" xfId="39041" xr:uid="{00000000-0005-0000-0000-0000746B0000}"/>
    <cellStyle name="Note 4 23 6 4" xfId="9594" xr:uid="{00000000-0005-0000-0000-0000756B0000}"/>
    <cellStyle name="Note 4 23 6 4 2" xfId="27029" xr:uid="{00000000-0005-0000-0000-0000766B0000}"/>
    <cellStyle name="Note 4 23 6 4 3" xfId="41482" xr:uid="{00000000-0005-0000-0000-0000776B0000}"/>
    <cellStyle name="Note 4 23 6 5" xfId="12014" xr:uid="{00000000-0005-0000-0000-0000786B0000}"/>
    <cellStyle name="Note 4 23 6 5 2" xfId="29449" xr:uid="{00000000-0005-0000-0000-0000796B0000}"/>
    <cellStyle name="Note 4 23 6 5 3" xfId="43902" xr:uid="{00000000-0005-0000-0000-00007A6B0000}"/>
    <cellStyle name="Note 4 23 6 6" xfId="19021" xr:uid="{00000000-0005-0000-0000-00007B6B0000}"/>
    <cellStyle name="Note 4 23 7" xfId="2181" xr:uid="{00000000-0005-0000-0000-00007C6B0000}"/>
    <cellStyle name="Note 4 23 7 2" xfId="4692" xr:uid="{00000000-0005-0000-0000-00007D6B0000}"/>
    <cellStyle name="Note 4 23 7 2 2" xfId="22128" xr:uid="{00000000-0005-0000-0000-00007E6B0000}"/>
    <cellStyle name="Note 4 23 7 2 3" xfId="36581" xr:uid="{00000000-0005-0000-0000-00007F6B0000}"/>
    <cellStyle name="Note 4 23 7 3" xfId="7154" xr:uid="{00000000-0005-0000-0000-0000806B0000}"/>
    <cellStyle name="Note 4 23 7 3 2" xfId="24589" xr:uid="{00000000-0005-0000-0000-0000816B0000}"/>
    <cellStyle name="Note 4 23 7 3 3" xfId="39042" xr:uid="{00000000-0005-0000-0000-0000826B0000}"/>
    <cellStyle name="Note 4 23 7 4" xfId="9595" xr:uid="{00000000-0005-0000-0000-0000836B0000}"/>
    <cellStyle name="Note 4 23 7 4 2" xfId="27030" xr:uid="{00000000-0005-0000-0000-0000846B0000}"/>
    <cellStyle name="Note 4 23 7 4 3" xfId="41483" xr:uid="{00000000-0005-0000-0000-0000856B0000}"/>
    <cellStyle name="Note 4 23 7 5" xfId="12015" xr:uid="{00000000-0005-0000-0000-0000866B0000}"/>
    <cellStyle name="Note 4 23 7 5 2" xfId="29450" xr:uid="{00000000-0005-0000-0000-0000876B0000}"/>
    <cellStyle name="Note 4 23 7 5 3" xfId="43903" xr:uid="{00000000-0005-0000-0000-0000886B0000}"/>
    <cellStyle name="Note 4 23 7 6" xfId="15315" xr:uid="{00000000-0005-0000-0000-0000896B0000}"/>
    <cellStyle name="Note 4 23 7 6 2" xfId="32750" xr:uid="{00000000-0005-0000-0000-00008A6B0000}"/>
    <cellStyle name="Note 4 23 7 6 3" xfId="47203" xr:uid="{00000000-0005-0000-0000-00008B6B0000}"/>
    <cellStyle name="Note 4 23 7 7" xfId="19022" xr:uid="{00000000-0005-0000-0000-00008C6B0000}"/>
    <cellStyle name="Note 4 23 7 8" xfId="20477" xr:uid="{00000000-0005-0000-0000-00008D6B0000}"/>
    <cellStyle name="Note 4 23 8" xfId="4677" xr:uid="{00000000-0005-0000-0000-00008E6B0000}"/>
    <cellStyle name="Note 4 23 8 2" xfId="14133" xr:uid="{00000000-0005-0000-0000-00008F6B0000}"/>
    <cellStyle name="Note 4 23 8 2 2" xfId="31568" xr:uid="{00000000-0005-0000-0000-0000906B0000}"/>
    <cellStyle name="Note 4 23 8 2 3" xfId="46021" xr:uid="{00000000-0005-0000-0000-0000916B0000}"/>
    <cellStyle name="Note 4 23 8 3" xfId="16594" xr:uid="{00000000-0005-0000-0000-0000926B0000}"/>
    <cellStyle name="Note 4 23 8 3 2" xfId="34029" xr:uid="{00000000-0005-0000-0000-0000936B0000}"/>
    <cellStyle name="Note 4 23 8 3 3" xfId="48482" xr:uid="{00000000-0005-0000-0000-0000946B0000}"/>
    <cellStyle name="Note 4 23 8 4" xfId="22113" xr:uid="{00000000-0005-0000-0000-0000956B0000}"/>
    <cellStyle name="Note 4 23 8 5" xfId="36566" xr:uid="{00000000-0005-0000-0000-0000966B0000}"/>
    <cellStyle name="Note 4 23 9" xfId="7139" xr:uid="{00000000-0005-0000-0000-0000976B0000}"/>
    <cellStyle name="Note 4 23 9 2" xfId="24574" xr:uid="{00000000-0005-0000-0000-0000986B0000}"/>
    <cellStyle name="Note 4 23 9 3" xfId="39027" xr:uid="{00000000-0005-0000-0000-0000996B0000}"/>
    <cellStyle name="Note 4 24" xfId="2182" xr:uid="{00000000-0005-0000-0000-00009A6B0000}"/>
    <cellStyle name="Note 4 24 10" xfId="9596" xr:uid="{00000000-0005-0000-0000-00009B6B0000}"/>
    <cellStyle name="Note 4 24 10 2" xfId="27031" xr:uid="{00000000-0005-0000-0000-00009C6B0000}"/>
    <cellStyle name="Note 4 24 10 3" xfId="41484" xr:uid="{00000000-0005-0000-0000-00009D6B0000}"/>
    <cellStyle name="Note 4 24 11" xfId="12016" xr:uid="{00000000-0005-0000-0000-00009E6B0000}"/>
    <cellStyle name="Note 4 24 11 2" xfId="29451" xr:uid="{00000000-0005-0000-0000-00009F6B0000}"/>
    <cellStyle name="Note 4 24 11 3" xfId="43904" xr:uid="{00000000-0005-0000-0000-0000A06B0000}"/>
    <cellStyle name="Note 4 24 12" xfId="19023" xr:uid="{00000000-0005-0000-0000-0000A16B0000}"/>
    <cellStyle name="Note 4 24 2" xfId="2183" xr:uid="{00000000-0005-0000-0000-0000A26B0000}"/>
    <cellStyle name="Note 4 24 2 2" xfId="2184" xr:uid="{00000000-0005-0000-0000-0000A36B0000}"/>
    <cellStyle name="Note 4 24 2 2 2" xfId="4695" xr:uid="{00000000-0005-0000-0000-0000A46B0000}"/>
    <cellStyle name="Note 4 24 2 2 2 2" xfId="14147" xr:uid="{00000000-0005-0000-0000-0000A56B0000}"/>
    <cellStyle name="Note 4 24 2 2 2 2 2" xfId="31582" xr:uid="{00000000-0005-0000-0000-0000A66B0000}"/>
    <cellStyle name="Note 4 24 2 2 2 2 3" xfId="46035" xr:uid="{00000000-0005-0000-0000-0000A76B0000}"/>
    <cellStyle name="Note 4 24 2 2 2 3" xfId="16608" xr:uid="{00000000-0005-0000-0000-0000A86B0000}"/>
    <cellStyle name="Note 4 24 2 2 2 3 2" xfId="34043" xr:uid="{00000000-0005-0000-0000-0000A96B0000}"/>
    <cellStyle name="Note 4 24 2 2 2 3 3" xfId="48496" xr:uid="{00000000-0005-0000-0000-0000AA6B0000}"/>
    <cellStyle name="Note 4 24 2 2 2 4" xfId="22131" xr:uid="{00000000-0005-0000-0000-0000AB6B0000}"/>
    <cellStyle name="Note 4 24 2 2 2 5" xfId="36584" xr:uid="{00000000-0005-0000-0000-0000AC6B0000}"/>
    <cellStyle name="Note 4 24 2 2 3" xfId="7157" xr:uid="{00000000-0005-0000-0000-0000AD6B0000}"/>
    <cellStyle name="Note 4 24 2 2 3 2" xfId="24592" xr:uid="{00000000-0005-0000-0000-0000AE6B0000}"/>
    <cellStyle name="Note 4 24 2 2 3 3" xfId="39045" xr:uid="{00000000-0005-0000-0000-0000AF6B0000}"/>
    <cellStyle name="Note 4 24 2 2 4" xfId="9598" xr:uid="{00000000-0005-0000-0000-0000B06B0000}"/>
    <cellStyle name="Note 4 24 2 2 4 2" xfId="27033" xr:uid="{00000000-0005-0000-0000-0000B16B0000}"/>
    <cellStyle name="Note 4 24 2 2 4 3" xfId="41486" xr:uid="{00000000-0005-0000-0000-0000B26B0000}"/>
    <cellStyle name="Note 4 24 2 2 5" xfId="12018" xr:uid="{00000000-0005-0000-0000-0000B36B0000}"/>
    <cellStyle name="Note 4 24 2 2 5 2" xfId="29453" xr:uid="{00000000-0005-0000-0000-0000B46B0000}"/>
    <cellStyle name="Note 4 24 2 2 5 3" xfId="43906" xr:uid="{00000000-0005-0000-0000-0000B56B0000}"/>
    <cellStyle name="Note 4 24 2 2 6" xfId="19025" xr:uid="{00000000-0005-0000-0000-0000B66B0000}"/>
    <cellStyle name="Note 4 24 2 3" xfId="2185" xr:uid="{00000000-0005-0000-0000-0000B76B0000}"/>
    <cellStyle name="Note 4 24 2 3 2" xfId="4696" xr:uid="{00000000-0005-0000-0000-0000B86B0000}"/>
    <cellStyle name="Note 4 24 2 3 2 2" xfId="14148" xr:uid="{00000000-0005-0000-0000-0000B96B0000}"/>
    <cellStyle name="Note 4 24 2 3 2 2 2" xfId="31583" xr:uid="{00000000-0005-0000-0000-0000BA6B0000}"/>
    <cellStyle name="Note 4 24 2 3 2 2 3" xfId="46036" xr:uid="{00000000-0005-0000-0000-0000BB6B0000}"/>
    <cellStyle name="Note 4 24 2 3 2 3" xfId="16609" xr:uid="{00000000-0005-0000-0000-0000BC6B0000}"/>
    <cellStyle name="Note 4 24 2 3 2 3 2" xfId="34044" xr:uid="{00000000-0005-0000-0000-0000BD6B0000}"/>
    <cellStyle name="Note 4 24 2 3 2 3 3" xfId="48497" xr:uid="{00000000-0005-0000-0000-0000BE6B0000}"/>
    <cellStyle name="Note 4 24 2 3 2 4" xfId="22132" xr:uid="{00000000-0005-0000-0000-0000BF6B0000}"/>
    <cellStyle name="Note 4 24 2 3 2 5" xfId="36585" xr:uid="{00000000-0005-0000-0000-0000C06B0000}"/>
    <cellStyle name="Note 4 24 2 3 3" xfId="7158" xr:uid="{00000000-0005-0000-0000-0000C16B0000}"/>
    <cellStyle name="Note 4 24 2 3 3 2" xfId="24593" xr:uid="{00000000-0005-0000-0000-0000C26B0000}"/>
    <cellStyle name="Note 4 24 2 3 3 3" xfId="39046" xr:uid="{00000000-0005-0000-0000-0000C36B0000}"/>
    <cellStyle name="Note 4 24 2 3 4" xfId="9599" xr:uid="{00000000-0005-0000-0000-0000C46B0000}"/>
    <cellStyle name="Note 4 24 2 3 4 2" xfId="27034" xr:uid="{00000000-0005-0000-0000-0000C56B0000}"/>
    <cellStyle name="Note 4 24 2 3 4 3" xfId="41487" xr:uid="{00000000-0005-0000-0000-0000C66B0000}"/>
    <cellStyle name="Note 4 24 2 3 5" xfId="12019" xr:uid="{00000000-0005-0000-0000-0000C76B0000}"/>
    <cellStyle name="Note 4 24 2 3 5 2" xfId="29454" xr:uid="{00000000-0005-0000-0000-0000C86B0000}"/>
    <cellStyle name="Note 4 24 2 3 5 3" xfId="43907" xr:uid="{00000000-0005-0000-0000-0000C96B0000}"/>
    <cellStyle name="Note 4 24 2 3 6" xfId="19026" xr:uid="{00000000-0005-0000-0000-0000CA6B0000}"/>
    <cellStyle name="Note 4 24 2 4" xfId="2186" xr:uid="{00000000-0005-0000-0000-0000CB6B0000}"/>
    <cellStyle name="Note 4 24 2 4 2" xfId="4697" xr:uid="{00000000-0005-0000-0000-0000CC6B0000}"/>
    <cellStyle name="Note 4 24 2 4 2 2" xfId="22133" xr:uid="{00000000-0005-0000-0000-0000CD6B0000}"/>
    <cellStyle name="Note 4 24 2 4 2 3" xfId="36586" xr:uid="{00000000-0005-0000-0000-0000CE6B0000}"/>
    <cellStyle name="Note 4 24 2 4 3" xfId="7159" xr:uid="{00000000-0005-0000-0000-0000CF6B0000}"/>
    <cellStyle name="Note 4 24 2 4 3 2" xfId="24594" xr:uid="{00000000-0005-0000-0000-0000D06B0000}"/>
    <cellStyle name="Note 4 24 2 4 3 3" xfId="39047" xr:uid="{00000000-0005-0000-0000-0000D16B0000}"/>
    <cellStyle name="Note 4 24 2 4 4" xfId="9600" xr:uid="{00000000-0005-0000-0000-0000D26B0000}"/>
    <cellStyle name="Note 4 24 2 4 4 2" xfId="27035" xr:uid="{00000000-0005-0000-0000-0000D36B0000}"/>
    <cellStyle name="Note 4 24 2 4 4 3" xfId="41488" xr:uid="{00000000-0005-0000-0000-0000D46B0000}"/>
    <cellStyle name="Note 4 24 2 4 5" xfId="12020" xr:uid="{00000000-0005-0000-0000-0000D56B0000}"/>
    <cellStyle name="Note 4 24 2 4 5 2" xfId="29455" xr:uid="{00000000-0005-0000-0000-0000D66B0000}"/>
    <cellStyle name="Note 4 24 2 4 5 3" xfId="43908" xr:uid="{00000000-0005-0000-0000-0000D76B0000}"/>
    <cellStyle name="Note 4 24 2 4 6" xfId="15316" xr:uid="{00000000-0005-0000-0000-0000D86B0000}"/>
    <cellStyle name="Note 4 24 2 4 6 2" xfId="32751" xr:uid="{00000000-0005-0000-0000-0000D96B0000}"/>
    <cellStyle name="Note 4 24 2 4 6 3" xfId="47204" xr:uid="{00000000-0005-0000-0000-0000DA6B0000}"/>
    <cellStyle name="Note 4 24 2 4 7" xfId="19027" xr:uid="{00000000-0005-0000-0000-0000DB6B0000}"/>
    <cellStyle name="Note 4 24 2 4 8" xfId="20478" xr:uid="{00000000-0005-0000-0000-0000DC6B0000}"/>
    <cellStyle name="Note 4 24 2 5" xfId="4694" xr:uid="{00000000-0005-0000-0000-0000DD6B0000}"/>
    <cellStyle name="Note 4 24 2 5 2" xfId="14146" xr:uid="{00000000-0005-0000-0000-0000DE6B0000}"/>
    <cellStyle name="Note 4 24 2 5 2 2" xfId="31581" xr:uid="{00000000-0005-0000-0000-0000DF6B0000}"/>
    <cellStyle name="Note 4 24 2 5 2 3" xfId="46034" xr:uid="{00000000-0005-0000-0000-0000E06B0000}"/>
    <cellStyle name="Note 4 24 2 5 3" xfId="16607" xr:uid="{00000000-0005-0000-0000-0000E16B0000}"/>
    <cellStyle name="Note 4 24 2 5 3 2" xfId="34042" xr:uid="{00000000-0005-0000-0000-0000E26B0000}"/>
    <cellStyle name="Note 4 24 2 5 3 3" xfId="48495" xr:uid="{00000000-0005-0000-0000-0000E36B0000}"/>
    <cellStyle name="Note 4 24 2 5 4" xfId="22130" xr:uid="{00000000-0005-0000-0000-0000E46B0000}"/>
    <cellStyle name="Note 4 24 2 5 5" xfId="36583" xr:uid="{00000000-0005-0000-0000-0000E56B0000}"/>
    <cellStyle name="Note 4 24 2 6" xfId="7156" xr:uid="{00000000-0005-0000-0000-0000E66B0000}"/>
    <cellStyle name="Note 4 24 2 6 2" xfId="24591" xr:uid="{00000000-0005-0000-0000-0000E76B0000}"/>
    <cellStyle name="Note 4 24 2 6 3" xfId="39044" xr:uid="{00000000-0005-0000-0000-0000E86B0000}"/>
    <cellStyle name="Note 4 24 2 7" xfId="9597" xr:uid="{00000000-0005-0000-0000-0000E96B0000}"/>
    <cellStyle name="Note 4 24 2 7 2" xfId="27032" xr:uid="{00000000-0005-0000-0000-0000EA6B0000}"/>
    <cellStyle name="Note 4 24 2 7 3" xfId="41485" xr:uid="{00000000-0005-0000-0000-0000EB6B0000}"/>
    <cellStyle name="Note 4 24 2 8" xfId="12017" xr:uid="{00000000-0005-0000-0000-0000EC6B0000}"/>
    <cellStyle name="Note 4 24 2 8 2" xfId="29452" xr:uid="{00000000-0005-0000-0000-0000ED6B0000}"/>
    <cellStyle name="Note 4 24 2 8 3" xfId="43905" xr:uid="{00000000-0005-0000-0000-0000EE6B0000}"/>
    <cellStyle name="Note 4 24 2 9" xfId="19024" xr:uid="{00000000-0005-0000-0000-0000EF6B0000}"/>
    <cellStyle name="Note 4 24 3" xfId="2187" xr:uid="{00000000-0005-0000-0000-0000F06B0000}"/>
    <cellStyle name="Note 4 24 3 2" xfId="2188" xr:uid="{00000000-0005-0000-0000-0000F16B0000}"/>
    <cellStyle name="Note 4 24 3 2 2" xfId="4699" xr:uid="{00000000-0005-0000-0000-0000F26B0000}"/>
    <cellStyle name="Note 4 24 3 2 2 2" xfId="14150" xr:uid="{00000000-0005-0000-0000-0000F36B0000}"/>
    <cellStyle name="Note 4 24 3 2 2 2 2" xfId="31585" xr:uid="{00000000-0005-0000-0000-0000F46B0000}"/>
    <cellStyle name="Note 4 24 3 2 2 2 3" xfId="46038" xr:uid="{00000000-0005-0000-0000-0000F56B0000}"/>
    <cellStyle name="Note 4 24 3 2 2 3" xfId="16611" xr:uid="{00000000-0005-0000-0000-0000F66B0000}"/>
    <cellStyle name="Note 4 24 3 2 2 3 2" xfId="34046" xr:uid="{00000000-0005-0000-0000-0000F76B0000}"/>
    <cellStyle name="Note 4 24 3 2 2 3 3" xfId="48499" xr:uid="{00000000-0005-0000-0000-0000F86B0000}"/>
    <cellStyle name="Note 4 24 3 2 2 4" xfId="22135" xr:uid="{00000000-0005-0000-0000-0000F96B0000}"/>
    <cellStyle name="Note 4 24 3 2 2 5" xfId="36588" xr:uid="{00000000-0005-0000-0000-0000FA6B0000}"/>
    <cellStyle name="Note 4 24 3 2 3" xfId="7161" xr:uid="{00000000-0005-0000-0000-0000FB6B0000}"/>
    <cellStyle name="Note 4 24 3 2 3 2" xfId="24596" xr:uid="{00000000-0005-0000-0000-0000FC6B0000}"/>
    <cellStyle name="Note 4 24 3 2 3 3" xfId="39049" xr:uid="{00000000-0005-0000-0000-0000FD6B0000}"/>
    <cellStyle name="Note 4 24 3 2 4" xfId="9602" xr:uid="{00000000-0005-0000-0000-0000FE6B0000}"/>
    <cellStyle name="Note 4 24 3 2 4 2" xfId="27037" xr:uid="{00000000-0005-0000-0000-0000FF6B0000}"/>
    <cellStyle name="Note 4 24 3 2 4 3" xfId="41490" xr:uid="{00000000-0005-0000-0000-0000006C0000}"/>
    <cellStyle name="Note 4 24 3 2 5" xfId="12022" xr:uid="{00000000-0005-0000-0000-0000016C0000}"/>
    <cellStyle name="Note 4 24 3 2 5 2" xfId="29457" xr:uid="{00000000-0005-0000-0000-0000026C0000}"/>
    <cellStyle name="Note 4 24 3 2 5 3" xfId="43910" xr:uid="{00000000-0005-0000-0000-0000036C0000}"/>
    <cellStyle name="Note 4 24 3 2 6" xfId="19029" xr:uid="{00000000-0005-0000-0000-0000046C0000}"/>
    <cellStyle name="Note 4 24 3 3" xfId="2189" xr:uid="{00000000-0005-0000-0000-0000056C0000}"/>
    <cellStyle name="Note 4 24 3 3 2" xfId="4700" xr:uid="{00000000-0005-0000-0000-0000066C0000}"/>
    <cellStyle name="Note 4 24 3 3 2 2" xfId="14151" xr:uid="{00000000-0005-0000-0000-0000076C0000}"/>
    <cellStyle name="Note 4 24 3 3 2 2 2" xfId="31586" xr:uid="{00000000-0005-0000-0000-0000086C0000}"/>
    <cellStyle name="Note 4 24 3 3 2 2 3" xfId="46039" xr:uid="{00000000-0005-0000-0000-0000096C0000}"/>
    <cellStyle name="Note 4 24 3 3 2 3" xfId="16612" xr:uid="{00000000-0005-0000-0000-00000A6C0000}"/>
    <cellStyle name="Note 4 24 3 3 2 3 2" xfId="34047" xr:uid="{00000000-0005-0000-0000-00000B6C0000}"/>
    <cellStyle name="Note 4 24 3 3 2 3 3" xfId="48500" xr:uid="{00000000-0005-0000-0000-00000C6C0000}"/>
    <cellStyle name="Note 4 24 3 3 2 4" xfId="22136" xr:uid="{00000000-0005-0000-0000-00000D6C0000}"/>
    <cellStyle name="Note 4 24 3 3 2 5" xfId="36589" xr:uid="{00000000-0005-0000-0000-00000E6C0000}"/>
    <cellStyle name="Note 4 24 3 3 3" xfId="7162" xr:uid="{00000000-0005-0000-0000-00000F6C0000}"/>
    <cellStyle name="Note 4 24 3 3 3 2" xfId="24597" xr:uid="{00000000-0005-0000-0000-0000106C0000}"/>
    <cellStyle name="Note 4 24 3 3 3 3" xfId="39050" xr:uid="{00000000-0005-0000-0000-0000116C0000}"/>
    <cellStyle name="Note 4 24 3 3 4" xfId="9603" xr:uid="{00000000-0005-0000-0000-0000126C0000}"/>
    <cellStyle name="Note 4 24 3 3 4 2" xfId="27038" xr:uid="{00000000-0005-0000-0000-0000136C0000}"/>
    <cellStyle name="Note 4 24 3 3 4 3" xfId="41491" xr:uid="{00000000-0005-0000-0000-0000146C0000}"/>
    <cellStyle name="Note 4 24 3 3 5" xfId="12023" xr:uid="{00000000-0005-0000-0000-0000156C0000}"/>
    <cellStyle name="Note 4 24 3 3 5 2" xfId="29458" xr:uid="{00000000-0005-0000-0000-0000166C0000}"/>
    <cellStyle name="Note 4 24 3 3 5 3" xfId="43911" xr:uid="{00000000-0005-0000-0000-0000176C0000}"/>
    <cellStyle name="Note 4 24 3 3 6" xfId="19030" xr:uid="{00000000-0005-0000-0000-0000186C0000}"/>
    <cellStyle name="Note 4 24 3 4" xfId="2190" xr:uid="{00000000-0005-0000-0000-0000196C0000}"/>
    <cellStyle name="Note 4 24 3 4 2" xfId="4701" xr:uid="{00000000-0005-0000-0000-00001A6C0000}"/>
    <cellStyle name="Note 4 24 3 4 2 2" xfId="22137" xr:uid="{00000000-0005-0000-0000-00001B6C0000}"/>
    <cellStyle name="Note 4 24 3 4 2 3" xfId="36590" xr:uid="{00000000-0005-0000-0000-00001C6C0000}"/>
    <cellStyle name="Note 4 24 3 4 3" xfId="7163" xr:uid="{00000000-0005-0000-0000-00001D6C0000}"/>
    <cellStyle name="Note 4 24 3 4 3 2" xfId="24598" xr:uid="{00000000-0005-0000-0000-00001E6C0000}"/>
    <cellStyle name="Note 4 24 3 4 3 3" xfId="39051" xr:uid="{00000000-0005-0000-0000-00001F6C0000}"/>
    <cellStyle name="Note 4 24 3 4 4" xfId="9604" xr:uid="{00000000-0005-0000-0000-0000206C0000}"/>
    <cellStyle name="Note 4 24 3 4 4 2" xfId="27039" xr:uid="{00000000-0005-0000-0000-0000216C0000}"/>
    <cellStyle name="Note 4 24 3 4 4 3" xfId="41492" xr:uid="{00000000-0005-0000-0000-0000226C0000}"/>
    <cellStyle name="Note 4 24 3 4 5" xfId="12024" xr:uid="{00000000-0005-0000-0000-0000236C0000}"/>
    <cellStyle name="Note 4 24 3 4 5 2" xfId="29459" xr:uid="{00000000-0005-0000-0000-0000246C0000}"/>
    <cellStyle name="Note 4 24 3 4 5 3" xfId="43912" xr:uid="{00000000-0005-0000-0000-0000256C0000}"/>
    <cellStyle name="Note 4 24 3 4 6" xfId="15317" xr:uid="{00000000-0005-0000-0000-0000266C0000}"/>
    <cellStyle name="Note 4 24 3 4 6 2" xfId="32752" xr:uid="{00000000-0005-0000-0000-0000276C0000}"/>
    <cellStyle name="Note 4 24 3 4 6 3" xfId="47205" xr:uid="{00000000-0005-0000-0000-0000286C0000}"/>
    <cellStyle name="Note 4 24 3 4 7" xfId="19031" xr:uid="{00000000-0005-0000-0000-0000296C0000}"/>
    <cellStyle name="Note 4 24 3 4 8" xfId="20479" xr:uid="{00000000-0005-0000-0000-00002A6C0000}"/>
    <cellStyle name="Note 4 24 3 5" xfId="4698" xr:uid="{00000000-0005-0000-0000-00002B6C0000}"/>
    <cellStyle name="Note 4 24 3 5 2" xfId="14149" xr:uid="{00000000-0005-0000-0000-00002C6C0000}"/>
    <cellStyle name="Note 4 24 3 5 2 2" xfId="31584" xr:uid="{00000000-0005-0000-0000-00002D6C0000}"/>
    <cellStyle name="Note 4 24 3 5 2 3" xfId="46037" xr:uid="{00000000-0005-0000-0000-00002E6C0000}"/>
    <cellStyle name="Note 4 24 3 5 3" xfId="16610" xr:uid="{00000000-0005-0000-0000-00002F6C0000}"/>
    <cellStyle name="Note 4 24 3 5 3 2" xfId="34045" xr:uid="{00000000-0005-0000-0000-0000306C0000}"/>
    <cellStyle name="Note 4 24 3 5 3 3" xfId="48498" xr:uid="{00000000-0005-0000-0000-0000316C0000}"/>
    <cellStyle name="Note 4 24 3 5 4" xfId="22134" xr:uid="{00000000-0005-0000-0000-0000326C0000}"/>
    <cellStyle name="Note 4 24 3 5 5" xfId="36587" xr:uid="{00000000-0005-0000-0000-0000336C0000}"/>
    <cellStyle name="Note 4 24 3 6" xfId="7160" xr:uid="{00000000-0005-0000-0000-0000346C0000}"/>
    <cellStyle name="Note 4 24 3 6 2" xfId="24595" xr:uid="{00000000-0005-0000-0000-0000356C0000}"/>
    <cellStyle name="Note 4 24 3 6 3" xfId="39048" xr:uid="{00000000-0005-0000-0000-0000366C0000}"/>
    <cellStyle name="Note 4 24 3 7" xfId="9601" xr:uid="{00000000-0005-0000-0000-0000376C0000}"/>
    <cellStyle name="Note 4 24 3 7 2" xfId="27036" xr:uid="{00000000-0005-0000-0000-0000386C0000}"/>
    <cellStyle name="Note 4 24 3 7 3" xfId="41489" xr:uid="{00000000-0005-0000-0000-0000396C0000}"/>
    <cellStyle name="Note 4 24 3 8" xfId="12021" xr:uid="{00000000-0005-0000-0000-00003A6C0000}"/>
    <cellStyle name="Note 4 24 3 8 2" xfId="29456" xr:uid="{00000000-0005-0000-0000-00003B6C0000}"/>
    <cellStyle name="Note 4 24 3 8 3" xfId="43909" xr:uid="{00000000-0005-0000-0000-00003C6C0000}"/>
    <cellStyle name="Note 4 24 3 9" xfId="19028" xr:uid="{00000000-0005-0000-0000-00003D6C0000}"/>
    <cellStyle name="Note 4 24 4" xfId="2191" xr:uid="{00000000-0005-0000-0000-00003E6C0000}"/>
    <cellStyle name="Note 4 24 4 2" xfId="2192" xr:uid="{00000000-0005-0000-0000-00003F6C0000}"/>
    <cellStyle name="Note 4 24 4 2 2" xfId="4703" xr:uid="{00000000-0005-0000-0000-0000406C0000}"/>
    <cellStyle name="Note 4 24 4 2 2 2" xfId="14153" xr:uid="{00000000-0005-0000-0000-0000416C0000}"/>
    <cellStyle name="Note 4 24 4 2 2 2 2" xfId="31588" xr:uid="{00000000-0005-0000-0000-0000426C0000}"/>
    <cellStyle name="Note 4 24 4 2 2 2 3" xfId="46041" xr:uid="{00000000-0005-0000-0000-0000436C0000}"/>
    <cellStyle name="Note 4 24 4 2 2 3" xfId="16614" xr:uid="{00000000-0005-0000-0000-0000446C0000}"/>
    <cellStyle name="Note 4 24 4 2 2 3 2" xfId="34049" xr:uid="{00000000-0005-0000-0000-0000456C0000}"/>
    <cellStyle name="Note 4 24 4 2 2 3 3" xfId="48502" xr:uid="{00000000-0005-0000-0000-0000466C0000}"/>
    <cellStyle name="Note 4 24 4 2 2 4" xfId="22139" xr:uid="{00000000-0005-0000-0000-0000476C0000}"/>
    <cellStyle name="Note 4 24 4 2 2 5" xfId="36592" xr:uid="{00000000-0005-0000-0000-0000486C0000}"/>
    <cellStyle name="Note 4 24 4 2 3" xfId="7165" xr:uid="{00000000-0005-0000-0000-0000496C0000}"/>
    <cellStyle name="Note 4 24 4 2 3 2" xfId="24600" xr:uid="{00000000-0005-0000-0000-00004A6C0000}"/>
    <cellStyle name="Note 4 24 4 2 3 3" xfId="39053" xr:uid="{00000000-0005-0000-0000-00004B6C0000}"/>
    <cellStyle name="Note 4 24 4 2 4" xfId="9606" xr:uid="{00000000-0005-0000-0000-00004C6C0000}"/>
    <cellStyle name="Note 4 24 4 2 4 2" xfId="27041" xr:uid="{00000000-0005-0000-0000-00004D6C0000}"/>
    <cellStyle name="Note 4 24 4 2 4 3" xfId="41494" xr:uid="{00000000-0005-0000-0000-00004E6C0000}"/>
    <cellStyle name="Note 4 24 4 2 5" xfId="12026" xr:uid="{00000000-0005-0000-0000-00004F6C0000}"/>
    <cellStyle name="Note 4 24 4 2 5 2" xfId="29461" xr:uid="{00000000-0005-0000-0000-0000506C0000}"/>
    <cellStyle name="Note 4 24 4 2 5 3" xfId="43914" xr:uid="{00000000-0005-0000-0000-0000516C0000}"/>
    <cellStyle name="Note 4 24 4 2 6" xfId="19033" xr:uid="{00000000-0005-0000-0000-0000526C0000}"/>
    <cellStyle name="Note 4 24 4 3" xfId="2193" xr:uid="{00000000-0005-0000-0000-0000536C0000}"/>
    <cellStyle name="Note 4 24 4 3 2" xfId="4704" xr:uid="{00000000-0005-0000-0000-0000546C0000}"/>
    <cellStyle name="Note 4 24 4 3 2 2" xfId="14154" xr:uid="{00000000-0005-0000-0000-0000556C0000}"/>
    <cellStyle name="Note 4 24 4 3 2 2 2" xfId="31589" xr:uid="{00000000-0005-0000-0000-0000566C0000}"/>
    <cellStyle name="Note 4 24 4 3 2 2 3" xfId="46042" xr:uid="{00000000-0005-0000-0000-0000576C0000}"/>
    <cellStyle name="Note 4 24 4 3 2 3" xfId="16615" xr:uid="{00000000-0005-0000-0000-0000586C0000}"/>
    <cellStyle name="Note 4 24 4 3 2 3 2" xfId="34050" xr:uid="{00000000-0005-0000-0000-0000596C0000}"/>
    <cellStyle name="Note 4 24 4 3 2 3 3" xfId="48503" xr:uid="{00000000-0005-0000-0000-00005A6C0000}"/>
    <cellStyle name="Note 4 24 4 3 2 4" xfId="22140" xr:uid="{00000000-0005-0000-0000-00005B6C0000}"/>
    <cellStyle name="Note 4 24 4 3 2 5" xfId="36593" xr:uid="{00000000-0005-0000-0000-00005C6C0000}"/>
    <cellStyle name="Note 4 24 4 3 3" xfId="7166" xr:uid="{00000000-0005-0000-0000-00005D6C0000}"/>
    <cellStyle name="Note 4 24 4 3 3 2" xfId="24601" xr:uid="{00000000-0005-0000-0000-00005E6C0000}"/>
    <cellStyle name="Note 4 24 4 3 3 3" xfId="39054" xr:uid="{00000000-0005-0000-0000-00005F6C0000}"/>
    <cellStyle name="Note 4 24 4 3 4" xfId="9607" xr:uid="{00000000-0005-0000-0000-0000606C0000}"/>
    <cellStyle name="Note 4 24 4 3 4 2" xfId="27042" xr:uid="{00000000-0005-0000-0000-0000616C0000}"/>
    <cellStyle name="Note 4 24 4 3 4 3" xfId="41495" xr:uid="{00000000-0005-0000-0000-0000626C0000}"/>
    <cellStyle name="Note 4 24 4 3 5" xfId="12027" xr:uid="{00000000-0005-0000-0000-0000636C0000}"/>
    <cellStyle name="Note 4 24 4 3 5 2" xfId="29462" xr:uid="{00000000-0005-0000-0000-0000646C0000}"/>
    <cellStyle name="Note 4 24 4 3 5 3" xfId="43915" xr:uid="{00000000-0005-0000-0000-0000656C0000}"/>
    <cellStyle name="Note 4 24 4 3 6" xfId="19034" xr:uid="{00000000-0005-0000-0000-0000666C0000}"/>
    <cellStyle name="Note 4 24 4 4" xfId="2194" xr:uid="{00000000-0005-0000-0000-0000676C0000}"/>
    <cellStyle name="Note 4 24 4 4 2" xfId="4705" xr:uid="{00000000-0005-0000-0000-0000686C0000}"/>
    <cellStyle name="Note 4 24 4 4 2 2" xfId="22141" xr:uid="{00000000-0005-0000-0000-0000696C0000}"/>
    <cellStyle name="Note 4 24 4 4 2 3" xfId="36594" xr:uid="{00000000-0005-0000-0000-00006A6C0000}"/>
    <cellStyle name="Note 4 24 4 4 3" xfId="7167" xr:uid="{00000000-0005-0000-0000-00006B6C0000}"/>
    <cellStyle name="Note 4 24 4 4 3 2" xfId="24602" xr:uid="{00000000-0005-0000-0000-00006C6C0000}"/>
    <cellStyle name="Note 4 24 4 4 3 3" xfId="39055" xr:uid="{00000000-0005-0000-0000-00006D6C0000}"/>
    <cellStyle name="Note 4 24 4 4 4" xfId="9608" xr:uid="{00000000-0005-0000-0000-00006E6C0000}"/>
    <cellStyle name="Note 4 24 4 4 4 2" xfId="27043" xr:uid="{00000000-0005-0000-0000-00006F6C0000}"/>
    <cellStyle name="Note 4 24 4 4 4 3" xfId="41496" xr:uid="{00000000-0005-0000-0000-0000706C0000}"/>
    <cellStyle name="Note 4 24 4 4 5" xfId="12028" xr:uid="{00000000-0005-0000-0000-0000716C0000}"/>
    <cellStyle name="Note 4 24 4 4 5 2" xfId="29463" xr:uid="{00000000-0005-0000-0000-0000726C0000}"/>
    <cellStyle name="Note 4 24 4 4 5 3" xfId="43916" xr:uid="{00000000-0005-0000-0000-0000736C0000}"/>
    <cellStyle name="Note 4 24 4 4 6" xfId="15318" xr:uid="{00000000-0005-0000-0000-0000746C0000}"/>
    <cellStyle name="Note 4 24 4 4 6 2" xfId="32753" xr:uid="{00000000-0005-0000-0000-0000756C0000}"/>
    <cellStyle name="Note 4 24 4 4 6 3" xfId="47206" xr:uid="{00000000-0005-0000-0000-0000766C0000}"/>
    <cellStyle name="Note 4 24 4 4 7" xfId="19035" xr:uid="{00000000-0005-0000-0000-0000776C0000}"/>
    <cellStyle name="Note 4 24 4 4 8" xfId="20480" xr:uid="{00000000-0005-0000-0000-0000786C0000}"/>
    <cellStyle name="Note 4 24 4 5" xfId="4702" xr:uid="{00000000-0005-0000-0000-0000796C0000}"/>
    <cellStyle name="Note 4 24 4 5 2" xfId="14152" xr:uid="{00000000-0005-0000-0000-00007A6C0000}"/>
    <cellStyle name="Note 4 24 4 5 2 2" xfId="31587" xr:uid="{00000000-0005-0000-0000-00007B6C0000}"/>
    <cellStyle name="Note 4 24 4 5 2 3" xfId="46040" xr:uid="{00000000-0005-0000-0000-00007C6C0000}"/>
    <cellStyle name="Note 4 24 4 5 3" xfId="16613" xr:uid="{00000000-0005-0000-0000-00007D6C0000}"/>
    <cellStyle name="Note 4 24 4 5 3 2" xfId="34048" xr:uid="{00000000-0005-0000-0000-00007E6C0000}"/>
    <cellStyle name="Note 4 24 4 5 3 3" xfId="48501" xr:uid="{00000000-0005-0000-0000-00007F6C0000}"/>
    <cellStyle name="Note 4 24 4 5 4" xfId="22138" xr:uid="{00000000-0005-0000-0000-0000806C0000}"/>
    <cellStyle name="Note 4 24 4 5 5" xfId="36591" xr:uid="{00000000-0005-0000-0000-0000816C0000}"/>
    <cellStyle name="Note 4 24 4 6" xfId="7164" xr:uid="{00000000-0005-0000-0000-0000826C0000}"/>
    <cellStyle name="Note 4 24 4 6 2" xfId="24599" xr:uid="{00000000-0005-0000-0000-0000836C0000}"/>
    <cellStyle name="Note 4 24 4 6 3" xfId="39052" xr:uid="{00000000-0005-0000-0000-0000846C0000}"/>
    <cellStyle name="Note 4 24 4 7" xfId="9605" xr:uid="{00000000-0005-0000-0000-0000856C0000}"/>
    <cellStyle name="Note 4 24 4 7 2" xfId="27040" xr:uid="{00000000-0005-0000-0000-0000866C0000}"/>
    <cellStyle name="Note 4 24 4 7 3" xfId="41493" xr:uid="{00000000-0005-0000-0000-0000876C0000}"/>
    <cellStyle name="Note 4 24 4 8" xfId="12025" xr:uid="{00000000-0005-0000-0000-0000886C0000}"/>
    <cellStyle name="Note 4 24 4 8 2" xfId="29460" xr:uid="{00000000-0005-0000-0000-0000896C0000}"/>
    <cellStyle name="Note 4 24 4 8 3" xfId="43913" xr:uid="{00000000-0005-0000-0000-00008A6C0000}"/>
    <cellStyle name="Note 4 24 4 9" xfId="19032" xr:uid="{00000000-0005-0000-0000-00008B6C0000}"/>
    <cellStyle name="Note 4 24 5" xfId="2195" xr:uid="{00000000-0005-0000-0000-00008C6C0000}"/>
    <cellStyle name="Note 4 24 5 2" xfId="4706" xr:uid="{00000000-0005-0000-0000-00008D6C0000}"/>
    <cellStyle name="Note 4 24 5 2 2" xfId="14155" xr:uid="{00000000-0005-0000-0000-00008E6C0000}"/>
    <cellStyle name="Note 4 24 5 2 2 2" xfId="31590" xr:uid="{00000000-0005-0000-0000-00008F6C0000}"/>
    <cellStyle name="Note 4 24 5 2 2 3" xfId="46043" xr:uid="{00000000-0005-0000-0000-0000906C0000}"/>
    <cellStyle name="Note 4 24 5 2 3" xfId="16616" xr:uid="{00000000-0005-0000-0000-0000916C0000}"/>
    <cellStyle name="Note 4 24 5 2 3 2" xfId="34051" xr:uid="{00000000-0005-0000-0000-0000926C0000}"/>
    <cellStyle name="Note 4 24 5 2 3 3" xfId="48504" xr:uid="{00000000-0005-0000-0000-0000936C0000}"/>
    <cellStyle name="Note 4 24 5 2 4" xfId="22142" xr:uid="{00000000-0005-0000-0000-0000946C0000}"/>
    <cellStyle name="Note 4 24 5 2 5" xfId="36595" xr:uid="{00000000-0005-0000-0000-0000956C0000}"/>
    <cellStyle name="Note 4 24 5 3" xfId="7168" xr:uid="{00000000-0005-0000-0000-0000966C0000}"/>
    <cellStyle name="Note 4 24 5 3 2" xfId="24603" xr:uid="{00000000-0005-0000-0000-0000976C0000}"/>
    <cellStyle name="Note 4 24 5 3 3" xfId="39056" xr:uid="{00000000-0005-0000-0000-0000986C0000}"/>
    <cellStyle name="Note 4 24 5 4" xfId="9609" xr:uid="{00000000-0005-0000-0000-0000996C0000}"/>
    <cellStyle name="Note 4 24 5 4 2" xfId="27044" xr:uid="{00000000-0005-0000-0000-00009A6C0000}"/>
    <cellStyle name="Note 4 24 5 4 3" xfId="41497" xr:uid="{00000000-0005-0000-0000-00009B6C0000}"/>
    <cellStyle name="Note 4 24 5 5" xfId="12029" xr:uid="{00000000-0005-0000-0000-00009C6C0000}"/>
    <cellStyle name="Note 4 24 5 5 2" xfId="29464" xr:uid="{00000000-0005-0000-0000-00009D6C0000}"/>
    <cellStyle name="Note 4 24 5 5 3" xfId="43917" xr:uid="{00000000-0005-0000-0000-00009E6C0000}"/>
    <cellStyle name="Note 4 24 5 6" xfId="19036" xr:uid="{00000000-0005-0000-0000-00009F6C0000}"/>
    <cellStyle name="Note 4 24 6" xfId="2196" xr:uid="{00000000-0005-0000-0000-0000A06C0000}"/>
    <cellStyle name="Note 4 24 6 2" xfId="4707" xr:uid="{00000000-0005-0000-0000-0000A16C0000}"/>
    <cellStyle name="Note 4 24 6 2 2" xfId="14156" xr:uid="{00000000-0005-0000-0000-0000A26C0000}"/>
    <cellStyle name="Note 4 24 6 2 2 2" xfId="31591" xr:uid="{00000000-0005-0000-0000-0000A36C0000}"/>
    <cellStyle name="Note 4 24 6 2 2 3" xfId="46044" xr:uid="{00000000-0005-0000-0000-0000A46C0000}"/>
    <cellStyle name="Note 4 24 6 2 3" xfId="16617" xr:uid="{00000000-0005-0000-0000-0000A56C0000}"/>
    <cellStyle name="Note 4 24 6 2 3 2" xfId="34052" xr:uid="{00000000-0005-0000-0000-0000A66C0000}"/>
    <cellStyle name="Note 4 24 6 2 3 3" xfId="48505" xr:uid="{00000000-0005-0000-0000-0000A76C0000}"/>
    <cellStyle name="Note 4 24 6 2 4" xfId="22143" xr:uid="{00000000-0005-0000-0000-0000A86C0000}"/>
    <cellStyle name="Note 4 24 6 2 5" xfId="36596" xr:uid="{00000000-0005-0000-0000-0000A96C0000}"/>
    <cellStyle name="Note 4 24 6 3" xfId="7169" xr:uid="{00000000-0005-0000-0000-0000AA6C0000}"/>
    <cellStyle name="Note 4 24 6 3 2" xfId="24604" xr:uid="{00000000-0005-0000-0000-0000AB6C0000}"/>
    <cellStyle name="Note 4 24 6 3 3" xfId="39057" xr:uid="{00000000-0005-0000-0000-0000AC6C0000}"/>
    <cellStyle name="Note 4 24 6 4" xfId="9610" xr:uid="{00000000-0005-0000-0000-0000AD6C0000}"/>
    <cellStyle name="Note 4 24 6 4 2" xfId="27045" xr:uid="{00000000-0005-0000-0000-0000AE6C0000}"/>
    <cellStyle name="Note 4 24 6 4 3" xfId="41498" xr:uid="{00000000-0005-0000-0000-0000AF6C0000}"/>
    <cellStyle name="Note 4 24 6 5" xfId="12030" xr:uid="{00000000-0005-0000-0000-0000B06C0000}"/>
    <cellStyle name="Note 4 24 6 5 2" xfId="29465" xr:uid="{00000000-0005-0000-0000-0000B16C0000}"/>
    <cellStyle name="Note 4 24 6 5 3" xfId="43918" xr:uid="{00000000-0005-0000-0000-0000B26C0000}"/>
    <cellStyle name="Note 4 24 6 6" xfId="19037" xr:uid="{00000000-0005-0000-0000-0000B36C0000}"/>
    <cellStyle name="Note 4 24 7" xfId="2197" xr:uid="{00000000-0005-0000-0000-0000B46C0000}"/>
    <cellStyle name="Note 4 24 7 2" xfId="4708" xr:uid="{00000000-0005-0000-0000-0000B56C0000}"/>
    <cellStyle name="Note 4 24 7 2 2" xfId="22144" xr:uid="{00000000-0005-0000-0000-0000B66C0000}"/>
    <cellStyle name="Note 4 24 7 2 3" xfId="36597" xr:uid="{00000000-0005-0000-0000-0000B76C0000}"/>
    <cellStyle name="Note 4 24 7 3" xfId="7170" xr:uid="{00000000-0005-0000-0000-0000B86C0000}"/>
    <cellStyle name="Note 4 24 7 3 2" xfId="24605" xr:uid="{00000000-0005-0000-0000-0000B96C0000}"/>
    <cellStyle name="Note 4 24 7 3 3" xfId="39058" xr:uid="{00000000-0005-0000-0000-0000BA6C0000}"/>
    <cellStyle name="Note 4 24 7 4" xfId="9611" xr:uid="{00000000-0005-0000-0000-0000BB6C0000}"/>
    <cellStyle name="Note 4 24 7 4 2" xfId="27046" xr:uid="{00000000-0005-0000-0000-0000BC6C0000}"/>
    <cellStyle name="Note 4 24 7 4 3" xfId="41499" xr:uid="{00000000-0005-0000-0000-0000BD6C0000}"/>
    <cellStyle name="Note 4 24 7 5" xfId="12031" xr:uid="{00000000-0005-0000-0000-0000BE6C0000}"/>
    <cellStyle name="Note 4 24 7 5 2" xfId="29466" xr:uid="{00000000-0005-0000-0000-0000BF6C0000}"/>
    <cellStyle name="Note 4 24 7 5 3" xfId="43919" xr:uid="{00000000-0005-0000-0000-0000C06C0000}"/>
    <cellStyle name="Note 4 24 7 6" xfId="15319" xr:uid="{00000000-0005-0000-0000-0000C16C0000}"/>
    <cellStyle name="Note 4 24 7 6 2" xfId="32754" xr:uid="{00000000-0005-0000-0000-0000C26C0000}"/>
    <cellStyle name="Note 4 24 7 6 3" xfId="47207" xr:uid="{00000000-0005-0000-0000-0000C36C0000}"/>
    <cellStyle name="Note 4 24 7 7" xfId="19038" xr:uid="{00000000-0005-0000-0000-0000C46C0000}"/>
    <cellStyle name="Note 4 24 7 8" xfId="20481" xr:uid="{00000000-0005-0000-0000-0000C56C0000}"/>
    <cellStyle name="Note 4 24 8" xfId="4693" xr:uid="{00000000-0005-0000-0000-0000C66C0000}"/>
    <cellStyle name="Note 4 24 8 2" xfId="14145" xr:uid="{00000000-0005-0000-0000-0000C76C0000}"/>
    <cellStyle name="Note 4 24 8 2 2" xfId="31580" xr:uid="{00000000-0005-0000-0000-0000C86C0000}"/>
    <cellStyle name="Note 4 24 8 2 3" xfId="46033" xr:uid="{00000000-0005-0000-0000-0000C96C0000}"/>
    <cellStyle name="Note 4 24 8 3" xfId="16606" xr:uid="{00000000-0005-0000-0000-0000CA6C0000}"/>
    <cellStyle name="Note 4 24 8 3 2" xfId="34041" xr:uid="{00000000-0005-0000-0000-0000CB6C0000}"/>
    <cellStyle name="Note 4 24 8 3 3" xfId="48494" xr:uid="{00000000-0005-0000-0000-0000CC6C0000}"/>
    <cellStyle name="Note 4 24 8 4" xfId="22129" xr:uid="{00000000-0005-0000-0000-0000CD6C0000}"/>
    <cellStyle name="Note 4 24 8 5" xfId="36582" xr:uid="{00000000-0005-0000-0000-0000CE6C0000}"/>
    <cellStyle name="Note 4 24 9" xfId="7155" xr:uid="{00000000-0005-0000-0000-0000CF6C0000}"/>
    <cellStyle name="Note 4 24 9 2" xfId="24590" xr:uid="{00000000-0005-0000-0000-0000D06C0000}"/>
    <cellStyle name="Note 4 24 9 3" xfId="39043" xr:uid="{00000000-0005-0000-0000-0000D16C0000}"/>
    <cellStyle name="Note 4 25" xfId="2198" xr:uid="{00000000-0005-0000-0000-0000D26C0000}"/>
    <cellStyle name="Note 4 25 2" xfId="2199" xr:uid="{00000000-0005-0000-0000-0000D36C0000}"/>
    <cellStyle name="Note 4 25 2 2" xfId="4710" xr:uid="{00000000-0005-0000-0000-0000D46C0000}"/>
    <cellStyle name="Note 4 25 2 2 2" xfId="14158" xr:uid="{00000000-0005-0000-0000-0000D56C0000}"/>
    <cellStyle name="Note 4 25 2 2 2 2" xfId="31593" xr:uid="{00000000-0005-0000-0000-0000D66C0000}"/>
    <cellStyle name="Note 4 25 2 2 2 3" xfId="46046" xr:uid="{00000000-0005-0000-0000-0000D76C0000}"/>
    <cellStyle name="Note 4 25 2 2 3" xfId="16619" xr:uid="{00000000-0005-0000-0000-0000D86C0000}"/>
    <cellStyle name="Note 4 25 2 2 3 2" xfId="34054" xr:uid="{00000000-0005-0000-0000-0000D96C0000}"/>
    <cellStyle name="Note 4 25 2 2 3 3" xfId="48507" xr:uid="{00000000-0005-0000-0000-0000DA6C0000}"/>
    <cellStyle name="Note 4 25 2 2 4" xfId="22146" xr:uid="{00000000-0005-0000-0000-0000DB6C0000}"/>
    <cellStyle name="Note 4 25 2 2 5" xfId="36599" xr:uid="{00000000-0005-0000-0000-0000DC6C0000}"/>
    <cellStyle name="Note 4 25 2 3" xfId="7172" xr:uid="{00000000-0005-0000-0000-0000DD6C0000}"/>
    <cellStyle name="Note 4 25 2 3 2" xfId="24607" xr:uid="{00000000-0005-0000-0000-0000DE6C0000}"/>
    <cellStyle name="Note 4 25 2 3 3" xfId="39060" xr:uid="{00000000-0005-0000-0000-0000DF6C0000}"/>
    <cellStyle name="Note 4 25 2 4" xfId="9613" xr:uid="{00000000-0005-0000-0000-0000E06C0000}"/>
    <cellStyle name="Note 4 25 2 4 2" xfId="27048" xr:uid="{00000000-0005-0000-0000-0000E16C0000}"/>
    <cellStyle name="Note 4 25 2 4 3" xfId="41501" xr:uid="{00000000-0005-0000-0000-0000E26C0000}"/>
    <cellStyle name="Note 4 25 2 5" xfId="12033" xr:uid="{00000000-0005-0000-0000-0000E36C0000}"/>
    <cellStyle name="Note 4 25 2 5 2" xfId="29468" xr:uid="{00000000-0005-0000-0000-0000E46C0000}"/>
    <cellStyle name="Note 4 25 2 5 3" xfId="43921" xr:uid="{00000000-0005-0000-0000-0000E56C0000}"/>
    <cellStyle name="Note 4 25 2 6" xfId="19040" xr:uid="{00000000-0005-0000-0000-0000E66C0000}"/>
    <cellStyle name="Note 4 25 3" xfId="2200" xr:uid="{00000000-0005-0000-0000-0000E76C0000}"/>
    <cellStyle name="Note 4 25 3 2" xfId="4711" xr:uid="{00000000-0005-0000-0000-0000E86C0000}"/>
    <cellStyle name="Note 4 25 3 2 2" xfId="14159" xr:uid="{00000000-0005-0000-0000-0000E96C0000}"/>
    <cellStyle name="Note 4 25 3 2 2 2" xfId="31594" xr:uid="{00000000-0005-0000-0000-0000EA6C0000}"/>
    <cellStyle name="Note 4 25 3 2 2 3" xfId="46047" xr:uid="{00000000-0005-0000-0000-0000EB6C0000}"/>
    <cellStyle name="Note 4 25 3 2 3" xfId="16620" xr:uid="{00000000-0005-0000-0000-0000EC6C0000}"/>
    <cellStyle name="Note 4 25 3 2 3 2" xfId="34055" xr:uid="{00000000-0005-0000-0000-0000ED6C0000}"/>
    <cellStyle name="Note 4 25 3 2 3 3" xfId="48508" xr:uid="{00000000-0005-0000-0000-0000EE6C0000}"/>
    <cellStyle name="Note 4 25 3 2 4" xfId="22147" xr:uid="{00000000-0005-0000-0000-0000EF6C0000}"/>
    <cellStyle name="Note 4 25 3 2 5" xfId="36600" xr:uid="{00000000-0005-0000-0000-0000F06C0000}"/>
    <cellStyle name="Note 4 25 3 3" xfId="7173" xr:uid="{00000000-0005-0000-0000-0000F16C0000}"/>
    <cellStyle name="Note 4 25 3 3 2" xfId="24608" xr:uid="{00000000-0005-0000-0000-0000F26C0000}"/>
    <cellStyle name="Note 4 25 3 3 3" xfId="39061" xr:uid="{00000000-0005-0000-0000-0000F36C0000}"/>
    <cellStyle name="Note 4 25 3 4" xfId="9614" xr:uid="{00000000-0005-0000-0000-0000F46C0000}"/>
    <cellStyle name="Note 4 25 3 4 2" xfId="27049" xr:uid="{00000000-0005-0000-0000-0000F56C0000}"/>
    <cellStyle name="Note 4 25 3 4 3" xfId="41502" xr:uid="{00000000-0005-0000-0000-0000F66C0000}"/>
    <cellStyle name="Note 4 25 3 5" xfId="12034" xr:uid="{00000000-0005-0000-0000-0000F76C0000}"/>
    <cellStyle name="Note 4 25 3 5 2" xfId="29469" xr:uid="{00000000-0005-0000-0000-0000F86C0000}"/>
    <cellStyle name="Note 4 25 3 5 3" xfId="43922" xr:uid="{00000000-0005-0000-0000-0000F96C0000}"/>
    <cellStyle name="Note 4 25 3 6" xfId="19041" xr:uid="{00000000-0005-0000-0000-0000FA6C0000}"/>
    <cellStyle name="Note 4 25 4" xfId="2201" xr:uid="{00000000-0005-0000-0000-0000FB6C0000}"/>
    <cellStyle name="Note 4 25 4 2" xfId="4712" xr:uid="{00000000-0005-0000-0000-0000FC6C0000}"/>
    <cellStyle name="Note 4 25 4 2 2" xfId="22148" xr:uid="{00000000-0005-0000-0000-0000FD6C0000}"/>
    <cellStyle name="Note 4 25 4 2 3" xfId="36601" xr:uid="{00000000-0005-0000-0000-0000FE6C0000}"/>
    <cellStyle name="Note 4 25 4 3" xfId="7174" xr:uid="{00000000-0005-0000-0000-0000FF6C0000}"/>
    <cellStyle name="Note 4 25 4 3 2" xfId="24609" xr:uid="{00000000-0005-0000-0000-0000006D0000}"/>
    <cellStyle name="Note 4 25 4 3 3" xfId="39062" xr:uid="{00000000-0005-0000-0000-0000016D0000}"/>
    <cellStyle name="Note 4 25 4 4" xfId="9615" xr:uid="{00000000-0005-0000-0000-0000026D0000}"/>
    <cellStyle name="Note 4 25 4 4 2" xfId="27050" xr:uid="{00000000-0005-0000-0000-0000036D0000}"/>
    <cellStyle name="Note 4 25 4 4 3" xfId="41503" xr:uid="{00000000-0005-0000-0000-0000046D0000}"/>
    <cellStyle name="Note 4 25 4 5" xfId="12035" xr:uid="{00000000-0005-0000-0000-0000056D0000}"/>
    <cellStyle name="Note 4 25 4 5 2" xfId="29470" xr:uid="{00000000-0005-0000-0000-0000066D0000}"/>
    <cellStyle name="Note 4 25 4 5 3" xfId="43923" xr:uid="{00000000-0005-0000-0000-0000076D0000}"/>
    <cellStyle name="Note 4 25 4 6" xfId="15320" xr:uid="{00000000-0005-0000-0000-0000086D0000}"/>
    <cellStyle name="Note 4 25 4 6 2" xfId="32755" xr:uid="{00000000-0005-0000-0000-0000096D0000}"/>
    <cellStyle name="Note 4 25 4 6 3" xfId="47208" xr:uid="{00000000-0005-0000-0000-00000A6D0000}"/>
    <cellStyle name="Note 4 25 4 7" xfId="19042" xr:uid="{00000000-0005-0000-0000-00000B6D0000}"/>
    <cellStyle name="Note 4 25 4 8" xfId="20482" xr:uid="{00000000-0005-0000-0000-00000C6D0000}"/>
    <cellStyle name="Note 4 25 5" xfId="4709" xr:uid="{00000000-0005-0000-0000-00000D6D0000}"/>
    <cellStyle name="Note 4 25 5 2" xfId="14157" xr:uid="{00000000-0005-0000-0000-00000E6D0000}"/>
    <cellStyle name="Note 4 25 5 2 2" xfId="31592" xr:uid="{00000000-0005-0000-0000-00000F6D0000}"/>
    <cellStyle name="Note 4 25 5 2 3" xfId="46045" xr:uid="{00000000-0005-0000-0000-0000106D0000}"/>
    <cellStyle name="Note 4 25 5 3" xfId="16618" xr:uid="{00000000-0005-0000-0000-0000116D0000}"/>
    <cellStyle name="Note 4 25 5 3 2" xfId="34053" xr:uid="{00000000-0005-0000-0000-0000126D0000}"/>
    <cellStyle name="Note 4 25 5 3 3" xfId="48506" xr:uid="{00000000-0005-0000-0000-0000136D0000}"/>
    <cellStyle name="Note 4 25 5 4" xfId="22145" xr:uid="{00000000-0005-0000-0000-0000146D0000}"/>
    <cellStyle name="Note 4 25 5 5" xfId="36598" xr:uid="{00000000-0005-0000-0000-0000156D0000}"/>
    <cellStyle name="Note 4 25 6" xfId="7171" xr:uid="{00000000-0005-0000-0000-0000166D0000}"/>
    <cellStyle name="Note 4 25 6 2" xfId="24606" xr:uid="{00000000-0005-0000-0000-0000176D0000}"/>
    <cellStyle name="Note 4 25 6 3" xfId="39059" xr:uid="{00000000-0005-0000-0000-0000186D0000}"/>
    <cellStyle name="Note 4 25 7" xfId="9612" xr:uid="{00000000-0005-0000-0000-0000196D0000}"/>
    <cellStyle name="Note 4 25 7 2" xfId="27047" xr:uid="{00000000-0005-0000-0000-00001A6D0000}"/>
    <cellStyle name="Note 4 25 7 3" xfId="41500" xr:uid="{00000000-0005-0000-0000-00001B6D0000}"/>
    <cellStyle name="Note 4 25 8" xfId="12032" xr:uid="{00000000-0005-0000-0000-00001C6D0000}"/>
    <cellStyle name="Note 4 25 8 2" xfId="29467" xr:uid="{00000000-0005-0000-0000-00001D6D0000}"/>
    <cellStyle name="Note 4 25 8 3" xfId="43920" xr:uid="{00000000-0005-0000-0000-00001E6D0000}"/>
    <cellStyle name="Note 4 25 9" xfId="19039" xr:uid="{00000000-0005-0000-0000-00001F6D0000}"/>
    <cellStyle name="Note 4 26" xfId="2202" xr:uid="{00000000-0005-0000-0000-0000206D0000}"/>
    <cellStyle name="Note 4 26 2" xfId="2203" xr:uid="{00000000-0005-0000-0000-0000216D0000}"/>
    <cellStyle name="Note 4 26 2 2" xfId="4714" xr:uid="{00000000-0005-0000-0000-0000226D0000}"/>
    <cellStyle name="Note 4 26 2 2 2" xfId="14161" xr:uid="{00000000-0005-0000-0000-0000236D0000}"/>
    <cellStyle name="Note 4 26 2 2 2 2" xfId="31596" xr:uid="{00000000-0005-0000-0000-0000246D0000}"/>
    <cellStyle name="Note 4 26 2 2 2 3" xfId="46049" xr:uid="{00000000-0005-0000-0000-0000256D0000}"/>
    <cellStyle name="Note 4 26 2 2 3" xfId="16622" xr:uid="{00000000-0005-0000-0000-0000266D0000}"/>
    <cellStyle name="Note 4 26 2 2 3 2" xfId="34057" xr:uid="{00000000-0005-0000-0000-0000276D0000}"/>
    <cellStyle name="Note 4 26 2 2 3 3" xfId="48510" xr:uid="{00000000-0005-0000-0000-0000286D0000}"/>
    <cellStyle name="Note 4 26 2 2 4" xfId="22150" xr:uid="{00000000-0005-0000-0000-0000296D0000}"/>
    <cellStyle name="Note 4 26 2 2 5" xfId="36603" xr:uid="{00000000-0005-0000-0000-00002A6D0000}"/>
    <cellStyle name="Note 4 26 2 3" xfId="7176" xr:uid="{00000000-0005-0000-0000-00002B6D0000}"/>
    <cellStyle name="Note 4 26 2 3 2" xfId="24611" xr:uid="{00000000-0005-0000-0000-00002C6D0000}"/>
    <cellStyle name="Note 4 26 2 3 3" xfId="39064" xr:uid="{00000000-0005-0000-0000-00002D6D0000}"/>
    <cellStyle name="Note 4 26 2 4" xfId="9617" xr:uid="{00000000-0005-0000-0000-00002E6D0000}"/>
    <cellStyle name="Note 4 26 2 4 2" xfId="27052" xr:uid="{00000000-0005-0000-0000-00002F6D0000}"/>
    <cellStyle name="Note 4 26 2 4 3" xfId="41505" xr:uid="{00000000-0005-0000-0000-0000306D0000}"/>
    <cellStyle name="Note 4 26 2 5" xfId="12037" xr:uid="{00000000-0005-0000-0000-0000316D0000}"/>
    <cellStyle name="Note 4 26 2 5 2" xfId="29472" xr:uid="{00000000-0005-0000-0000-0000326D0000}"/>
    <cellStyle name="Note 4 26 2 5 3" xfId="43925" xr:uid="{00000000-0005-0000-0000-0000336D0000}"/>
    <cellStyle name="Note 4 26 2 6" xfId="19044" xr:uid="{00000000-0005-0000-0000-0000346D0000}"/>
    <cellStyle name="Note 4 26 3" xfId="2204" xr:uid="{00000000-0005-0000-0000-0000356D0000}"/>
    <cellStyle name="Note 4 26 3 2" xfId="4715" xr:uid="{00000000-0005-0000-0000-0000366D0000}"/>
    <cellStyle name="Note 4 26 3 2 2" xfId="14162" xr:uid="{00000000-0005-0000-0000-0000376D0000}"/>
    <cellStyle name="Note 4 26 3 2 2 2" xfId="31597" xr:uid="{00000000-0005-0000-0000-0000386D0000}"/>
    <cellStyle name="Note 4 26 3 2 2 3" xfId="46050" xr:uid="{00000000-0005-0000-0000-0000396D0000}"/>
    <cellStyle name="Note 4 26 3 2 3" xfId="16623" xr:uid="{00000000-0005-0000-0000-00003A6D0000}"/>
    <cellStyle name="Note 4 26 3 2 3 2" xfId="34058" xr:uid="{00000000-0005-0000-0000-00003B6D0000}"/>
    <cellStyle name="Note 4 26 3 2 3 3" xfId="48511" xr:uid="{00000000-0005-0000-0000-00003C6D0000}"/>
    <cellStyle name="Note 4 26 3 2 4" xfId="22151" xr:uid="{00000000-0005-0000-0000-00003D6D0000}"/>
    <cellStyle name="Note 4 26 3 2 5" xfId="36604" xr:uid="{00000000-0005-0000-0000-00003E6D0000}"/>
    <cellStyle name="Note 4 26 3 3" xfId="7177" xr:uid="{00000000-0005-0000-0000-00003F6D0000}"/>
    <cellStyle name="Note 4 26 3 3 2" xfId="24612" xr:uid="{00000000-0005-0000-0000-0000406D0000}"/>
    <cellStyle name="Note 4 26 3 3 3" xfId="39065" xr:uid="{00000000-0005-0000-0000-0000416D0000}"/>
    <cellStyle name="Note 4 26 3 4" xfId="9618" xr:uid="{00000000-0005-0000-0000-0000426D0000}"/>
    <cellStyle name="Note 4 26 3 4 2" xfId="27053" xr:uid="{00000000-0005-0000-0000-0000436D0000}"/>
    <cellStyle name="Note 4 26 3 4 3" xfId="41506" xr:uid="{00000000-0005-0000-0000-0000446D0000}"/>
    <cellStyle name="Note 4 26 3 5" xfId="12038" xr:uid="{00000000-0005-0000-0000-0000456D0000}"/>
    <cellStyle name="Note 4 26 3 5 2" xfId="29473" xr:uid="{00000000-0005-0000-0000-0000466D0000}"/>
    <cellStyle name="Note 4 26 3 5 3" xfId="43926" xr:uid="{00000000-0005-0000-0000-0000476D0000}"/>
    <cellStyle name="Note 4 26 3 6" xfId="19045" xr:uid="{00000000-0005-0000-0000-0000486D0000}"/>
    <cellStyle name="Note 4 26 4" xfId="2205" xr:uid="{00000000-0005-0000-0000-0000496D0000}"/>
    <cellStyle name="Note 4 26 4 2" xfId="4716" xr:uid="{00000000-0005-0000-0000-00004A6D0000}"/>
    <cellStyle name="Note 4 26 4 2 2" xfId="22152" xr:uid="{00000000-0005-0000-0000-00004B6D0000}"/>
    <cellStyle name="Note 4 26 4 2 3" xfId="36605" xr:uid="{00000000-0005-0000-0000-00004C6D0000}"/>
    <cellStyle name="Note 4 26 4 3" xfId="7178" xr:uid="{00000000-0005-0000-0000-00004D6D0000}"/>
    <cellStyle name="Note 4 26 4 3 2" xfId="24613" xr:uid="{00000000-0005-0000-0000-00004E6D0000}"/>
    <cellStyle name="Note 4 26 4 3 3" xfId="39066" xr:uid="{00000000-0005-0000-0000-00004F6D0000}"/>
    <cellStyle name="Note 4 26 4 4" xfId="9619" xr:uid="{00000000-0005-0000-0000-0000506D0000}"/>
    <cellStyle name="Note 4 26 4 4 2" xfId="27054" xr:uid="{00000000-0005-0000-0000-0000516D0000}"/>
    <cellStyle name="Note 4 26 4 4 3" xfId="41507" xr:uid="{00000000-0005-0000-0000-0000526D0000}"/>
    <cellStyle name="Note 4 26 4 5" xfId="12039" xr:uid="{00000000-0005-0000-0000-0000536D0000}"/>
    <cellStyle name="Note 4 26 4 5 2" xfId="29474" xr:uid="{00000000-0005-0000-0000-0000546D0000}"/>
    <cellStyle name="Note 4 26 4 5 3" xfId="43927" xr:uid="{00000000-0005-0000-0000-0000556D0000}"/>
    <cellStyle name="Note 4 26 4 6" xfId="15321" xr:uid="{00000000-0005-0000-0000-0000566D0000}"/>
    <cellStyle name="Note 4 26 4 6 2" xfId="32756" xr:uid="{00000000-0005-0000-0000-0000576D0000}"/>
    <cellStyle name="Note 4 26 4 6 3" xfId="47209" xr:uid="{00000000-0005-0000-0000-0000586D0000}"/>
    <cellStyle name="Note 4 26 4 7" xfId="19046" xr:uid="{00000000-0005-0000-0000-0000596D0000}"/>
    <cellStyle name="Note 4 26 4 8" xfId="20483" xr:uid="{00000000-0005-0000-0000-00005A6D0000}"/>
    <cellStyle name="Note 4 26 5" xfId="4713" xr:uid="{00000000-0005-0000-0000-00005B6D0000}"/>
    <cellStyle name="Note 4 26 5 2" xfId="14160" xr:uid="{00000000-0005-0000-0000-00005C6D0000}"/>
    <cellStyle name="Note 4 26 5 2 2" xfId="31595" xr:uid="{00000000-0005-0000-0000-00005D6D0000}"/>
    <cellStyle name="Note 4 26 5 2 3" xfId="46048" xr:uid="{00000000-0005-0000-0000-00005E6D0000}"/>
    <cellStyle name="Note 4 26 5 3" xfId="16621" xr:uid="{00000000-0005-0000-0000-00005F6D0000}"/>
    <cellStyle name="Note 4 26 5 3 2" xfId="34056" xr:uid="{00000000-0005-0000-0000-0000606D0000}"/>
    <cellStyle name="Note 4 26 5 3 3" xfId="48509" xr:uid="{00000000-0005-0000-0000-0000616D0000}"/>
    <cellStyle name="Note 4 26 5 4" xfId="22149" xr:uid="{00000000-0005-0000-0000-0000626D0000}"/>
    <cellStyle name="Note 4 26 5 5" xfId="36602" xr:uid="{00000000-0005-0000-0000-0000636D0000}"/>
    <cellStyle name="Note 4 26 6" xfId="7175" xr:uid="{00000000-0005-0000-0000-0000646D0000}"/>
    <cellStyle name="Note 4 26 6 2" xfId="24610" xr:uid="{00000000-0005-0000-0000-0000656D0000}"/>
    <cellStyle name="Note 4 26 6 3" xfId="39063" xr:uid="{00000000-0005-0000-0000-0000666D0000}"/>
    <cellStyle name="Note 4 26 7" xfId="9616" xr:uid="{00000000-0005-0000-0000-0000676D0000}"/>
    <cellStyle name="Note 4 26 7 2" xfId="27051" xr:uid="{00000000-0005-0000-0000-0000686D0000}"/>
    <cellStyle name="Note 4 26 7 3" xfId="41504" xr:uid="{00000000-0005-0000-0000-0000696D0000}"/>
    <cellStyle name="Note 4 26 8" xfId="12036" xr:uid="{00000000-0005-0000-0000-00006A6D0000}"/>
    <cellStyle name="Note 4 26 8 2" xfId="29471" xr:uid="{00000000-0005-0000-0000-00006B6D0000}"/>
    <cellStyle name="Note 4 26 8 3" xfId="43924" xr:uid="{00000000-0005-0000-0000-00006C6D0000}"/>
    <cellStyle name="Note 4 26 9" xfId="19043" xr:uid="{00000000-0005-0000-0000-00006D6D0000}"/>
    <cellStyle name="Note 4 27" xfId="2206" xr:uid="{00000000-0005-0000-0000-00006E6D0000}"/>
    <cellStyle name="Note 4 27 2" xfId="2207" xr:uid="{00000000-0005-0000-0000-00006F6D0000}"/>
    <cellStyle name="Note 4 27 2 2" xfId="4718" xr:uid="{00000000-0005-0000-0000-0000706D0000}"/>
    <cellStyle name="Note 4 27 2 2 2" xfId="14164" xr:uid="{00000000-0005-0000-0000-0000716D0000}"/>
    <cellStyle name="Note 4 27 2 2 2 2" xfId="31599" xr:uid="{00000000-0005-0000-0000-0000726D0000}"/>
    <cellStyle name="Note 4 27 2 2 2 3" xfId="46052" xr:uid="{00000000-0005-0000-0000-0000736D0000}"/>
    <cellStyle name="Note 4 27 2 2 3" xfId="16625" xr:uid="{00000000-0005-0000-0000-0000746D0000}"/>
    <cellStyle name="Note 4 27 2 2 3 2" xfId="34060" xr:uid="{00000000-0005-0000-0000-0000756D0000}"/>
    <cellStyle name="Note 4 27 2 2 3 3" xfId="48513" xr:uid="{00000000-0005-0000-0000-0000766D0000}"/>
    <cellStyle name="Note 4 27 2 2 4" xfId="22154" xr:uid="{00000000-0005-0000-0000-0000776D0000}"/>
    <cellStyle name="Note 4 27 2 2 5" xfId="36607" xr:uid="{00000000-0005-0000-0000-0000786D0000}"/>
    <cellStyle name="Note 4 27 2 3" xfId="7180" xr:uid="{00000000-0005-0000-0000-0000796D0000}"/>
    <cellStyle name="Note 4 27 2 3 2" xfId="24615" xr:uid="{00000000-0005-0000-0000-00007A6D0000}"/>
    <cellStyle name="Note 4 27 2 3 3" xfId="39068" xr:uid="{00000000-0005-0000-0000-00007B6D0000}"/>
    <cellStyle name="Note 4 27 2 4" xfId="9621" xr:uid="{00000000-0005-0000-0000-00007C6D0000}"/>
    <cellStyle name="Note 4 27 2 4 2" xfId="27056" xr:uid="{00000000-0005-0000-0000-00007D6D0000}"/>
    <cellStyle name="Note 4 27 2 4 3" xfId="41509" xr:uid="{00000000-0005-0000-0000-00007E6D0000}"/>
    <cellStyle name="Note 4 27 2 5" xfId="12041" xr:uid="{00000000-0005-0000-0000-00007F6D0000}"/>
    <cellStyle name="Note 4 27 2 5 2" xfId="29476" xr:uid="{00000000-0005-0000-0000-0000806D0000}"/>
    <cellStyle name="Note 4 27 2 5 3" xfId="43929" xr:uid="{00000000-0005-0000-0000-0000816D0000}"/>
    <cellStyle name="Note 4 27 2 6" xfId="19048" xr:uid="{00000000-0005-0000-0000-0000826D0000}"/>
    <cellStyle name="Note 4 27 3" xfId="2208" xr:uid="{00000000-0005-0000-0000-0000836D0000}"/>
    <cellStyle name="Note 4 27 3 2" xfId="4719" xr:uid="{00000000-0005-0000-0000-0000846D0000}"/>
    <cellStyle name="Note 4 27 3 2 2" xfId="14165" xr:uid="{00000000-0005-0000-0000-0000856D0000}"/>
    <cellStyle name="Note 4 27 3 2 2 2" xfId="31600" xr:uid="{00000000-0005-0000-0000-0000866D0000}"/>
    <cellStyle name="Note 4 27 3 2 2 3" xfId="46053" xr:uid="{00000000-0005-0000-0000-0000876D0000}"/>
    <cellStyle name="Note 4 27 3 2 3" xfId="16626" xr:uid="{00000000-0005-0000-0000-0000886D0000}"/>
    <cellStyle name="Note 4 27 3 2 3 2" xfId="34061" xr:uid="{00000000-0005-0000-0000-0000896D0000}"/>
    <cellStyle name="Note 4 27 3 2 3 3" xfId="48514" xr:uid="{00000000-0005-0000-0000-00008A6D0000}"/>
    <cellStyle name="Note 4 27 3 2 4" xfId="22155" xr:uid="{00000000-0005-0000-0000-00008B6D0000}"/>
    <cellStyle name="Note 4 27 3 2 5" xfId="36608" xr:uid="{00000000-0005-0000-0000-00008C6D0000}"/>
    <cellStyle name="Note 4 27 3 3" xfId="7181" xr:uid="{00000000-0005-0000-0000-00008D6D0000}"/>
    <cellStyle name="Note 4 27 3 3 2" xfId="24616" xr:uid="{00000000-0005-0000-0000-00008E6D0000}"/>
    <cellStyle name="Note 4 27 3 3 3" xfId="39069" xr:uid="{00000000-0005-0000-0000-00008F6D0000}"/>
    <cellStyle name="Note 4 27 3 4" xfId="9622" xr:uid="{00000000-0005-0000-0000-0000906D0000}"/>
    <cellStyle name="Note 4 27 3 4 2" xfId="27057" xr:uid="{00000000-0005-0000-0000-0000916D0000}"/>
    <cellStyle name="Note 4 27 3 4 3" xfId="41510" xr:uid="{00000000-0005-0000-0000-0000926D0000}"/>
    <cellStyle name="Note 4 27 3 5" xfId="12042" xr:uid="{00000000-0005-0000-0000-0000936D0000}"/>
    <cellStyle name="Note 4 27 3 5 2" xfId="29477" xr:uid="{00000000-0005-0000-0000-0000946D0000}"/>
    <cellStyle name="Note 4 27 3 5 3" xfId="43930" xr:uid="{00000000-0005-0000-0000-0000956D0000}"/>
    <cellStyle name="Note 4 27 3 6" xfId="19049" xr:uid="{00000000-0005-0000-0000-0000966D0000}"/>
    <cellStyle name="Note 4 27 4" xfId="2209" xr:uid="{00000000-0005-0000-0000-0000976D0000}"/>
    <cellStyle name="Note 4 27 4 2" xfId="4720" xr:uid="{00000000-0005-0000-0000-0000986D0000}"/>
    <cellStyle name="Note 4 27 4 2 2" xfId="22156" xr:uid="{00000000-0005-0000-0000-0000996D0000}"/>
    <cellStyle name="Note 4 27 4 2 3" xfId="36609" xr:uid="{00000000-0005-0000-0000-00009A6D0000}"/>
    <cellStyle name="Note 4 27 4 3" xfId="7182" xr:uid="{00000000-0005-0000-0000-00009B6D0000}"/>
    <cellStyle name="Note 4 27 4 3 2" xfId="24617" xr:uid="{00000000-0005-0000-0000-00009C6D0000}"/>
    <cellStyle name="Note 4 27 4 3 3" xfId="39070" xr:uid="{00000000-0005-0000-0000-00009D6D0000}"/>
    <cellStyle name="Note 4 27 4 4" xfId="9623" xr:uid="{00000000-0005-0000-0000-00009E6D0000}"/>
    <cellStyle name="Note 4 27 4 4 2" xfId="27058" xr:uid="{00000000-0005-0000-0000-00009F6D0000}"/>
    <cellStyle name="Note 4 27 4 4 3" xfId="41511" xr:uid="{00000000-0005-0000-0000-0000A06D0000}"/>
    <cellStyle name="Note 4 27 4 5" xfId="12043" xr:uid="{00000000-0005-0000-0000-0000A16D0000}"/>
    <cellStyle name="Note 4 27 4 5 2" xfId="29478" xr:uid="{00000000-0005-0000-0000-0000A26D0000}"/>
    <cellStyle name="Note 4 27 4 5 3" xfId="43931" xr:uid="{00000000-0005-0000-0000-0000A36D0000}"/>
    <cellStyle name="Note 4 27 4 6" xfId="15322" xr:uid="{00000000-0005-0000-0000-0000A46D0000}"/>
    <cellStyle name="Note 4 27 4 6 2" xfId="32757" xr:uid="{00000000-0005-0000-0000-0000A56D0000}"/>
    <cellStyle name="Note 4 27 4 6 3" xfId="47210" xr:uid="{00000000-0005-0000-0000-0000A66D0000}"/>
    <cellStyle name="Note 4 27 4 7" xfId="19050" xr:uid="{00000000-0005-0000-0000-0000A76D0000}"/>
    <cellStyle name="Note 4 27 4 8" xfId="20484" xr:uid="{00000000-0005-0000-0000-0000A86D0000}"/>
    <cellStyle name="Note 4 27 5" xfId="4717" xr:uid="{00000000-0005-0000-0000-0000A96D0000}"/>
    <cellStyle name="Note 4 27 5 2" xfId="14163" xr:uid="{00000000-0005-0000-0000-0000AA6D0000}"/>
    <cellStyle name="Note 4 27 5 2 2" xfId="31598" xr:uid="{00000000-0005-0000-0000-0000AB6D0000}"/>
    <cellStyle name="Note 4 27 5 2 3" xfId="46051" xr:uid="{00000000-0005-0000-0000-0000AC6D0000}"/>
    <cellStyle name="Note 4 27 5 3" xfId="16624" xr:uid="{00000000-0005-0000-0000-0000AD6D0000}"/>
    <cellStyle name="Note 4 27 5 3 2" xfId="34059" xr:uid="{00000000-0005-0000-0000-0000AE6D0000}"/>
    <cellStyle name="Note 4 27 5 3 3" xfId="48512" xr:uid="{00000000-0005-0000-0000-0000AF6D0000}"/>
    <cellStyle name="Note 4 27 5 4" xfId="22153" xr:uid="{00000000-0005-0000-0000-0000B06D0000}"/>
    <cellStyle name="Note 4 27 5 5" xfId="36606" xr:uid="{00000000-0005-0000-0000-0000B16D0000}"/>
    <cellStyle name="Note 4 27 6" xfId="7179" xr:uid="{00000000-0005-0000-0000-0000B26D0000}"/>
    <cellStyle name="Note 4 27 6 2" xfId="24614" xr:uid="{00000000-0005-0000-0000-0000B36D0000}"/>
    <cellStyle name="Note 4 27 6 3" xfId="39067" xr:uid="{00000000-0005-0000-0000-0000B46D0000}"/>
    <cellStyle name="Note 4 27 7" xfId="9620" xr:uid="{00000000-0005-0000-0000-0000B56D0000}"/>
    <cellStyle name="Note 4 27 7 2" xfId="27055" xr:uid="{00000000-0005-0000-0000-0000B66D0000}"/>
    <cellStyle name="Note 4 27 7 3" xfId="41508" xr:uid="{00000000-0005-0000-0000-0000B76D0000}"/>
    <cellStyle name="Note 4 27 8" xfId="12040" xr:uid="{00000000-0005-0000-0000-0000B86D0000}"/>
    <cellStyle name="Note 4 27 8 2" xfId="29475" xr:uid="{00000000-0005-0000-0000-0000B96D0000}"/>
    <cellStyle name="Note 4 27 8 3" xfId="43928" xr:uid="{00000000-0005-0000-0000-0000BA6D0000}"/>
    <cellStyle name="Note 4 27 9" xfId="19047" xr:uid="{00000000-0005-0000-0000-0000BB6D0000}"/>
    <cellStyle name="Note 4 28" xfId="2210" xr:uid="{00000000-0005-0000-0000-0000BC6D0000}"/>
    <cellStyle name="Note 4 28 2" xfId="4721" xr:uid="{00000000-0005-0000-0000-0000BD6D0000}"/>
    <cellStyle name="Note 4 28 2 2" xfId="14166" xr:uid="{00000000-0005-0000-0000-0000BE6D0000}"/>
    <cellStyle name="Note 4 28 2 2 2" xfId="31601" xr:uid="{00000000-0005-0000-0000-0000BF6D0000}"/>
    <cellStyle name="Note 4 28 2 2 3" xfId="46054" xr:uid="{00000000-0005-0000-0000-0000C06D0000}"/>
    <cellStyle name="Note 4 28 2 3" xfId="16627" xr:uid="{00000000-0005-0000-0000-0000C16D0000}"/>
    <cellStyle name="Note 4 28 2 3 2" xfId="34062" xr:uid="{00000000-0005-0000-0000-0000C26D0000}"/>
    <cellStyle name="Note 4 28 2 3 3" xfId="48515" xr:uid="{00000000-0005-0000-0000-0000C36D0000}"/>
    <cellStyle name="Note 4 28 2 4" xfId="22157" xr:uid="{00000000-0005-0000-0000-0000C46D0000}"/>
    <cellStyle name="Note 4 28 2 5" xfId="36610" xr:uid="{00000000-0005-0000-0000-0000C56D0000}"/>
    <cellStyle name="Note 4 28 3" xfId="7183" xr:uid="{00000000-0005-0000-0000-0000C66D0000}"/>
    <cellStyle name="Note 4 28 3 2" xfId="24618" xr:uid="{00000000-0005-0000-0000-0000C76D0000}"/>
    <cellStyle name="Note 4 28 3 3" xfId="39071" xr:uid="{00000000-0005-0000-0000-0000C86D0000}"/>
    <cellStyle name="Note 4 28 4" xfId="9624" xr:uid="{00000000-0005-0000-0000-0000C96D0000}"/>
    <cellStyle name="Note 4 28 4 2" xfId="27059" xr:uid="{00000000-0005-0000-0000-0000CA6D0000}"/>
    <cellStyle name="Note 4 28 4 3" xfId="41512" xr:uid="{00000000-0005-0000-0000-0000CB6D0000}"/>
    <cellStyle name="Note 4 28 5" xfId="12044" xr:uid="{00000000-0005-0000-0000-0000CC6D0000}"/>
    <cellStyle name="Note 4 28 5 2" xfId="29479" xr:uid="{00000000-0005-0000-0000-0000CD6D0000}"/>
    <cellStyle name="Note 4 28 5 3" xfId="43932" xr:uid="{00000000-0005-0000-0000-0000CE6D0000}"/>
    <cellStyle name="Note 4 28 6" xfId="19051" xr:uid="{00000000-0005-0000-0000-0000CF6D0000}"/>
    <cellStyle name="Note 4 29" xfId="2211" xr:uid="{00000000-0005-0000-0000-0000D06D0000}"/>
    <cellStyle name="Note 4 29 2" xfId="4722" xr:uid="{00000000-0005-0000-0000-0000D16D0000}"/>
    <cellStyle name="Note 4 29 2 2" xfId="14167" xr:uid="{00000000-0005-0000-0000-0000D26D0000}"/>
    <cellStyle name="Note 4 29 2 2 2" xfId="31602" xr:uid="{00000000-0005-0000-0000-0000D36D0000}"/>
    <cellStyle name="Note 4 29 2 2 3" xfId="46055" xr:uid="{00000000-0005-0000-0000-0000D46D0000}"/>
    <cellStyle name="Note 4 29 2 3" xfId="16628" xr:uid="{00000000-0005-0000-0000-0000D56D0000}"/>
    <cellStyle name="Note 4 29 2 3 2" xfId="34063" xr:uid="{00000000-0005-0000-0000-0000D66D0000}"/>
    <cellStyle name="Note 4 29 2 3 3" xfId="48516" xr:uid="{00000000-0005-0000-0000-0000D76D0000}"/>
    <cellStyle name="Note 4 29 2 4" xfId="22158" xr:uid="{00000000-0005-0000-0000-0000D86D0000}"/>
    <cellStyle name="Note 4 29 2 5" xfId="36611" xr:uid="{00000000-0005-0000-0000-0000D96D0000}"/>
    <cellStyle name="Note 4 29 3" xfId="7184" xr:uid="{00000000-0005-0000-0000-0000DA6D0000}"/>
    <cellStyle name="Note 4 29 3 2" xfId="24619" xr:uid="{00000000-0005-0000-0000-0000DB6D0000}"/>
    <cellStyle name="Note 4 29 3 3" xfId="39072" xr:uid="{00000000-0005-0000-0000-0000DC6D0000}"/>
    <cellStyle name="Note 4 29 4" xfId="9625" xr:uid="{00000000-0005-0000-0000-0000DD6D0000}"/>
    <cellStyle name="Note 4 29 4 2" xfId="27060" xr:uid="{00000000-0005-0000-0000-0000DE6D0000}"/>
    <cellStyle name="Note 4 29 4 3" xfId="41513" xr:uid="{00000000-0005-0000-0000-0000DF6D0000}"/>
    <cellStyle name="Note 4 29 5" xfId="12045" xr:uid="{00000000-0005-0000-0000-0000E06D0000}"/>
    <cellStyle name="Note 4 29 5 2" xfId="29480" xr:uid="{00000000-0005-0000-0000-0000E16D0000}"/>
    <cellStyle name="Note 4 29 5 3" xfId="43933" xr:uid="{00000000-0005-0000-0000-0000E26D0000}"/>
    <cellStyle name="Note 4 29 6" xfId="19052" xr:uid="{00000000-0005-0000-0000-0000E36D0000}"/>
    <cellStyle name="Note 4 3" xfId="2212" xr:uid="{00000000-0005-0000-0000-0000E46D0000}"/>
    <cellStyle name="Note 4 3 10" xfId="7185" xr:uid="{00000000-0005-0000-0000-0000E56D0000}"/>
    <cellStyle name="Note 4 3 10 2" xfId="24620" xr:uid="{00000000-0005-0000-0000-0000E66D0000}"/>
    <cellStyle name="Note 4 3 10 3" xfId="39073" xr:uid="{00000000-0005-0000-0000-0000E76D0000}"/>
    <cellStyle name="Note 4 3 11" xfId="9626" xr:uid="{00000000-0005-0000-0000-0000E86D0000}"/>
    <cellStyle name="Note 4 3 11 2" xfId="27061" xr:uid="{00000000-0005-0000-0000-0000E96D0000}"/>
    <cellStyle name="Note 4 3 11 3" xfId="41514" xr:uid="{00000000-0005-0000-0000-0000EA6D0000}"/>
    <cellStyle name="Note 4 3 12" xfId="12046" xr:uid="{00000000-0005-0000-0000-0000EB6D0000}"/>
    <cellStyle name="Note 4 3 12 2" xfId="29481" xr:uid="{00000000-0005-0000-0000-0000EC6D0000}"/>
    <cellStyle name="Note 4 3 12 3" xfId="43934" xr:uid="{00000000-0005-0000-0000-0000ED6D0000}"/>
    <cellStyle name="Note 4 3 13" xfId="19053" xr:uid="{00000000-0005-0000-0000-0000EE6D0000}"/>
    <cellStyle name="Note 4 3 2" xfId="2213" xr:uid="{00000000-0005-0000-0000-0000EF6D0000}"/>
    <cellStyle name="Note 4 3 2 2" xfId="2214" xr:uid="{00000000-0005-0000-0000-0000F06D0000}"/>
    <cellStyle name="Note 4 3 2 2 2" xfId="4725" xr:uid="{00000000-0005-0000-0000-0000F16D0000}"/>
    <cellStyle name="Note 4 3 2 2 2 2" xfId="14170" xr:uid="{00000000-0005-0000-0000-0000F26D0000}"/>
    <cellStyle name="Note 4 3 2 2 2 2 2" xfId="31605" xr:uid="{00000000-0005-0000-0000-0000F36D0000}"/>
    <cellStyle name="Note 4 3 2 2 2 2 3" xfId="46058" xr:uid="{00000000-0005-0000-0000-0000F46D0000}"/>
    <cellStyle name="Note 4 3 2 2 2 3" xfId="16631" xr:uid="{00000000-0005-0000-0000-0000F56D0000}"/>
    <cellStyle name="Note 4 3 2 2 2 3 2" xfId="34066" xr:uid="{00000000-0005-0000-0000-0000F66D0000}"/>
    <cellStyle name="Note 4 3 2 2 2 3 3" xfId="48519" xr:uid="{00000000-0005-0000-0000-0000F76D0000}"/>
    <cellStyle name="Note 4 3 2 2 2 4" xfId="22161" xr:uid="{00000000-0005-0000-0000-0000F86D0000}"/>
    <cellStyle name="Note 4 3 2 2 2 5" xfId="36614" xr:uid="{00000000-0005-0000-0000-0000F96D0000}"/>
    <cellStyle name="Note 4 3 2 2 3" xfId="7187" xr:uid="{00000000-0005-0000-0000-0000FA6D0000}"/>
    <cellStyle name="Note 4 3 2 2 3 2" xfId="24622" xr:uid="{00000000-0005-0000-0000-0000FB6D0000}"/>
    <cellStyle name="Note 4 3 2 2 3 3" xfId="39075" xr:uid="{00000000-0005-0000-0000-0000FC6D0000}"/>
    <cellStyle name="Note 4 3 2 2 4" xfId="9628" xr:uid="{00000000-0005-0000-0000-0000FD6D0000}"/>
    <cellStyle name="Note 4 3 2 2 4 2" xfId="27063" xr:uid="{00000000-0005-0000-0000-0000FE6D0000}"/>
    <cellStyle name="Note 4 3 2 2 4 3" xfId="41516" xr:uid="{00000000-0005-0000-0000-0000FF6D0000}"/>
    <cellStyle name="Note 4 3 2 2 5" xfId="12048" xr:uid="{00000000-0005-0000-0000-0000006E0000}"/>
    <cellStyle name="Note 4 3 2 2 5 2" xfId="29483" xr:uid="{00000000-0005-0000-0000-0000016E0000}"/>
    <cellStyle name="Note 4 3 2 2 5 3" xfId="43936" xr:uid="{00000000-0005-0000-0000-0000026E0000}"/>
    <cellStyle name="Note 4 3 2 2 6" xfId="19055" xr:uid="{00000000-0005-0000-0000-0000036E0000}"/>
    <cellStyle name="Note 4 3 2 3" xfId="2215" xr:uid="{00000000-0005-0000-0000-0000046E0000}"/>
    <cellStyle name="Note 4 3 2 3 2" xfId="4726" xr:uid="{00000000-0005-0000-0000-0000056E0000}"/>
    <cellStyle name="Note 4 3 2 3 2 2" xfId="14171" xr:uid="{00000000-0005-0000-0000-0000066E0000}"/>
    <cellStyle name="Note 4 3 2 3 2 2 2" xfId="31606" xr:uid="{00000000-0005-0000-0000-0000076E0000}"/>
    <cellStyle name="Note 4 3 2 3 2 2 3" xfId="46059" xr:uid="{00000000-0005-0000-0000-0000086E0000}"/>
    <cellStyle name="Note 4 3 2 3 2 3" xfId="16632" xr:uid="{00000000-0005-0000-0000-0000096E0000}"/>
    <cellStyle name="Note 4 3 2 3 2 3 2" xfId="34067" xr:uid="{00000000-0005-0000-0000-00000A6E0000}"/>
    <cellStyle name="Note 4 3 2 3 2 3 3" xfId="48520" xr:uid="{00000000-0005-0000-0000-00000B6E0000}"/>
    <cellStyle name="Note 4 3 2 3 2 4" xfId="22162" xr:uid="{00000000-0005-0000-0000-00000C6E0000}"/>
    <cellStyle name="Note 4 3 2 3 2 5" xfId="36615" xr:uid="{00000000-0005-0000-0000-00000D6E0000}"/>
    <cellStyle name="Note 4 3 2 3 3" xfId="7188" xr:uid="{00000000-0005-0000-0000-00000E6E0000}"/>
    <cellStyle name="Note 4 3 2 3 3 2" xfId="24623" xr:uid="{00000000-0005-0000-0000-00000F6E0000}"/>
    <cellStyle name="Note 4 3 2 3 3 3" xfId="39076" xr:uid="{00000000-0005-0000-0000-0000106E0000}"/>
    <cellStyle name="Note 4 3 2 3 4" xfId="9629" xr:uid="{00000000-0005-0000-0000-0000116E0000}"/>
    <cellStyle name="Note 4 3 2 3 4 2" xfId="27064" xr:uid="{00000000-0005-0000-0000-0000126E0000}"/>
    <cellStyle name="Note 4 3 2 3 4 3" xfId="41517" xr:uid="{00000000-0005-0000-0000-0000136E0000}"/>
    <cellStyle name="Note 4 3 2 3 5" xfId="12049" xr:uid="{00000000-0005-0000-0000-0000146E0000}"/>
    <cellStyle name="Note 4 3 2 3 5 2" xfId="29484" xr:uid="{00000000-0005-0000-0000-0000156E0000}"/>
    <cellStyle name="Note 4 3 2 3 5 3" xfId="43937" xr:uid="{00000000-0005-0000-0000-0000166E0000}"/>
    <cellStyle name="Note 4 3 2 3 6" xfId="19056" xr:uid="{00000000-0005-0000-0000-0000176E0000}"/>
    <cellStyle name="Note 4 3 2 4" xfId="2216" xr:uid="{00000000-0005-0000-0000-0000186E0000}"/>
    <cellStyle name="Note 4 3 2 4 2" xfId="4727" xr:uid="{00000000-0005-0000-0000-0000196E0000}"/>
    <cellStyle name="Note 4 3 2 4 2 2" xfId="22163" xr:uid="{00000000-0005-0000-0000-00001A6E0000}"/>
    <cellStyle name="Note 4 3 2 4 2 3" xfId="36616" xr:uid="{00000000-0005-0000-0000-00001B6E0000}"/>
    <cellStyle name="Note 4 3 2 4 3" xfId="7189" xr:uid="{00000000-0005-0000-0000-00001C6E0000}"/>
    <cellStyle name="Note 4 3 2 4 3 2" xfId="24624" xr:uid="{00000000-0005-0000-0000-00001D6E0000}"/>
    <cellStyle name="Note 4 3 2 4 3 3" xfId="39077" xr:uid="{00000000-0005-0000-0000-00001E6E0000}"/>
    <cellStyle name="Note 4 3 2 4 4" xfId="9630" xr:uid="{00000000-0005-0000-0000-00001F6E0000}"/>
    <cellStyle name="Note 4 3 2 4 4 2" xfId="27065" xr:uid="{00000000-0005-0000-0000-0000206E0000}"/>
    <cellStyle name="Note 4 3 2 4 4 3" xfId="41518" xr:uid="{00000000-0005-0000-0000-0000216E0000}"/>
    <cellStyle name="Note 4 3 2 4 5" xfId="12050" xr:uid="{00000000-0005-0000-0000-0000226E0000}"/>
    <cellStyle name="Note 4 3 2 4 5 2" xfId="29485" xr:uid="{00000000-0005-0000-0000-0000236E0000}"/>
    <cellStyle name="Note 4 3 2 4 5 3" xfId="43938" xr:uid="{00000000-0005-0000-0000-0000246E0000}"/>
    <cellStyle name="Note 4 3 2 4 6" xfId="15323" xr:uid="{00000000-0005-0000-0000-0000256E0000}"/>
    <cellStyle name="Note 4 3 2 4 6 2" xfId="32758" xr:uid="{00000000-0005-0000-0000-0000266E0000}"/>
    <cellStyle name="Note 4 3 2 4 6 3" xfId="47211" xr:uid="{00000000-0005-0000-0000-0000276E0000}"/>
    <cellStyle name="Note 4 3 2 4 7" xfId="19057" xr:uid="{00000000-0005-0000-0000-0000286E0000}"/>
    <cellStyle name="Note 4 3 2 4 8" xfId="20485" xr:uid="{00000000-0005-0000-0000-0000296E0000}"/>
    <cellStyle name="Note 4 3 2 5" xfId="4724" xr:uid="{00000000-0005-0000-0000-00002A6E0000}"/>
    <cellStyle name="Note 4 3 2 5 2" xfId="14169" xr:uid="{00000000-0005-0000-0000-00002B6E0000}"/>
    <cellStyle name="Note 4 3 2 5 2 2" xfId="31604" xr:uid="{00000000-0005-0000-0000-00002C6E0000}"/>
    <cellStyle name="Note 4 3 2 5 2 3" xfId="46057" xr:uid="{00000000-0005-0000-0000-00002D6E0000}"/>
    <cellStyle name="Note 4 3 2 5 3" xfId="16630" xr:uid="{00000000-0005-0000-0000-00002E6E0000}"/>
    <cellStyle name="Note 4 3 2 5 3 2" xfId="34065" xr:uid="{00000000-0005-0000-0000-00002F6E0000}"/>
    <cellStyle name="Note 4 3 2 5 3 3" xfId="48518" xr:uid="{00000000-0005-0000-0000-0000306E0000}"/>
    <cellStyle name="Note 4 3 2 5 4" xfId="22160" xr:uid="{00000000-0005-0000-0000-0000316E0000}"/>
    <cellStyle name="Note 4 3 2 5 5" xfId="36613" xr:uid="{00000000-0005-0000-0000-0000326E0000}"/>
    <cellStyle name="Note 4 3 2 6" xfId="7186" xr:uid="{00000000-0005-0000-0000-0000336E0000}"/>
    <cellStyle name="Note 4 3 2 6 2" xfId="24621" xr:uid="{00000000-0005-0000-0000-0000346E0000}"/>
    <cellStyle name="Note 4 3 2 6 3" xfId="39074" xr:uid="{00000000-0005-0000-0000-0000356E0000}"/>
    <cellStyle name="Note 4 3 2 7" xfId="9627" xr:uid="{00000000-0005-0000-0000-0000366E0000}"/>
    <cellStyle name="Note 4 3 2 7 2" xfId="27062" xr:uid="{00000000-0005-0000-0000-0000376E0000}"/>
    <cellStyle name="Note 4 3 2 7 3" xfId="41515" xr:uid="{00000000-0005-0000-0000-0000386E0000}"/>
    <cellStyle name="Note 4 3 2 8" xfId="12047" xr:uid="{00000000-0005-0000-0000-0000396E0000}"/>
    <cellStyle name="Note 4 3 2 8 2" xfId="29482" xr:uid="{00000000-0005-0000-0000-00003A6E0000}"/>
    <cellStyle name="Note 4 3 2 8 3" xfId="43935" xr:uid="{00000000-0005-0000-0000-00003B6E0000}"/>
    <cellStyle name="Note 4 3 2 9" xfId="19054" xr:uid="{00000000-0005-0000-0000-00003C6E0000}"/>
    <cellStyle name="Note 4 3 3" xfId="2217" xr:uid="{00000000-0005-0000-0000-00003D6E0000}"/>
    <cellStyle name="Note 4 3 3 2" xfId="2218" xr:uid="{00000000-0005-0000-0000-00003E6E0000}"/>
    <cellStyle name="Note 4 3 3 2 2" xfId="4729" xr:uid="{00000000-0005-0000-0000-00003F6E0000}"/>
    <cellStyle name="Note 4 3 3 2 2 2" xfId="14173" xr:uid="{00000000-0005-0000-0000-0000406E0000}"/>
    <cellStyle name="Note 4 3 3 2 2 2 2" xfId="31608" xr:uid="{00000000-0005-0000-0000-0000416E0000}"/>
    <cellStyle name="Note 4 3 3 2 2 2 3" xfId="46061" xr:uid="{00000000-0005-0000-0000-0000426E0000}"/>
    <cellStyle name="Note 4 3 3 2 2 3" xfId="16634" xr:uid="{00000000-0005-0000-0000-0000436E0000}"/>
    <cellStyle name="Note 4 3 3 2 2 3 2" xfId="34069" xr:uid="{00000000-0005-0000-0000-0000446E0000}"/>
    <cellStyle name="Note 4 3 3 2 2 3 3" xfId="48522" xr:uid="{00000000-0005-0000-0000-0000456E0000}"/>
    <cellStyle name="Note 4 3 3 2 2 4" xfId="22165" xr:uid="{00000000-0005-0000-0000-0000466E0000}"/>
    <cellStyle name="Note 4 3 3 2 2 5" xfId="36618" xr:uid="{00000000-0005-0000-0000-0000476E0000}"/>
    <cellStyle name="Note 4 3 3 2 3" xfId="7191" xr:uid="{00000000-0005-0000-0000-0000486E0000}"/>
    <cellStyle name="Note 4 3 3 2 3 2" xfId="24626" xr:uid="{00000000-0005-0000-0000-0000496E0000}"/>
    <cellStyle name="Note 4 3 3 2 3 3" xfId="39079" xr:uid="{00000000-0005-0000-0000-00004A6E0000}"/>
    <cellStyle name="Note 4 3 3 2 4" xfId="9632" xr:uid="{00000000-0005-0000-0000-00004B6E0000}"/>
    <cellStyle name="Note 4 3 3 2 4 2" xfId="27067" xr:uid="{00000000-0005-0000-0000-00004C6E0000}"/>
    <cellStyle name="Note 4 3 3 2 4 3" xfId="41520" xr:uid="{00000000-0005-0000-0000-00004D6E0000}"/>
    <cellStyle name="Note 4 3 3 2 5" xfId="12052" xr:uid="{00000000-0005-0000-0000-00004E6E0000}"/>
    <cellStyle name="Note 4 3 3 2 5 2" xfId="29487" xr:uid="{00000000-0005-0000-0000-00004F6E0000}"/>
    <cellStyle name="Note 4 3 3 2 5 3" xfId="43940" xr:uid="{00000000-0005-0000-0000-0000506E0000}"/>
    <cellStyle name="Note 4 3 3 2 6" xfId="19059" xr:uid="{00000000-0005-0000-0000-0000516E0000}"/>
    <cellStyle name="Note 4 3 3 3" xfId="2219" xr:uid="{00000000-0005-0000-0000-0000526E0000}"/>
    <cellStyle name="Note 4 3 3 3 2" xfId="4730" xr:uid="{00000000-0005-0000-0000-0000536E0000}"/>
    <cellStyle name="Note 4 3 3 3 2 2" xfId="14174" xr:uid="{00000000-0005-0000-0000-0000546E0000}"/>
    <cellStyle name="Note 4 3 3 3 2 2 2" xfId="31609" xr:uid="{00000000-0005-0000-0000-0000556E0000}"/>
    <cellStyle name="Note 4 3 3 3 2 2 3" xfId="46062" xr:uid="{00000000-0005-0000-0000-0000566E0000}"/>
    <cellStyle name="Note 4 3 3 3 2 3" xfId="16635" xr:uid="{00000000-0005-0000-0000-0000576E0000}"/>
    <cellStyle name="Note 4 3 3 3 2 3 2" xfId="34070" xr:uid="{00000000-0005-0000-0000-0000586E0000}"/>
    <cellStyle name="Note 4 3 3 3 2 3 3" xfId="48523" xr:uid="{00000000-0005-0000-0000-0000596E0000}"/>
    <cellStyle name="Note 4 3 3 3 2 4" xfId="22166" xr:uid="{00000000-0005-0000-0000-00005A6E0000}"/>
    <cellStyle name="Note 4 3 3 3 2 5" xfId="36619" xr:uid="{00000000-0005-0000-0000-00005B6E0000}"/>
    <cellStyle name="Note 4 3 3 3 3" xfId="7192" xr:uid="{00000000-0005-0000-0000-00005C6E0000}"/>
    <cellStyle name="Note 4 3 3 3 3 2" xfId="24627" xr:uid="{00000000-0005-0000-0000-00005D6E0000}"/>
    <cellStyle name="Note 4 3 3 3 3 3" xfId="39080" xr:uid="{00000000-0005-0000-0000-00005E6E0000}"/>
    <cellStyle name="Note 4 3 3 3 4" xfId="9633" xr:uid="{00000000-0005-0000-0000-00005F6E0000}"/>
    <cellStyle name="Note 4 3 3 3 4 2" xfId="27068" xr:uid="{00000000-0005-0000-0000-0000606E0000}"/>
    <cellStyle name="Note 4 3 3 3 4 3" xfId="41521" xr:uid="{00000000-0005-0000-0000-0000616E0000}"/>
    <cellStyle name="Note 4 3 3 3 5" xfId="12053" xr:uid="{00000000-0005-0000-0000-0000626E0000}"/>
    <cellStyle name="Note 4 3 3 3 5 2" xfId="29488" xr:uid="{00000000-0005-0000-0000-0000636E0000}"/>
    <cellStyle name="Note 4 3 3 3 5 3" xfId="43941" xr:uid="{00000000-0005-0000-0000-0000646E0000}"/>
    <cellStyle name="Note 4 3 3 3 6" xfId="19060" xr:uid="{00000000-0005-0000-0000-0000656E0000}"/>
    <cellStyle name="Note 4 3 3 4" xfId="2220" xr:uid="{00000000-0005-0000-0000-0000666E0000}"/>
    <cellStyle name="Note 4 3 3 4 2" xfId="4731" xr:uid="{00000000-0005-0000-0000-0000676E0000}"/>
    <cellStyle name="Note 4 3 3 4 2 2" xfId="22167" xr:uid="{00000000-0005-0000-0000-0000686E0000}"/>
    <cellStyle name="Note 4 3 3 4 2 3" xfId="36620" xr:uid="{00000000-0005-0000-0000-0000696E0000}"/>
    <cellStyle name="Note 4 3 3 4 3" xfId="7193" xr:uid="{00000000-0005-0000-0000-00006A6E0000}"/>
    <cellStyle name="Note 4 3 3 4 3 2" xfId="24628" xr:uid="{00000000-0005-0000-0000-00006B6E0000}"/>
    <cellStyle name="Note 4 3 3 4 3 3" xfId="39081" xr:uid="{00000000-0005-0000-0000-00006C6E0000}"/>
    <cellStyle name="Note 4 3 3 4 4" xfId="9634" xr:uid="{00000000-0005-0000-0000-00006D6E0000}"/>
    <cellStyle name="Note 4 3 3 4 4 2" xfId="27069" xr:uid="{00000000-0005-0000-0000-00006E6E0000}"/>
    <cellStyle name="Note 4 3 3 4 4 3" xfId="41522" xr:uid="{00000000-0005-0000-0000-00006F6E0000}"/>
    <cellStyle name="Note 4 3 3 4 5" xfId="12054" xr:uid="{00000000-0005-0000-0000-0000706E0000}"/>
    <cellStyle name="Note 4 3 3 4 5 2" xfId="29489" xr:uid="{00000000-0005-0000-0000-0000716E0000}"/>
    <cellStyle name="Note 4 3 3 4 5 3" xfId="43942" xr:uid="{00000000-0005-0000-0000-0000726E0000}"/>
    <cellStyle name="Note 4 3 3 4 6" xfId="15324" xr:uid="{00000000-0005-0000-0000-0000736E0000}"/>
    <cellStyle name="Note 4 3 3 4 6 2" xfId="32759" xr:uid="{00000000-0005-0000-0000-0000746E0000}"/>
    <cellStyle name="Note 4 3 3 4 6 3" xfId="47212" xr:uid="{00000000-0005-0000-0000-0000756E0000}"/>
    <cellStyle name="Note 4 3 3 4 7" xfId="19061" xr:uid="{00000000-0005-0000-0000-0000766E0000}"/>
    <cellStyle name="Note 4 3 3 4 8" xfId="20486" xr:uid="{00000000-0005-0000-0000-0000776E0000}"/>
    <cellStyle name="Note 4 3 3 5" xfId="4728" xr:uid="{00000000-0005-0000-0000-0000786E0000}"/>
    <cellStyle name="Note 4 3 3 5 2" xfId="14172" xr:uid="{00000000-0005-0000-0000-0000796E0000}"/>
    <cellStyle name="Note 4 3 3 5 2 2" xfId="31607" xr:uid="{00000000-0005-0000-0000-00007A6E0000}"/>
    <cellStyle name="Note 4 3 3 5 2 3" xfId="46060" xr:uid="{00000000-0005-0000-0000-00007B6E0000}"/>
    <cellStyle name="Note 4 3 3 5 3" xfId="16633" xr:uid="{00000000-0005-0000-0000-00007C6E0000}"/>
    <cellStyle name="Note 4 3 3 5 3 2" xfId="34068" xr:uid="{00000000-0005-0000-0000-00007D6E0000}"/>
    <cellStyle name="Note 4 3 3 5 3 3" xfId="48521" xr:uid="{00000000-0005-0000-0000-00007E6E0000}"/>
    <cellStyle name="Note 4 3 3 5 4" xfId="22164" xr:uid="{00000000-0005-0000-0000-00007F6E0000}"/>
    <cellStyle name="Note 4 3 3 5 5" xfId="36617" xr:uid="{00000000-0005-0000-0000-0000806E0000}"/>
    <cellStyle name="Note 4 3 3 6" xfId="7190" xr:uid="{00000000-0005-0000-0000-0000816E0000}"/>
    <cellStyle name="Note 4 3 3 6 2" xfId="24625" xr:uid="{00000000-0005-0000-0000-0000826E0000}"/>
    <cellStyle name="Note 4 3 3 6 3" xfId="39078" xr:uid="{00000000-0005-0000-0000-0000836E0000}"/>
    <cellStyle name="Note 4 3 3 7" xfId="9631" xr:uid="{00000000-0005-0000-0000-0000846E0000}"/>
    <cellStyle name="Note 4 3 3 7 2" xfId="27066" xr:uid="{00000000-0005-0000-0000-0000856E0000}"/>
    <cellStyle name="Note 4 3 3 7 3" xfId="41519" xr:uid="{00000000-0005-0000-0000-0000866E0000}"/>
    <cellStyle name="Note 4 3 3 8" xfId="12051" xr:uid="{00000000-0005-0000-0000-0000876E0000}"/>
    <cellStyle name="Note 4 3 3 8 2" xfId="29486" xr:uid="{00000000-0005-0000-0000-0000886E0000}"/>
    <cellStyle name="Note 4 3 3 8 3" xfId="43939" xr:uid="{00000000-0005-0000-0000-0000896E0000}"/>
    <cellStyle name="Note 4 3 3 9" xfId="19058" xr:uid="{00000000-0005-0000-0000-00008A6E0000}"/>
    <cellStyle name="Note 4 3 4" xfId="2221" xr:uid="{00000000-0005-0000-0000-00008B6E0000}"/>
    <cellStyle name="Note 4 3 4 2" xfId="2222" xr:uid="{00000000-0005-0000-0000-00008C6E0000}"/>
    <cellStyle name="Note 4 3 4 2 2" xfId="4733" xr:uid="{00000000-0005-0000-0000-00008D6E0000}"/>
    <cellStyle name="Note 4 3 4 2 2 2" xfId="14176" xr:uid="{00000000-0005-0000-0000-00008E6E0000}"/>
    <cellStyle name="Note 4 3 4 2 2 2 2" xfId="31611" xr:uid="{00000000-0005-0000-0000-00008F6E0000}"/>
    <cellStyle name="Note 4 3 4 2 2 2 3" xfId="46064" xr:uid="{00000000-0005-0000-0000-0000906E0000}"/>
    <cellStyle name="Note 4 3 4 2 2 3" xfId="16637" xr:uid="{00000000-0005-0000-0000-0000916E0000}"/>
    <cellStyle name="Note 4 3 4 2 2 3 2" xfId="34072" xr:uid="{00000000-0005-0000-0000-0000926E0000}"/>
    <cellStyle name="Note 4 3 4 2 2 3 3" xfId="48525" xr:uid="{00000000-0005-0000-0000-0000936E0000}"/>
    <cellStyle name="Note 4 3 4 2 2 4" xfId="22169" xr:uid="{00000000-0005-0000-0000-0000946E0000}"/>
    <cellStyle name="Note 4 3 4 2 2 5" xfId="36622" xr:uid="{00000000-0005-0000-0000-0000956E0000}"/>
    <cellStyle name="Note 4 3 4 2 3" xfId="7195" xr:uid="{00000000-0005-0000-0000-0000966E0000}"/>
    <cellStyle name="Note 4 3 4 2 3 2" xfId="24630" xr:uid="{00000000-0005-0000-0000-0000976E0000}"/>
    <cellStyle name="Note 4 3 4 2 3 3" xfId="39083" xr:uid="{00000000-0005-0000-0000-0000986E0000}"/>
    <cellStyle name="Note 4 3 4 2 4" xfId="9636" xr:uid="{00000000-0005-0000-0000-0000996E0000}"/>
    <cellStyle name="Note 4 3 4 2 4 2" xfId="27071" xr:uid="{00000000-0005-0000-0000-00009A6E0000}"/>
    <cellStyle name="Note 4 3 4 2 4 3" xfId="41524" xr:uid="{00000000-0005-0000-0000-00009B6E0000}"/>
    <cellStyle name="Note 4 3 4 2 5" xfId="12056" xr:uid="{00000000-0005-0000-0000-00009C6E0000}"/>
    <cellStyle name="Note 4 3 4 2 5 2" xfId="29491" xr:uid="{00000000-0005-0000-0000-00009D6E0000}"/>
    <cellStyle name="Note 4 3 4 2 5 3" xfId="43944" xr:uid="{00000000-0005-0000-0000-00009E6E0000}"/>
    <cellStyle name="Note 4 3 4 2 6" xfId="19063" xr:uid="{00000000-0005-0000-0000-00009F6E0000}"/>
    <cellStyle name="Note 4 3 4 3" xfId="2223" xr:uid="{00000000-0005-0000-0000-0000A06E0000}"/>
    <cellStyle name="Note 4 3 4 3 2" xfId="4734" xr:uid="{00000000-0005-0000-0000-0000A16E0000}"/>
    <cellStyle name="Note 4 3 4 3 2 2" xfId="14177" xr:uid="{00000000-0005-0000-0000-0000A26E0000}"/>
    <cellStyle name="Note 4 3 4 3 2 2 2" xfId="31612" xr:uid="{00000000-0005-0000-0000-0000A36E0000}"/>
    <cellStyle name="Note 4 3 4 3 2 2 3" xfId="46065" xr:uid="{00000000-0005-0000-0000-0000A46E0000}"/>
    <cellStyle name="Note 4 3 4 3 2 3" xfId="16638" xr:uid="{00000000-0005-0000-0000-0000A56E0000}"/>
    <cellStyle name="Note 4 3 4 3 2 3 2" xfId="34073" xr:uid="{00000000-0005-0000-0000-0000A66E0000}"/>
    <cellStyle name="Note 4 3 4 3 2 3 3" xfId="48526" xr:uid="{00000000-0005-0000-0000-0000A76E0000}"/>
    <cellStyle name="Note 4 3 4 3 2 4" xfId="22170" xr:uid="{00000000-0005-0000-0000-0000A86E0000}"/>
    <cellStyle name="Note 4 3 4 3 2 5" xfId="36623" xr:uid="{00000000-0005-0000-0000-0000A96E0000}"/>
    <cellStyle name="Note 4 3 4 3 3" xfId="7196" xr:uid="{00000000-0005-0000-0000-0000AA6E0000}"/>
    <cellStyle name="Note 4 3 4 3 3 2" xfId="24631" xr:uid="{00000000-0005-0000-0000-0000AB6E0000}"/>
    <cellStyle name="Note 4 3 4 3 3 3" xfId="39084" xr:uid="{00000000-0005-0000-0000-0000AC6E0000}"/>
    <cellStyle name="Note 4 3 4 3 4" xfId="9637" xr:uid="{00000000-0005-0000-0000-0000AD6E0000}"/>
    <cellStyle name="Note 4 3 4 3 4 2" xfId="27072" xr:uid="{00000000-0005-0000-0000-0000AE6E0000}"/>
    <cellStyle name="Note 4 3 4 3 4 3" xfId="41525" xr:uid="{00000000-0005-0000-0000-0000AF6E0000}"/>
    <cellStyle name="Note 4 3 4 3 5" xfId="12057" xr:uid="{00000000-0005-0000-0000-0000B06E0000}"/>
    <cellStyle name="Note 4 3 4 3 5 2" xfId="29492" xr:uid="{00000000-0005-0000-0000-0000B16E0000}"/>
    <cellStyle name="Note 4 3 4 3 5 3" xfId="43945" xr:uid="{00000000-0005-0000-0000-0000B26E0000}"/>
    <cellStyle name="Note 4 3 4 3 6" xfId="19064" xr:uid="{00000000-0005-0000-0000-0000B36E0000}"/>
    <cellStyle name="Note 4 3 4 4" xfId="2224" xr:uid="{00000000-0005-0000-0000-0000B46E0000}"/>
    <cellStyle name="Note 4 3 4 4 2" xfId="4735" xr:uid="{00000000-0005-0000-0000-0000B56E0000}"/>
    <cellStyle name="Note 4 3 4 4 2 2" xfId="22171" xr:uid="{00000000-0005-0000-0000-0000B66E0000}"/>
    <cellStyle name="Note 4 3 4 4 2 3" xfId="36624" xr:uid="{00000000-0005-0000-0000-0000B76E0000}"/>
    <cellStyle name="Note 4 3 4 4 3" xfId="7197" xr:uid="{00000000-0005-0000-0000-0000B86E0000}"/>
    <cellStyle name="Note 4 3 4 4 3 2" xfId="24632" xr:uid="{00000000-0005-0000-0000-0000B96E0000}"/>
    <cellStyle name="Note 4 3 4 4 3 3" xfId="39085" xr:uid="{00000000-0005-0000-0000-0000BA6E0000}"/>
    <cellStyle name="Note 4 3 4 4 4" xfId="9638" xr:uid="{00000000-0005-0000-0000-0000BB6E0000}"/>
    <cellStyle name="Note 4 3 4 4 4 2" xfId="27073" xr:uid="{00000000-0005-0000-0000-0000BC6E0000}"/>
    <cellStyle name="Note 4 3 4 4 4 3" xfId="41526" xr:uid="{00000000-0005-0000-0000-0000BD6E0000}"/>
    <cellStyle name="Note 4 3 4 4 5" xfId="12058" xr:uid="{00000000-0005-0000-0000-0000BE6E0000}"/>
    <cellStyle name="Note 4 3 4 4 5 2" xfId="29493" xr:uid="{00000000-0005-0000-0000-0000BF6E0000}"/>
    <cellStyle name="Note 4 3 4 4 5 3" xfId="43946" xr:uid="{00000000-0005-0000-0000-0000C06E0000}"/>
    <cellStyle name="Note 4 3 4 4 6" xfId="15325" xr:uid="{00000000-0005-0000-0000-0000C16E0000}"/>
    <cellStyle name="Note 4 3 4 4 6 2" xfId="32760" xr:uid="{00000000-0005-0000-0000-0000C26E0000}"/>
    <cellStyle name="Note 4 3 4 4 6 3" xfId="47213" xr:uid="{00000000-0005-0000-0000-0000C36E0000}"/>
    <cellStyle name="Note 4 3 4 4 7" xfId="19065" xr:uid="{00000000-0005-0000-0000-0000C46E0000}"/>
    <cellStyle name="Note 4 3 4 4 8" xfId="20487" xr:uid="{00000000-0005-0000-0000-0000C56E0000}"/>
    <cellStyle name="Note 4 3 4 5" xfId="4732" xr:uid="{00000000-0005-0000-0000-0000C66E0000}"/>
    <cellStyle name="Note 4 3 4 5 2" xfId="14175" xr:uid="{00000000-0005-0000-0000-0000C76E0000}"/>
    <cellStyle name="Note 4 3 4 5 2 2" xfId="31610" xr:uid="{00000000-0005-0000-0000-0000C86E0000}"/>
    <cellStyle name="Note 4 3 4 5 2 3" xfId="46063" xr:uid="{00000000-0005-0000-0000-0000C96E0000}"/>
    <cellStyle name="Note 4 3 4 5 3" xfId="16636" xr:uid="{00000000-0005-0000-0000-0000CA6E0000}"/>
    <cellStyle name="Note 4 3 4 5 3 2" xfId="34071" xr:uid="{00000000-0005-0000-0000-0000CB6E0000}"/>
    <cellStyle name="Note 4 3 4 5 3 3" xfId="48524" xr:uid="{00000000-0005-0000-0000-0000CC6E0000}"/>
    <cellStyle name="Note 4 3 4 5 4" xfId="22168" xr:uid="{00000000-0005-0000-0000-0000CD6E0000}"/>
    <cellStyle name="Note 4 3 4 5 5" xfId="36621" xr:uid="{00000000-0005-0000-0000-0000CE6E0000}"/>
    <cellStyle name="Note 4 3 4 6" xfId="7194" xr:uid="{00000000-0005-0000-0000-0000CF6E0000}"/>
    <cellStyle name="Note 4 3 4 6 2" xfId="24629" xr:uid="{00000000-0005-0000-0000-0000D06E0000}"/>
    <cellStyle name="Note 4 3 4 6 3" xfId="39082" xr:uid="{00000000-0005-0000-0000-0000D16E0000}"/>
    <cellStyle name="Note 4 3 4 7" xfId="9635" xr:uid="{00000000-0005-0000-0000-0000D26E0000}"/>
    <cellStyle name="Note 4 3 4 7 2" xfId="27070" xr:uid="{00000000-0005-0000-0000-0000D36E0000}"/>
    <cellStyle name="Note 4 3 4 7 3" xfId="41523" xr:uid="{00000000-0005-0000-0000-0000D46E0000}"/>
    <cellStyle name="Note 4 3 4 8" xfId="12055" xr:uid="{00000000-0005-0000-0000-0000D56E0000}"/>
    <cellStyle name="Note 4 3 4 8 2" xfId="29490" xr:uid="{00000000-0005-0000-0000-0000D66E0000}"/>
    <cellStyle name="Note 4 3 4 8 3" xfId="43943" xr:uid="{00000000-0005-0000-0000-0000D76E0000}"/>
    <cellStyle name="Note 4 3 4 9" xfId="19062" xr:uid="{00000000-0005-0000-0000-0000D86E0000}"/>
    <cellStyle name="Note 4 3 5" xfId="2225" xr:uid="{00000000-0005-0000-0000-0000D96E0000}"/>
    <cellStyle name="Note 4 3 5 2" xfId="2226" xr:uid="{00000000-0005-0000-0000-0000DA6E0000}"/>
    <cellStyle name="Note 4 3 5 2 2" xfId="4737" xr:uid="{00000000-0005-0000-0000-0000DB6E0000}"/>
    <cellStyle name="Note 4 3 5 2 2 2" xfId="14179" xr:uid="{00000000-0005-0000-0000-0000DC6E0000}"/>
    <cellStyle name="Note 4 3 5 2 2 2 2" xfId="31614" xr:uid="{00000000-0005-0000-0000-0000DD6E0000}"/>
    <cellStyle name="Note 4 3 5 2 2 2 3" xfId="46067" xr:uid="{00000000-0005-0000-0000-0000DE6E0000}"/>
    <cellStyle name="Note 4 3 5 2 2 3" xfId="16640" xr:uid="{00000000-0005-0000-0000-0000DF6E0000}"/>
    <cellStyle name="Note 4 3 5 2 2 3 2" xfId="34075" xr:uid="{00000000-0005-0000-0000-0000E06E0000}"/>
    <cellStyle name="Note 4 3 5 2 2 3 3" xfId="48528" xr:uid="{00000000-0005-0000-0000-0000E16E0000}"/>
    <cellStyle name="Note 4 3 5 2 2 4" xfId="22173" xr:uid="{00000000-0005-0000-0000-0000E26E0000}"/>
    <cellStyle name="Note 4 3 5 2 2 5" xfId="36626" xr:uid="{00000000-0005-0000-0000-0000E36E0000}"/>
    <cellStyle name="Note 4 3 5 2 3" xfId="7199" xr:uid="{00000000-0005-0000-0000-0000E46E0000}"/>
    <cellStyle name="Note 4 3 5 2 3 2" xfId="24634" xr:uid="{00000000-0005-0000-0000-0000E56E0000}"/>
    <cellStyle name="Note 4 3 5 2 3 3" xfId="39087" xr:uid="{00000000-0005-0000-0000-0000E66E0000}"/>
    <cellStyle name="Note 4 3 5 2 4" xfId="9640" xr:uid="{00000000-0005-0000-0000-0000E76E0000}"/>
    <cellStyle name="Note 4 3 5 2 4 2" xfId="27075" xr:uid="{00000000-0005-0000-0000-0000E86E0000}"/>
    <cellStyle name="Note 4 3 5 2 4 3" xfId="41528" xr:uid="{00000000-0005-0000-0000-0000E96E0000}"/>
    <cellStyle name="Note 4 3 5 2 5" xfId="12060" xr:uid="{00000000-0005-0000-0000-0000EA6E0000}"/>
    <cellStyle name="Note 4 3 5 2 5 2" xfId="29495" xr:uid="{00000000-0005-0000-0000-0000EB6E0000}"/>
    <cellStyle name="Note 4 3 5 2 5 3" xfId="43948" xr:uid="{00000000-0005-0000-0000-0000EC6E0000}"/>
    <cellStyle name="Note 4 3 5 2 6" xfId="19067" xr:uid="{00000000-0005-0000-0000-0000ED6E0000}"/>
    <cellStyle name="Note 4 3 5 3" xfId="2227" xr:uid="{00000000-0005-0000-0000-0000EE6E0000}"/>
    <cellStyle name="Note 4 3 5 3 2" xfId="4738" xr:uid="{00000000-0005-0000-0000-0000EF6E0000}"/>
    <cellStyle name="Note 4 3 5 3 2 2" xfId="14180" xr:uid="{00000000-0005-0000-0000-0000F06E0000}"/>
    <cellStyle name="Note 4 3 5 3 2 2 2" xfId="31615" xr:uid="{00000000-0005-0000-0000-0000F16E0000}"/>
    <cellStyle name="Note 4 3 5 3 2 2 3" xfId="46068" xr:uid="{00000000-0005-0000-0000-0000F26E0000}"/>
    <cellStyle name="Note 4 3 5 3 2 3" xfId="16641" xr:uid="{00000000-0005-0000-0000-0000F36E0000}"/>
    <cellStyle name="Note 4 3 5 3 2 3 2" xfId="34076" xr:uid="{00000000-0005-0000-0000-0000F46E0000}"/>
    <cellStyle name="Note 4 3 5 3 2 3 3" xfId="48529" xr:uid="{00000000-0005-0000-0000-0000F56E0000}"/>
    <cellStyle name="Note 4 3 5 3 2 4" xfId="22174" xr:uid="{00000000-0005-0000-0000-0000F66E0000}"/>
    <cellStyle name="Note 4 3 5 3 2 5" xfId="36627" xr:uid="{00000000-0005-0000-0000-0000F76E0000}"/>
    <cellStyle name="Note 4 3 5 3 3" xfId="7200" xr:uid="{00000000-0005-0000-0000-0000F86E0000}"/>
    <cellStyle name="Note 4 3 5 3 3 2" xfId="24635" xr:uid="{00000000-0005-0000-0000-0000F96E0000}"/>
    <cellStyle name="Note 4 3 5 3 3 3" xfId="39088" xr:uid="{00000000-0005-0000-0000-0000FA6E0000}"/>
    <cellStyle name="Note 4 3 5 3 4" xfId="9641" xr:uid="{00000000-0005-0000-0000-0000FB6E0000}"/>
    <cellStyle name="Note 4 3 5 3 4 2" xfId="27076" xr:uid="{00000000-0005-0000-0000-0000FC6E0000}"/>
    <cellStyle name="Note 4 3 5 3 4 3" xfId="41529" xr:uid="{00000000-0005-0000-0000-0000FD6E0000}"/>
    <cellStyle name="Note 4 3 5 3 5" xfId="12061" xr:uid="{00000000-0005-0000-0000-0000FE6E0000}"/>
    <cellStyle name="Note 4 3 5 3 5 2" xfId="29496" xr:uid="{00000000-0005-0000-0000-0000FF6E0000}"/>
    <cellStyle name="Note 4 3 5 3 5 3" xfId="43949" xr:uid="{00000000-0005-0000-0000-0000006F0000}"/>
    <cellStyle name="Note 4 3 5 3 6" xfId="19068" xr:uid="{00000000-0005-0000-0000-0000016F0000}"/>
    <cellStyle name="Note 4 3 5 4" xfId="2228" xr:uid="{00000000-0005-0000-0000-0000026F0000}"/>
    <cellStyle name="Note 4 3 5 4 2" xfId="4739" xr:uid="{00000000-0005-0000-0000-0000036F0000}"/>
    <cellStyle name="Note 4 3 5 4 2 2" xfId="22175" xr:uid="{00000000-0005-0000-0000-0000046F0000}"/>
    <cellStyle name="Note 4 3 5 4 2 3" xfId="36628" xr:uid="{00000000-0005-0000-0000-0000056F0000}"/>
    <cellStyle name="Note 4 3 5 4 3" xfId="7201" xr:uid="{00000000-0005-0000-0000-0000066F0000}"/>
    <cellStyle name="Note 4 3 5 4 3 2" xfId="24636" xr:uid="{00000000-0005-0000-0000-0000076F0000}"/>
    <cellStyle name="Note 4 3 5 4 3 3" xfId="39089" xr:uid="{00000000-0005-0000-0000-0000086F0000}"/>
    <cellStyle name="Note 4 3 5 4 4" xfId="9642" xr:uid="{00000000-0005-0000-0000-0000096F0000}"/>
    <cellStyle name="Note 4 3 5 4 4 2" xfId="27077" xr:uid="{00000000-0005-0000-0000-00000A6F0000}"/>
    <cellStyle name="Note 4 3 5 4 4 3" xfId="41530" xr:uid="{00000000-0005-0000-0000-00000B6F0000}"/>
    <cellStyle name="Note 4 3 5 4 5" xfId="12062" xr:uid="{00000000-0005-0000-0000-00000C6F0000}"/>
    <cellStyle name="Note 4 3 5 4 5 2" xfId="29497" xr:uid="{00000000-0005-0000-0000-00000D6F0000}"/>
    <cellStyle name="Note 4 3 5 4 5 3" xfId="43950" xr:uid="{00000000-0005-0000-0000-00000E6F0000}"/>
    <cellStyle name="Note 4 3 5 4 6" xfId="15326" xr:uid="{00000000-0005-0000-0000-00000F6F0000}"/>
    <cellStyle name="Note 4 3 5 4 6 2" xfId="32761" xr:uid="{00000000-0005-0000-0000-0000106F0000}"/>
    <cellStyle name="Note 4 3 5 4 6 3" xfId="47214" xr:uid="{00000000-0005-0000-0000-0000116F0000}"/>
    <cellStyle name="Note 4 3 5 4 7" xfId="19069" xr:uid="{00000000-0005-0000-0000-0000126F0000}"/>
    <cellStyle name="Note 4 3 5 4 8" xfId="20488" xr:uid="{00000000-0005-0000-0000-0000136F0000}"/>
    <cellStyle name="Note 4 3 5 5" xfId="4736" xr:uid="{00000000-0005-0000-0000-0000146F0000}"/>
    <cellStyle name="Note 4 3 5 5 2" xfId="14178" xr:uid="{00000000-0005-0000-0000-0000156F0000}"/>
    <cellStyle name="Note 4 3 5 5 2 2" xfId="31613" xr:uid="{00000000-0005-0000-0000-0000166F0000}"/>
    <cellStyle name="Note 4 3 5 5 2 3" xfId="46066" xr:uid="{00000000-0005-0000-0000-0000176F0000}"/>
    <cellStyle name="Note 4 3 5 5 3" xfId="16639" xr:uid="{00000000-0005-0000-0000-0000186F0000}"/>
    <cellStyle name="Note 4 3 5 5 3 2" xfId="34074" xr:uid="{00000000-0005-0000-0000-0000196F0000}"/>
    <cellStyle name="Note 4 3 5 5 3 3" xfId="48527" xr:uid="{00000000-0005-0000-0000-00001A6F0000}"/>
    <cellStyle name="Note 4 3 5 5 4" xfId="22172" xr:uid="{00000000-0005-0000-0000-00001B6F0000}"/>
    <cellStyle name="Note 4 3 5 5 5" xfId="36625" xr:uid="{00000000-0005-0000-0000-00001C6F0000}"/>
    <cellStyle name="Note 4 3 5 6" xfId="7198" xr:uid="{00000000-0005-0000-0000-00001D6F0000}"/>
    <cellStyle name="Note 4 3 5 6 2" xfId="24633" xr:uid="{00000000-0005-0000-0000-00001E6F0000}"/>
    <cellStyle name="Note 4 3 5 6 3" xfId="39086" xr:uid="{00000000-0005-0000-0000-00001F6F0000}"/>
    <cellStyle name="Note 4 3 5 7" xfId="9639" xr:uid="{00000000-0005-0000-0000-0000206F0000}"/>
    <cellStyle name="Note 4 3 5 7 2" xfId="27074" xr:uid="{00000000-0005-0000-0000-0000216F0000}"/>
    <cellStyle name="Note 4 3 5 7 3" xfId="41527" xr:uid="{00000000-0005-0000-0000-0000226F0000}"/>
    <cellStyle name="Note 4 3 5 8" xfId="12059" xr:uid="{00000000-0005-0000-0000-0000236F0000}"/>
    <cellStyle name="Note 4 3 5 8 2" xfId="29494" xr:uid="{00000000-0005-0000-0000-0000246F0000}"/>
    <cellStyle name="Note 4 3 5 8 3" xfId="43947" xr:uid="{00000000-0005-0000-0000-0000256F0000}"/>
    <cellStyle name="Note 4 3 5 9" xfId="19066" xr:uid="{00000000-0005-0000-0000-0000266F0000}"/>
    <cellStyle name="Note 4 3 6" xfId="2229" xr:uid="{00000000-0005-0000-0000-0000276F0000}"/>
    <cellStyle name="Note 4 3 6 2" xfId="4740" xr:uid="{00000000-0005-0000-0000-0000286F0000}"/>
    <cellStyle name="Note 4 3 6 2 2" xfId="14181" xr:uid="{00000000-0005-0000-0000-0000296F0000}"/>
    <cellStyle name="Note 4 3 6 2 2 2" xfId="31616" xr:uid="{00000000-0005-0000-0000-00002A6F0000}"/>
    <cellStyle name="Note 4 3 6 2 2 3" xfId="46069" xr:uid="{00000000-0005-0000-0000-00002B6F0000}"/>
    <cellStyle name="Note 4 3 6 2 3" xfId="16642" xr:uid="{00000000-0005-0000-0000-00002C6F0000}"/>
    <cellStyle name="Note 4 3 6 2 3 2" xfId="34077" xr:uid="{00000000-0005-0000-0000-00002D6F0000}"/>
    <cellStyle name="Note 4 3 6 2 3 3" xfId="48530" xr:uid="{00000000-0005-0000-0000-00002E6F0000}"/>
    <cellStyle name="Note 4 3 6 2 4" xfId="22176" xr:uid="{00000000-0005-0000-0000-00002F6F0000}"/>
    <cellStyle name="Note 4 3 6 2 5" xfId="36629" xr:uid="{00000000-0005-0000-0000-0000306F0000}"/>
    <cellStyle name="Note 4 3 6 3" xfId="7202" xr:uid="{00000000-0005-0000-0000-0000316F0000}"/>
    <cellStyle name="Note 4 3 6 3 2" xfId="24637" xr:uid="{00000000-0005-0000-0000-0000326F0000}"/>
    <cellStyle name="Note 4 3 6 3 3" xfId="39090" xr:uid="{00000000-0005-0000-0000-0000336F0000}"/>
    <cellStyle name="Note 4 3 6 4" xfId="9643" xr:uid="{00000000-0005-0000-0000-0000346F0000}"/>
    <cellStyle name="Note 4 3 6 4 2" xfId="27078" xr:uid="{00000000-0005-0000-0000-0000356F0000}"/>
    <cellStyle name="Note 4 3 6 4 3" xfId="41531" xr:uid="{00000000-0005-0000-0000-0000366F0000}"/>
    <cellStyle name="Note 4 3 6 5" xfId="12063" xr:uid="{00000000-0005-0000-0000-0000376F0000}"/>
    <cellStyle name="Note 4 3 6 5 2" xfId="29498" xr:uid="{00000000-0005-0000-0000-0000386F0000}"/>
    <cellStyle name="Note 4 3 6 5 3" xfId="43951" xr:uid="{00000000-0005-0000-0000-0000396F0000}"/>
    <cellStyle name="Note 4 3 6 6" xfId="19070" xr:uid="{00000000-0005-0000-0000-00003A6F0000}"/>
    <cellStyle name="Note 4 3 7" xfId="2230" xr:uid="{00000000-0005-0000-0000-00003B6F0000}"/>
    <cellStyle name="Note 4 3 7 2" xfId="4741" xr:uid="{00000000-0005-0000-0000-00003C6F0000}"/>
    <cellStyle name="Note 4 3 7 2 2" xfId="14182" xr:uid="{00000000-0005-0000-0000-00003D6F0000}"/>
    <cellStyle name="Note 4 3 7 2 2 2" xfId="31617" xr:uid="{00000000-0005-0000-0000-00003E6F0000}"/>
    <cellStyle name="Note 4 3 7 2 2 3" xfId="46070" xr:uid="{00000000-0005-0000-0000-00003F6F0000}"/>
    <cellStyle name="Note 4 3 7 2 3" xfId="16643" xr:uid="{00000000-0005-0000-0000-0000406F0000}"/>
    <cellStyle name="Note 4 3 7 2 3 2" xfId="34078" xr:uid="{00000000-0005-0000-0000-0000416F0000}"/>
    <cellStyle name="Note 4 3 7 2 3 3" xfId="48531" xr:uid="{00000000-0005-0000-0000-0000426F0000}"/>
    <cellStyle name="Note 4 3 7 2 4" xfId="22177" xr:uid="{00000000-0005-0000-0000-0000436F0000}"/>
    <cellStyle name="Note 4 3 7 2 5" xfId="36630" xr:uid="{00000000-0005-0000-0000-0000446F0000}"/>
    <cellStyle name="Note 4 3 7 3" xfId="7203" xr:uid="{00000000-0005-0000-0000-0000456F0000}"/>
    <cellStyle name="Note 4 3 7 3 2" xfId="24638" xr:uid="{00000000-0005-0000-0000-0000466F0000}"/>
    <cellStyle name="Note 4 3 7 3 3" xfId="39091" xr:uid="{00000000-0005-0000-0000-0000476F0000}"/>
    <cellStyle name="Note 4 3 7 4" xfId="9644" xr:uid="{00000000-0005-0000-0000-0000486F0000}"/>
    <cellStyle name="Note 4 3 7 4 2" xfId="27079" xr:uid="{00000000-0005-0000-0000-0000496F0000}"/>
    <cellStyle name="Note 4 3 7 4 3" xfId="41532" xr:uid="{00000000-0005-0000-0000-00004A6F0000}"/>
    <cellStyle name="Note 4 3 7 5" xfId="12064" xr:uid="{00000000-0005-0000-0000-00004B6F0000}"/>
    <cellStyle name="Note 4 3 7 5 2" xfId="29499" xr:uid="{00000000-0005-0000-0000-00004C6F0000}"/>
    <cellStyle name="Note 4 3 7 5 3" xfId="43952" xr:uid="{00000000-0005-0000-0000-00004D6F0000}"/>
    <cellStyle name="Note 4 3 7 6" xfId="19071" xr:uid="{00000000-0005-0000-0000-00004E6F0000}"/>
    <cellStyle name="Note 4 3 8" xfId="2231" xr:uid="{00000000-0005-0000-0000-00004F6F0000}"/>
    <cellStyle name="Note 4 3 8 2" xfId="4742" xr:uid="{00000000-0005-0000-0000-0000506F0000}"/>
    <cellStyle name="Note 4 3 8 2 2" xfId="22178" xr:uid="{00000000-0005-0000-0000-0000516F0000}"/>
    <cellStyle name="Note 4 3 8 2 3" xfId="36631" xr:uid="{00000000-0005-0000-0000-0000526F0000}"/>
    <cellStyle name="Note 4 3 8 3" xfId="7204" xr:uid="{00000000-0005-0000-0000-0000536F0000}"/>
    <cellStyle name="Note 4 3 8 3 2" xfId="24639" xr:uid="{00000000-0005-0000-0000-0000546F0000}"/>
    <cellStyle name="Note 4 3 8 3 3" xfId="39092" xr:uid="{00000000-0005-0000-0000-0000556F0000}"/>
    <cellStyle name="Note 4 3 8 4" xfId="9645" xr:uid="{00000000-0005-0000-0000-0000566F0000}"/>
    <cellStyle name="Note 4 3 8 4 2" xfId="27080" xr:uid="{00000000-0005-0000-0000-0000576F0000}"/>
    <cellStyle name="Note 4 3 8 4 3" xfId="41533" xr:uid="{00000000-0005-0000-0000-0000586F0000}"/>
    <cellStyle name="Note 4 3 8 5" xfId="12065" xr:uid="{00000000-0005-0000-0000-0000596F0000}"/>
    <cellStyle name="Note 4 3 8 5 2" xfId="29500" xr:uid="{00000000-0005-0000-0000-00005A6F0000}"/>
    <cellStyle name="Note 4 3 8 5 3" xfId="43953" xr:uid="{00000000-0005-0000-0000-00005B6F0000}"/>
    <cellStyle name="Note 4 3 8 6" xfId="15327" xr:uid="{00000000-0005-0000-0000-00005C6F0000}"/>
    <cellStyle name="Note 4 3 8 6 2" xfId="32762" xr:uid="{00000000-0005-0000-0000-00005D6F0000}"/>
    <cellStyle name="Note 4 3 8 6 3" xfId="47215" xr:uid="{00000000-0005-0000-0000-00005E6F0000}"/>
    <cellStyle name="Note 4 3 8 7" xfId="19072" xr:uid="{00000000-0005-0000-0000-00005F6F0000}"/>
    <cellStyle name="Note 4 3 8 8" xfId="20489" xr:uid="{00000000-0005-0000-0000-0000606F0000}"/>
    <cellStyle name="Note 4 3 9" xfId="4723" xr:uid="{00000000-0005-0000-0000-0000616F0000}"/>
    <cellStyle name="Note 4 3 9 2" xfId="14168" xr:uid="{00000000-0005-0000-0000-0000626F0000}"/>
    <cellStyle name="Note 4 3 9 2 2" xfId="31603" xr:uid="{00000000-0005-0000-0000-0000636F0000}"/>
    <cellStyle name="Note 4 3 9 2 3" xfId="46056" xr:uid="{00000000-0005-0000-0000-0000646F0000}"/>
    <cellStyle name="Note 4 3 9 3" xfId="16629" xr:uid="{00000000-0005-0000-0000-0000656F0000}"/>
    <cellStyle name="Note 4 3 9 3 2" xfId="34064" xr:uid="{00000000-0005-0000-0000-0000666F0000}"/>
    <cellStyle name="Note 4 3 9 3 3" xfId="48517" xr:uid="{00000000-0005-0000-0000-0000676F0000}"/>
    <cellStyle name="Note 4 3 9 4" xfId="22159" xr:uid="{00000000-0005-0000-0000-0000686F0000}"/>
    <cellStyle name="Note 4 3 9 5" xfId="36612" xr:uid="{00000000-0005-0000-0000-0000696F0000}"/>
    <cellStyle name="Note 4 30" xfId="2232" xr:uid="{00000000-0005-0000-0000-00006A6F0000}"/>
    <cellStyle name="Note 4 30 2" xfId="4743" xr:uid="{00000000-0005-0000-0000-00006B6F0000}"/>
    <cellStyle name="Note 4 30 2 2" xfId="22179" xr:uid="{00000000-0005-0000-0000-00006C6F0000}"/>
    <cellStyle name="Note 4 30 2 3" xfId="36632" xr:uid="{00000000-0005-0000-0000-00006D6F0000}"/>
    <cellStyle name="Note 4 30 3" xfId="7205" xr:uid="{00000000-0005-0000-0000-00006E6F0000}"/>
    <cellStyle name="Note 4 30 3 2" xfId="24640" xr:uid="{00000000-0005-0000-0000-00006F6F0000}"/>
    <cellStyle name="Note 4 30 3 3" xfId="39093" xr:uid="{00000000-0005-0000-0000-0000706F0000}"/>
    <cellStyle name="Note 4 30 4" xfId="9646" xr:uid="{00000000-0005-0000-0000-0000716F0000}"/>
    <cellStyle name="Note 4 30 4 2" xfId="27081" xr:uid="{00000000-0005-0000-0000-0000726F0000}"/>
    <cellStyle name="Note 4 30 4 3" xfId="41534" xr:uid="{00000000-0005-0000-0000-0000736F0000}"/>
    <cellStyle name="Note 4 30 5" xfId="12066" xr:uid="{00000000-0005-0000-0000-0000746F0000}"/>
    <cellStyle name="Note 4 30 5 2" xfId="29501" xr:uid="{00000000-0005-0000-0000-0000756F0000}"/>
    <cellStyle name="Note 4 30 5 3" xfId="43954" xr:uid="{00000000-0005-0000-0000-0000766F0000}"/>
    <cellStyle name="Note 4 30 6" xfId="15328" xr:uid="{00000000-0005-0000-0000-0000776F0000}"/>
    <cellStyle name="Note 4 30 6 2" xfId="32763" xr:uid="{00000000-0005-0000-0000-0000786F0000}"/>
    <cellStyle name="Note 4 30 6 3" xfId="47216" xr:uid="{00000000-0005-0000-0000-0000796F0000}"/>
    <cellStyle name="Note 4 30 7" xfId="19073" xr:uid="{00000000-0005-0000-0000-00007A6F0000}"/>
    <cellStyle name="Note 4 30 8" xfId="20490" xr:uid="{00000000-0005-0000-0000-00007B6F0000}"/>
    <cellStyle name="Note 4 31" xfId="4404" xr:uid="{00000000-0005-0000-0000-00007C6F0000}"/>
    <cellStyle name="Note 4 31 2" xfId="13928" xr:uid="{00000000-0005-0000-0000-00007D6F0000}"/>
    <cellStyle name="Note 4 31 2 2" xfId="31363" xr:uid="{00000000-0005-0000-0000-00007E6F0000}"/>
    <cellStyle name="Note 4 31 2 3" xfId="45816" xr:uid="{00000000-0005-0000-0000-00007F6F0000}"/>
    <cellStyle name="Note 4 31 3" xfId="16389" xr:uid="{00000000-0005-0000-0000-0000806F0000}"/>
    <cellStyle name="Note 4 31 3 2" xfId="33824" xr:uid="{00000000-0005-0000-0000-0000816F0000}"/>
    <cellStyle name="Note 4 31 3 3" xfId="48277" xr:uid="{00000000-0005-0000-0000-0000826F0000}"/>
    <cellStyle name="Note 4 31 4" xfId="21840" xr:uid="{00000000-0005-0000-0000-0000836F0000}"/>
    <cellStyle name="Note 4 31 5" xfId="36293" xr:uid="{00000000-0005-0000-0000-0000846F0000}"/>
    <cellStyle name="Note 4 32" xfId="6866" xr:uid="{00000000-0005-0000-0000-0000856F0000}"/>
    <cellStyle name="Note 4 32 2" xfId="24301" xr:uid="{00000000-0005-0000-0000-0000866F0000}"/>
    <cellStyle name="Note 4 32 3" xfId="38754" xr:uid="{00000000-0005-0000-0000-0000876F0000}"/>
    <cellStyle name="Note 4 33" xfId="9307" xr:uid="{00000000-0005-0000-0000-0000886F0000}"/>
    <cellStyle name="Note 4 33 2" xfId="26742" xr:uid="{00000000-0005-0000-0000-0000896F0000}"/>
    <cellStyle name="Note 4 33 3" xfId="41195" xr:uid="{00000000-0005-0000-0000-00008A6F0000}"/>
    <cellStyle name="Note 4 34" xfId="11727" xr:uid="{00000000-0005-0000-0000-00008B6F0000}"/>
    <cellStyle name="Note 4 34 2" xfId="29162" xr:uid="{00000000-0005-0000-0000-00008C6F0000}"/>
    <cellStyle name="Note 4 34 3" xfId="43615" xr:uid="{00000000-0005-0000-0000-00008D6F0000}"/>
    <cellStyle name="Note 4 35" xfId="18734" xr:uid="{00000000-0005-0000-0000-00008E6F0000}"/>
    <cellStyle name="Note 4 4" xfId="2233" xr:uid="{00000000-0005-0000-0000-00008F6F0000}"/>
    <cellStyle name="Note 4 4 10" xfId="7206" xr:uid="{00000000-0005-0000-0000-0000906F0000}"/>
    <cellStyle name="Note 4 4 10 2" xfId="24641" xr:uid="{00000000-0005-0000-0000-0000916F0000}"/>
    <cellStyle name="Note 4 4 10 3" xfId="39094" xr:uid="{00000000-0005-0000-0000-0000926F0000}"/>
    <cellStyle name="Note 4 4 11" xfId="9647" xr:uid="{00000000-0005-0000-0000-0000936F0000}"/>
    <cellStyle name="Note 4 4 11 2" xfId="27082" xr:uid="{00000000-0005-0000-0000-0000946F0000}"/>
    <cellStyle name="Note 4 4 11 3" xfId="41535" xr:uid="{00000000-0005-0000-0000-0000956F0000}"/>
    <cellStyle name="Note 4 4 12" xfId="12067" xr:uid="{00000000-0005-0000-0000-0000966F0000}"/>
    <cellStyle name="Note 4 4 12 2" xfId="29502" xr:uid="{00000000-0005-0000-0000-0000976F0000}"/>
    <cellStyle name="Note 4 4 12 3" xfId="43955" xr:uid="{00000000-0005-0000-0000-0000986F0000}"/>
    <cellStyle name="Note 4 4 13" xfId="19074" xr:uid="{00000000-0005-0000-0000-0000996F0000}"/>
    <cellStyle name="Note 4 4 2" xfId="2234" xr:uid="{00000000-0005-0000-0000-00009A6F0000}"/>
    <cellStyle name="Note 4 4 2 2" xfId="2235" xr:uid="{00000000-0005-0000-0000-00009B6F0000}"/>
    <cellStyle name="Note 4 4 2 2 2" xfId="4746" xr:uid="{00000000-0005-0000-0000-00009C6F0000}"/>
    <cellStyle name="Note 4 4 2 2 2 2" xfId="14185" xr:uid="{00000000-0005-0000-0000-00009D6F0000}"/>
    <cellStyle name="Note 4 4 2 2 2 2 2" xfId="31620" xr:uid="{00000000-0005-0000-0000-00009E6F0000}"/>
    <cellStyle name="Note 4 4 2 2 2 2 3" xfId="46073" xr:uid="{00000000-0005-0000-0000-00009F6F0000}"/>
    <cellStyle name="Note 4 4 2 2 2 3" xfId="16646" xr:uid="{00000000-0005-0000-0000-0000A06F0000}"/>
    <cellStyle name="Note 4 4 2 2 2 3 2" xfId="34081" xr:uid="{00000000-0005-0000-0000-0000A16F0000}"/>
    <cellStyle name="Note 4 4 2 2 2 3 3" xfId="48534" xr:uid="{00000000-0005-0000-0000-0000A26F0000}"/>
    <cellStyle name="Note 4 4 2 2 2 4" xfId="22182" xr:uid="{00000000-0005-0000-0000-0000A36F0000}"/>
    <cellStyle name="Note 4 4 2 2 2 5" xfId="36635" xr:uid="{00000000-0005-0000-0000-0000A46F0000}"/>
    <cellStyle name="Note 4 4 2 2 3" xfId="7208" xr:uid="{00000000-0005-0000-0000-0000A56F0000}"/>
    <cellStyle name="Note 4 4 2 2 3 2" xfId="24643" xr:uid="{00000000-0005-0000-0000-0000A66F0000}"/>
    <cellStyle name="Note 4 4 2 2 3 3" xfId="39096" xr:uid="{00000000-0005-0000-0000-0000A76F0000}"/>
    <cellStyle name="Note 4 4 2 2 4" xfId="9649" xr:uid="{00000000-0005-0000-0000-0000A86F0000}"/>
    <cellStyle name="Note 4 4 2 2 4 2" xfId="27084" xr:uid="{00000000-0005-0000-0000-0000A96F0000}"/>
    <cellStyle name="Note 4 4 2 2 4 3" xfId="41537" xr:uid="{00000000-0005-0000-0000-0000AA6F0000}"/>
    <cellStyle name="Note 4 4 2 2 5" xfId="12069" xr:uid="{00000000-0005-0000-0000-0000AB6F0000}"/>
    <cellStyle name="Note 4 4 2 2 5 2" xfId="29504" xr:uid="{00000000-0005-0000-0000-0000AC6F0000}"/>
    <cellStyle name="Note 4 4 2 2 5 3" xfId="43957" xr:uid="{00000000-0005-0000-0000-0000AD6F0000}"/>
    <cellStyle name="Note 4 4 2 2 6" xfId="19076" xr:uid="{00000000-0005-0000-0000-0000AE6F0000}"/>
    <cellStyle name="Note 4 4 2 3" xfId="2236" xr:uid="{00000000-0005-0000-0000-0000AF6F0000}"/>
    <cellStyle name="Note 4 4 2 3 2" xfId="4747" xr:uid="{00000000-0005-0000-0000-0000B06F0000}"/>
    <cellStyle name="Note 4 4 2 3 2 2" xfId="14186" xr:uid="{00000000-0005-0000-0000-0000B16F0000}"/>
    <cellStyle name="Note 4 4 2 3 2 2 2" xfId="31621" xr:uid="{00000000-0005-0000-0000-0000B26F0000}"/>
    <cellStyle name="Note 4 4 2 3 2 2 3" xfId="46074" xr:uid="{00000000-0005-0000-0000-0000B36F0000}"/>
    <cellStyle name="Note 4 4 2 3 2 3" xfId="16647" xr:uid="{00000000-0005-0000-0000-0000B46F0000}"/>
    <cellStyle name="Note 4 4 2 3 2 3 2" xfId="34082" xr:uid="{00000000-0005-0000-0000-0000B56F0000}"/>
    <cellStyle name="Note 4 4 2 3 2 3 3" xfId="48535" xr:uid="{00000000-0005-0000-0000-0000B66F0000}"/>
    <cellStyle name="Note 4 4 2 3 2 4" xfId="22183" xr:uid="{00000000-0005-0000-0000-0000B76F0000}"/>
    <cellStyle name="Note 4 4 2 3 2 5" xfId="36636" xr:uid="{00000000-0005-0000-0000-0000B86F0000}"/>
    <cellStyle name="Note 4 4 2 3 3" xfId="7209" xr:uid="{00000000-0005-0000-0000-0000B96F0000}"/>
    <cellStyle name="Note 4 4 2 3 3 2" xfId="24644" xr:uid="{00000000-0005-0000-0000-0000BA6F0000}"/>
    <cellStyle name="Note 4 4 2 3 3 3" xfId="39097" xr:uid="{00000000-0005-0000-0000-0000BB6F0000}"/>
    <cellStyle name="Note 4 4 2 3 4" xfId="9650" xr:uid="{00000000-0005-0000-0000-0000BC6F0000}"/>
    <cellStyle name="Note 4 4 2 3 4 2" xfId="27085" xr:uid="{00000000-0005-0000-0000-0000BD6F0000}"/>
    <cellStyle name="Note 4 4 2 3 4 3" xfId="41538" xr:uid="{00000000-0005-0000-0000-0000BE6F0000}"/>
    <cellStyle name="Note 4 4 2 3 5" xfId="12070" xr:uid="{00000000-0005-0000-0000-0000BF6F0000}"/>
    <cellStyle name="Note 4 4 2 3 5 2" xfId="29505" xr:uid="{00000000-0005-0000-0000-0000C06F0000}"/>
    <cellStyle name="Note 4 4 2 3 5 3" xfId="43958" xr:uid="{00000000-0005-0000-0000-0000C16F0000}"/>
    <cellStyle name="Note 4 4 2 3 6" xfId="19077" xr:uid="{00000000-0005-0000-0000-0000C26F0000}"/>
    <cellStyle name="Note 4 4 2 4" xfId="2237" xr:uid="{00000000-0005-0000-0000-0000C36F0000}"/>
    <cellStyle name="Note 4 4 2 4 2" xfId="4748" xr:uid="{00000000-0005-0000-0000-0000C46F0000}"/>
    <cellStyle name="Note 4 4 2 4 2 2" xfId="22184" xr:uid="{00000000-0005-0000-0000-0000C56F0000}"/>
    <cellStyle name="Note 4 4 2 4 2 3" xfId="36637" xr:uid="{00000000-0005-0000-0000-0000C66F0000}"/>
    <cellStyle name="Note 4 4 2 4 3" xfId="7210" xr:uid="{00000000-0005-0000-0000-0000C76F0000}"/>
    <cellStyle name="Note 4 4 2 4 3 2" xfId="24645" xr:uid="{00000000-0005-0000-0000-0000C86F0000}"/>
    <cellStyle name="Note 4 4 2 4 3 3" xfId="39098" xr:uid="{00000000-0005-0000-0000-0000C96F0000}"/>
    <cellStyle name="Note 4 4 2 4 4" xfId="9651" xr:uid="{00000000-0005-0000-0000-0000CA6F0000}"/>
    <cellStyle name="Note 4 4 2 4 4 2" xfId="27086" xr:uid="{00000000-0005-0000-0000-0000CB6F0000}"/>
    <cellStyle name="Note 4 4 2 4 4 3" xfId="41539" xr:uid="{00000000-0005-0000-0000-0000CC6F0000}"/>
    <cellStyle name="Note 4 4 2 4 5" xfId="12071" xr:uid="{00000000-0005-0000-0000-0000CD6F0000}"/>
    <cellStyle name="Note 4 4 2 4 5 2" xfId="29506" xr:uid="{00000000-0005-0000-0000-0000CE6F0000}"/>
    <cellStyle name="Note 4 4 2 4 5 3" xfId="43959" xr:uid="{00000000-0005-0000-0000-0000CF6F0000}"/>
    <cellStyle name="Note 4 4 2 4 6" xfId="15329" xr:uid="{00000000-0005-0000-0000-0000D06F0000}"/>
    <cellStyle name="Note 4 4 2 4 6 2" xfId="32764" xr:uid="{00000000-0005-0000-0000-0000D16F0000}"/>
    <cellStyle name="Note 4 4 2 4 6 3" xfId="47217" xr:uid="{00000000-0005-0000-0000-0000D26F0000}"/>
    <cellStyle name="Note 4 4 2 4 7" xfId="19078" xr:uid="{00000000-0005-0000-0000-0000D36F0000}"/>
    <cellStyle name="Note 4 4 2 4 8" xfId="20491" xr:uid="{00000000-0005-0000-0000-0000D46F0000}"/>
    <cellStyle name="Note 4 4 2 5" xfId="4745" xr:uid="{00000000-0005-0000-0000-0000D56F0000}"/>
    <cellStyle name="Note 4 4 2 5 2" xfId="14184" xr:uid="{00000000-0005-0000-0000-0000D66F0000}"/>
    <cellStyle name="Note 4 4 2 5 2 2" xfId="31619" xr:uid="{00000000-0005-0000-0000-0000D76F0000}"/>
    <cellStyle name="Note 4 4 2 5 2 3" xfId="46072" xr:uid="{00000000-0005-0000-0000-0000D86F0000}"/>
    <cellStyle name="Note 4 4 2 5 3" xfId="16645" xr:uid="{00000000-0005-0000-0000-0000D96F0000}"/>
    <cellStyle name="Note 4 4 2 5 3 2" xfId="34080" xr:uid="{00000000-0005-0000-0000-0000DA6F0000}"/>
    <cellStyle name="Note 4 4 2 5 3 3" xfId="48533" xr:uid="{00000000-0005-0000-0000-0000DB6F0000}"/>
    <cellStyle name="Note 4 4 2 5 4" xfId="22181" xr:uid="{00000000-0005-0000-0000-0000DC6F0000}"/>
    <cellStyle name="Note 4 4 2 5 5" xfId="36634" xr:uid="{00000000-0005-0000-0000-0000DD6F0000}"/>
    <cellStyle name="Note 4 4 2 6" xfId="7207" xr:uid="{00000000-0005-0000-0000-0000DE6F0000}"/>
    <cellStyle name="Note 4 4 2 6 2" xfId="24642" xr:uid="{00000000-0005-0000-0000-0000DF6F0000}"/>
    <cellStyle name="Note 4 4 2 6 3" xfId="39095" xr:uid="{00000000-0005-0000-0000-0000E06F0000}"/>
    <cellStyle name="Note 4 4 2 7" xfId="9648" xr:uid="{00000000-0005-0000-0000-0000E16F0000}"/>
    <cellStyle name="Note 4 4 2 7 2" xfId="27083" xr:uid="{00000000-0005-0000-0000-0000E26F0000}"/>
    <cellStyle name="Note 4 4 2 7 3" xfId="41536" xr:uid="{00000000-0005-0000-0000-0000E36F0000}"/>
    <cellStyle name="Note 4 4 2 8" xfId="12068" xr:uid="{00000000-0005-0000-0000-0000E46F0000}"/>
    <cellStyle name="Note 4 4 2 8 2" xfId="29503" xr:uid="{00000000-0005-0000-0000-0000E56F0000}"/>
    <cellStyle name="Note 4 4 2 8 3" xfId="43956" xr:uid="{00000000-0005-0000-0000-0000E66F0000}"/>
    <cellStyle name="Note 4 4 2 9" xfId="19075" xr:uid="{00000000-0005-0000-0000-0000E76F0000}"/>
    <cellStyle name="Note 4 4 3" xfId="2238" xr:uid="{00000000-0005-0000-0000-0000E86F0000}"/>
    <cellStyle name="Note 4 4 3 2" xfId="2239" xr:uid="{00000000-0005-0000-0000-0000E96F0000}"/>
    <cellStyle name="Note 4 4 3 2 2" xfId="4750" xr:uid="{00000000-0005-0000-0000-0000EA6F0000}"/>
    <cellStyle name="Note 4 4 3 2 2 2" xfId="14188" xr:uid="{00000000-0005-0000-0000-0000EB6F0000}"/>
    <cellStyle name="Note 4 4 3 2 2 2 2" xfId="31623" xr:uid="{00000000-0005-0000-0000-0000EC6F0000}"/>
    <cellStyle name="Note 4 4 3 2 2 2 3" xfId="46076" xr:uid="{00000000-0005-0000-0000-0000ED6F0000}"/>
    <cellStyle name="Note 4 4 3 2 2 3" xfId="16649" xr:uid="{00000000-0005-0000-0000-0000EE6F0000}"/>
    <cellStyle name="Note 4 4 3 2 2 3 2" xfId="34084" xr:uid="{00000000-0005-0000-0000-0000EF6F0000}"/>
    <cellStyle name="Note 4 4 3 2 2 3 3" xfId="48537" xr:uid="{00000000-0005-0000-0000-0000F06F0000}"/>
    <cellStyle name="Note 4 4 3 2 2 4" xfId="22186" xr:uid="{00000000-0005-0000-0000-0000F16F0000}"/>
    <cellStyle name="Note 4 4 3 2 2 5" xfId="36639" xr:uid="{00000000-0005-0000-0000-0000F26F0000}"/>
    <cellStyle name="Note 4 4 3 2 3" xfId="7212" xr:uid="{00000000-0005-0000-0000-0000F36F0000}"/>
    <cellStyle name="Note 4 4 3 2 3 2" xfId="24647" xr:uid="{00000000-0005-0000-0000-0000F46F0000}"/>
    <cellStyle name="Note 4 4 3 2 3 3" xfId="39100" xr:uid="{00000000-0005-0000-0000-0000F56F0000}"/>
    <cellStyle name="Note 4 4 3 2 4" xfId="9653" xr:uid="{00000000-0005-0000-0000-0000F66F0000}"/>
    <cellStyle name="Note 4 4 3 2 4 2" xfId="27088" xr:uid="{00000000-0005-0000-0000-0000F76F0000}"/>
    <cellStyle name="Note 4 4 3 2 4 3" xfId="41541" xr:uid="{00000000-0005-0000-0000-0000F86F0000}"/>
    <cellStyle name="Note 4 4 3 2 5" xfId="12073" xr:uid="{00000000-0005-0000-0000-0000F96F0000}"/>
    <cellStyle name="Note 4 4 3 2 5 2" xfId="29508" xr:uid="{00000000-0005-0000-0000-0000FA6F0000}"/>
    <cellStyle name="Note 4 4 3 2 5 3" xfId="43961" xr:uid="{00000000-0005-0000-0000-0000FB6F0000}"/>
    <cellStyle name="Note 4 4 3 2 6" xfId="19080" xr:uid="{00000000-0005-0000-0000-0000FC6F0000}"/>
    <cellStyle name="Note 4 4 3 3" xfId="2240" xr:uid="{00000000-0005-0000-0000-0000FD6F0000}"/>
    <cellStyle name="Note 4 4 3 3 2" xfId="4751" xr:uid="{00000000-0005-0000-0000-0000FE6F0000}"/>
    <cellStyle name="Note 4 4 3 3 2 2" xfId="14189" xr:uid="{00000000-0005-0000-0000-0000FF6F0000}"/>
    <cellStyle name="Note 4 4 3 3 2 2 2" xfId="31624" xr:uid="{00000000-0005-0000-0000-000000700000}"/>
    <cellStyle name="Note 4 4 3 3 2 2 3" xfId="46077" xr:uid="{00000000-0005-0000-0000-000001700000}"/>
    <cellStyle name="Note 4 4 3 3 2 3" xfId="16650" xr:uid="{00000000-0005-0000-0000-000002700000}"/>
    <cellStyle name="Note 4 4 3 3 2 3 2" xfId="34085" xr:uid="{00000000-0005-0000-0000-000003700000}"/>
    <cellStyle name="Note 4 4 3 3 2 3 3" xfId="48538" xr:uid="{00000000-0005-0000-0000-000004700000}"/>
    <cellStyle name="Note 4 4 3 3 2 4" xfId="22187" xr:uid="{00000000-0005-0000-0000-000005700000}"/>
    <cellStyle name="Note 4 4 3 3 2 5" xfId="36640" xr:uid="{00000000-0005-0000-0000-000006700000}"/>
    <cellStyle name="Note 4 4 3 3 3" xfId="7213" xr:uid="{00000000-0005-0000-0000-000007700000}"/>
    <cellStyle name="Note 4 4 3 3 3 2" xfId="24648" xr:uid="{00000000-0005-0000-0000-000008700000}"/>
    <cellStyle name="Note 4 4 3 3 3 3" xfId="39101" xr:uid="{00000000-0005-0000-0000-000009700000}"/>
    <cellStyle name="Note 4 4 3 3 4" xfId="9654" xr:uid="{00000000-0005-0000-0000-00000A700000}"/>
    <cellStyle name="Note 4 4 3 3 4 2" xfId="27089" xr:uid="{00000000-0005-0000-0000-00000B700000}"/>
    <cellStyle name="Note 4 4 3 3 4 3" xfId="41542" xr:uid="{00000000-0005-0000-0000-00000C700000}"/>
    <cellStyle name="Note 4 4 3 3 5" xfId="12074" xr:uid="{00000000-0005-0000-0000-00000D700000}"/>
    <cellStyle name="Note 4 4 3 3 5 2" xfId="29509" xr:uid="{00000000-0005-0000-0000-00000E700000}"/>
    <cellStyle name="Note 4 4 3 3 5 3" xfId="43962" xr:uid="{00000000-0005-0000-0000-00000F700000}"/>
    <cellStyle name="Note 4 4 3 3 6" xfId="19081" xr:uid="{00000000-0005-0000-0000-000010700000}"/>
    <cellStyle name="Note 4 4 3 4" xfId="2241" xr:uid="{00000000-0005-0000-0000-000011700000}"/>
    <cellStyle name="Note 4 4 3 4 2" xfId="4752" xr:uid="{00000000-0005-0000-0000-000012700000}"/>
    <cellStyle name="Note 4 4 3 4 2 2" xfId="22188" xr:uid="{00000000-0005-0000-0000-000013700000}"/>
    <cellStyle name="Note 4 4 3 4 2 3" xfId="36641" xr:uid="{00000000-0005-0000-0000-000014700000}"/>
    <cellStyle name="Note 4 4 3 4 3" xfId="7214" xr:uid="{00000000-0005-0000-0000-000015700000}"/>
    <cellStyle name="Note 4 4 3 4 3 2" xfId="24649" xr:uid="{00000000-0005-0000-0000-000016700000}"/>
    <cellStyle name="Note 4 4 3 4 3 3" xfId="39102" xr:uid="{00000000-0005-0000-0000-000017700000}"/>
    <cellStyle name="Note 4 4 3 4 4" xfId="9655" xr:uid="{00000000-0005-0000-0000-000018700000}"/>
    <cellStyle name="Note 4 4 3 4 4 2" xfId="27090" xr:uid="{00000000-0005-0000-0000-000019700000}"/>
    <cellStyle name="Note 4 4 3 4 4 3" xfId="41543" xr:uid="{00000000-0005-0000-0000-00001A700000}"/>
    <cellStyle name="Note 4 4 3 4 5" xfId="12075" xr:uid="{00000000-0005-0000-0000-00001B700000}"/>
    <cellStyle name="Note 4 4 3 4 5 2" xfId="29510" xr:uid="{00000000-0005-0000-0000-00001C700000}"/>
    <cellStyle name="Note 4 4 3 4 5 3" xfId="43963" xr:uid="{00000000-0005-0000-0000-00001D700000}"/>
    <cellStyle name="Note 4 4 3 4 6" xfId="15330" xr:uid="{00000000-0005-0000-0000-00001E700000}"/>
    <cellStyle name="Note 4 4 3 4 6 2" xfId="32765" xr:uid="{00000000-0005-0000-0000-00001F700000}"/>
    <cellStyle name="Note 4 4 3 4 6 3" xfId="47218" xr:uid="{00000000-0005-0000-0000-000020700000}"/>
    <cellStyle name="Note 4 4 3 4 7" xfId="19082" xr:uid="{00000000-0005-0000-0000-000021700000}"/>
    <cellStyle name="Note 4 4 3 4 8" xfId="20492" xr:uid="{00000000-0005-0000-0000-000022700000}"/>
    <cellStyle name="Note 4 4 3 5" xfId="4749" xr:uid="{00000000-0005-0000-0000-000023700000}"/>
    <cellStyle name="Note 4 4 3 5 2" xfId="14187" xr:uid="{00000000-0005-0000-0000-000024700000}"/>
    <cellStyle name="Note 4 4 3 5 2 2" xfId="31622" xr:uid="{00000000-0005-0000-0000-000025700000}"/>
    <cellStyle name="Note 4 4 3 5 2 3" xfId="46075" xr:uid="{00000000-0005-0000-0000-000026700000}"/>
    <cellStyle name="Note 4 4 3 5 3" xfId="16648" xr:uid="{00000000-0005-0000-0000-000027700000}"/>
    <cellStyle name="Note 4 4 3 5 3 2" xfId="34083" xr:uid="{00000000-0005-0000-0000-000028700000}"/>
    <cellStyle name="Note 4 4 3 5 3 3" xfId="48536" xr:uid="{00000000-0005-0000-0000-000029700000}"/>
    <cellStyle name="Note 4 4 3 5 4" xfId="22185" xr:uid="{00000000-0005-0000-0000-00002A700000}"/>
    <cellStyle name="Note 4 4 3 5 5" xfId="36638" xr:uid="{00000000-0005-0000-0000-00002B700000}"/>
    <cellStyle name="Note 4 4 3 6" xfId="7211" xr:uid="{00000000-0005-0000-0000-00002C700000}"/>
    <cellStyle name="Note 4 4 3 6 2" xfId="24646" xr:uid="{00000000-0005-0000-0000-00002D700000}"/>
    <cellStyle name="Note 4 4 3 6 3" xfId="39099" xr:uid="{00000000-0005-0000-0000-00002E700000}"/>
    <cellStyle name="Note 4 4 3 7" xfId="9652" xr:uid="{00000000-0005-0000-0000-00002F700000}"/>
    <cellStyle name="Note 4 4 3 7 2" xfId="27087" xr:uid="{00000000-0005-0000-0000-000030700000}"/>
    <cellStyle name="Note 4 4 3 7 3" xfId="41540" xr:uid="{00000000-0005-0000-0000-000031700000}"/>
    <cellStyle name="Note 4 4 3 8" xfId="12072" xr:uid="{00000000-0005-0000-0000-000032700000}"/>
    <cellStyle name="Note 4 4 3 8 2" xfId="29507" xr:uid="{00000000-0005-0000-0000-000033700000}"/>
    <cellStyle name="Note 4 4 3 8 3" xfId="43960" xr:uid="{00000000-0005-0000-0000-000034700000}"/>
    <cellStyle name="Note 4 4 3 9" xfId="19079" xr:uid="{00000000-0005-0000-0000-000035700000}"/>
    <cellStyle name="Note 4 4 4" xfId="2242" xr:uid="{00000000-0005-0000-0000-000036700000}"/>
    <cellStyle name="Note 4 4 4 2" xfId="2243" xr:uid="{00000000-0005-0000-0000-000037700000}"/>
    <cellStyle name="Note 4 4 4 2 2" xfId="4754" xr:uid="{00000000-0005-0000-0000-000038700000}"/>
    <cellStyle name="Note 4 4 4 2 2 2" xfId="14191" xr:uid="{00000000-0005-0000-0000-000039700000}"/>
    <cellStyle name="Note 4 4 4 2 2 2 2" xfId="31626" xr:uid="{00000000-0005-0000-0000-00003A700000}"/>
    <cellStyle name="Note 4 4 4 2 2 2 3" xfId="46079" xr:uid="{00000000-0005-0000-0000-00003B700000}"/>
    <cellStyle name="Note 4 4 4 2 2 3" xfId="16652" xr:uid="{00000000-0005-0000-0000-00003C700000}"/>
    <cellStyle name="Note 4 4 4 2 2 3 2" xfId="34087" xr:uid="{00000000-0005-0000-0000-00003D700000}"/>
    <cellStyle name="Note 4 4 4 2 2 3 3" xfId="48540" xr:uid="{00000000-0005-0000-0000-00003E700000}"/>
    <cellStyle name="Note 4 4 4 2 2 4" xfId="22190" xr:uid="{00000000-0005-0000-0000-00003F700000}"/>
    <cellStyle name="Note 4 4 4 2 2 5" xfId="36643" xr:uid="{00000000-0005-0000-0000-000040700000}"/>
    <cellStyle name="Note 4 4 4 2 3" xfId="7216" xr:uid="{00000000-0005-0000-0000-000041700000}"/>
    <cellStyle name="Note 4 4 4 2 3 2" xfId="24651" xr:uid="{00000000-0005-0000-0000-000042700000}"/>
    <cellStyle name="Note 4 4 4 2 3 3" xfId="39104" xr:uid="{00000000-0005-0000-0000-000043700000}"/>
    <cellStyle name="Note 4 4 4 2 4" xfId="9657" xr:uid="{00000000-0005-0000-0000-000044700000}"/>
    <cellStyle name="Note 4 4 4 2 4 2" xfId="27092" xr:uid="{00000000-0005-0000-0000-000045700000}"/>
    <cellStyle name="Note 4 4 4 2 4 3" xfId="41545" xr:uid="{00000000-0005-0000-0000-000046700000}"/>
    <cellStyle name="Note 4 4 4 2 5" xfId="12077" xr:uid="{00000000-0005-0000-0000-000047700000}"/>
    <cellStyle name="Note 4 4 4 2 5 2" xfId="29512" xr:uid="{00000000-0005-0000-0000-000048700000}"/>
    <cellStyle name="Note 4 4 4 2 5 3" xfId="43965" xr:uid="{00000000-0005-0000-0000-000049700000}"/>
    <cellStyle name="Note 4 4 4 2 6" xfId="19084" xr:uid="{00000000-0005-0000-0000-00004A700000}"/>
    <cellStyle name="Note 4 4 4 3" xfId="2244" xr:uid="{00000000-0005-0000-0000-00004B700000}"/>
    <cellStyle name="Note 4 4 4 3 2" xfId="4755" xr:uid="{00000000-0005-0000-0000-00004C700000}"/>
    <cellStyle name="Note 4 4 4 3 2 2" xfId="14192" xr:uid="{00000000-0005-0000-0000-00004D700000}"/>
    <cellStyle name="Note 4 4 4 3 2 2 2" xfId="31627" xr:uid="{00000000-0005-0000-0000-00004E700000}"/>
    <cellStyle name="Note 4 4 4 3 2 2 3" xfId="46080" xr:uid="{00000000-0005-0000-0000-00004F700000}"/>
    <cellStyle name="Note 4 4 4 3 2 3" xfId="16653" xr:uid="{00000000-0005-0000-0000-000050700000}"/>
    <cellStyle name="Note 4 4 4 3 2 3 2" xfId="34088" xr:uid="{00000000-0005-0000-0000-000051700000}"/>
    <cellStyle name="Note 4 4 4 3 2 3 3" xfId="48541" xr:uid="{00000000-0005-0000-0000-000052700000}"/>
    <cellStyle name="Note 4 4 4 3 2 4" xfId="22191" xr:uid="{00000000-0005-0000-0000-000053700000}"/>
    <cellStyle name="Note 4 4 4 3 2 5" xfId="36644" xr:uid="{00000000-0005-0000-0000-000054700000}"/>
    <cellStyle name="Note 4 4 4 3 3" xfId="7217" xr:uid="{00000000-0005-0000-0000-000055700000}"/>
    <cellStyle name="Note 4 4 4 3 3 2" xfId="24652" xr:uid="{00000000-0005-0000-0000-000056700000}"/>
    <cellStyle name="Note 4 4 4 3 3 3" xfId="39105" xr:uid="{00000000-0005-0000-0000-000057700000}"/>
    <cellStyle name="Note 4 4 4 3 4" xfId="9658" xr:uid="{00000000-0005-0000-0000-000058700000}"/>
    <cellStyle name="Note 4 4 4 3 4 2" xfId="27093" xr:uid="{00000000-0005-0000-0000-000059700000}"/>
    <cellStyle name="Note 4 4 4 3 4 3" xfId="41546" xr:uid="{00000000-0005-0000-0000-00005A700000}"/>
    <cellStyle name="Note 4 4 4 3 5" xfId="12078" xr:uid="{00000000-0005-0000-0000-00005B700000}"/>
    <cellStyle name="Note 4 4 4 3 5 2" xfId="29513" xr:uid="{00000000-0005-0000-0000-00005C700000}"/>
    <cellStyle name="Note 4 4 4 3 5 3" xfId="43966" xr:uid="{00000000-0005-0000-0000-00005D700000}"/>
    <cellStyle name="Note 4 4 4 3 6" xfId="19085" xr:uid="{00000000-0005-0000-0000-00005E700000}"/>
    <cellStyle name="Note 4 4 4 4" xfId="2245" xr:uid="{00000000-0005-0000-0000-00005F700000}"/>
    <cellStyle name="Note 4 4 4 4 2" xfId="4756" xr:uid="{00000000-0005-0000-0000-000060700000}"/>
    <cellStyle name="Note 4 4 4 4 2 2" xfId="22192" xr:uid="{00000000-0005-0000-0000-000061700000}"/>
    <cellStyle name="Note 4 4 4 4 2 3" xfId="36645" xr:uid="{00000000-0005-0000-0000-000062700000}"/>
    <cellStyle name="Note 4 4 4 4 3" xfId="7218" xr:uid="{00000000-0005-0000-0000-000063700000}"/>
    <cellStyle name="Note 4 4 4 4 3 2" xfId="24653" xr:uid="{00000000-0005-0000-0000-000064700000}"/>
    <cellStyle name="Note 4 4 4 4 3 3" xfId="39106" xr:uid="{00000000-0005-0000-0000-000065700000}"/>
    <cellStyle name="Note 4 4 4 4 4" xfId="9659" xr:uid="{00000000-0005-0000-0000-000066700000}"/>
    <cellStyle name="Note 4 4 4 4 4 2" xfId="27094" xr:uid="{00000000-0005-0000-0000-000067700000}"/>
    <cellStyle name="Note 4 4 4 4 4 3" xfId="41547" xr:uid="{00000000-0005-0000-0000-000068700000}"/>
    <cellStyle name="Note 4 4 4 4 5" xfId="12079" xr:uid="{00000000-0005-0000-0000-000069700000}"/>
    <cellStyle name="Note 4 4 4 4 5 2" xfId="29514" xr:uid="{00000000-0005-0000-0000-00006A700000}"/>
    <cellStyle name="Note 4 4 4 4 5 3" xfId="43967" xr:uid="{00000000-0005-0000-0000-00006B700000}"/>
    <cellStyle name="Note 4 4 4 4 6" xfId="15331" xr:uid="{00000000-0005-0000-0000-00006C700000}"/>
    <cellStyle name="Note 4 4 4 4 6 2" xfId="32766" xr:uid="{00000000-0005-0000-0000-00006D700000}"/>
    <cellStyle name="Note 4 4 4 4 6 3" xfId="47219" xr:uid="{00000000-0005-0000-0000-00006E700000}"/>
    <cellStyle name="Note 4 4 4 4 7" xfId="19086" xr:uid="{00000000-0005-0000-0000-00006F700000}"/>
    <cellStyle name="Note 4 4 4 4 8" xfId="20493" xr:uid="{00000000-0005-0000-0000-000070700000}"/>
    <cellStyle name="Note 4 4 4 5" xfId="4753" xr:uid="{00000000-0005-0000-0000-000071700000}"/>
    <cellStyle name="Note 4 4 4 5 2" xfId="14190" xr:uid="{00000000-0005-0000-0000-000072700000}"/>
    <cellStyle name="Note 4 4 4 5 2 2" xfId="31625" xr:uid="{00000000-0005-0000-0000-000073700000}"/>
    <cellStyle name="Note 4 4 4 5 2 3" xfId="46078" xr:uid="{00000000-0005-0000-0000-000074700000}"/>
    <cellStyle name="Note 4 4 4 5 3" xfId="16651" xr:uid="{00000000-0005-0000-0000-000075700000}"/>
    <cellStyle name="Note 4 4 4 5 3 2" xfId="34086" xr:uid="{00000000-0005-0000-0000-000076700000}"/>
    <cellStyle name="Note 4 4 4 5 3 3" xfId="48539" xr:uid="{00000000-0005-0000-0000-000077700000}"/>
    <cellStyle name="Note 4 4 4 5 4" xfId="22189" xr:uid="{00000000-0005-0000-0000-000078700000}"/>
    <cellStyle name="Note 4 4 4 5 5" xfId="36642" xr:uid="{00000000-0005-0000-0000-000079700000}"/>
    <cellStyle name="Note 4 4 4 6" xfId="7215" xr:uid="{00000000-0005-0000-0000-00007A700000}"/>
    <cellStyle name="Note 4 4 4 6 2" xfId="24650" xr:uid="{00000000-0005-0000-0000-00007B700000}"/>
    <cellStyle name="Note 4 4 4 6 3" xfId="39103" xr:uid="{00000000-0005-0000-0000-00007C700000}"/>
    <cellStyle name="Note 4 4 4 7" xfId="9656" xr:uid="{00000000-0005-0000-0000-00007D700000}"/>
    <cellStyle name="Note 4 4 4 7 2" xfId="27091" xr:uid="{00000000-0005-0000-0000-00007E700000}"/>
    <cellStyle name="Note 4 4 4 7 3" xfId="41544" xr:uid="{00000000-0005-0000-0000-00007F700000}"/>
    <cellStyle name="Note 4 4 4 8" xfId="12076" xr:uid="{00000000-0005-0000-0000-000080700000}"/>
    <cellStyle name="Note 4 4 4 8 2" xfId="29511" xr:uid="{00000000-0005-0000-0000-000081700000}"/>
    <cellStyle name="Note 4 4 4 8 3" xfId="43964" xr:uid="{00000000-0005-0000-0000-000082700000}"/>
    <cellStyle name="Note 4 4 4 9" xfId="19083" xr:uid="{00000000-0005-0000-0000-000083700000}"/>
    <cellStyle name="Note 4 4 5" xfId="2246" xr:uid="{00000000-0005-0000-0000-000084700000}"/>
    <cellStyle name="Note 4 4 5 2" xfId="2247" xr:uid="{00000000-0005-0000-0000-000085700000}"/>
    <cellStyle name="Note 4 4 5 2 2" xfId="4758" xr:uid="{00000000-0005-0000-0000-000086700000}"/>
    <cellStyle name="Note 4 4 5 2 2 2" xfId="14194" xr:uid="{00000000-0005-0000-0000-000087700000}"/>
    <cellStyle name="Note 4 4 5 2 2 2 2" xfId="31629" xr:uid="{00000000-0005-0000-0000-000088700000}"/>
    <cellStyle name="Note 4 4 5 2 2 2 3" xfId="46082" xr:uid="{00000000-0005-0000-0000-000089700000}"/>
    <cellStyle name="Note 4 4 5 2 2 3" xfId="16655" xr:uid="{00000000-0005-0000-0000-00008A700000}"/>
    <cellStyle name="Note 4 4 5 2 2 3 2" xfId="34090" xr:uid="{00000000-0005-0000-0000-00008B700000}"/>
    <cellStyle name="Note 4 4 5 2 2 3 3" xfId="48543" xr:uid="{00000000-0005-0000-0000-00008C700000}"/>
    <cellStyle name="Note 4 4 5 2 2 4" xfId="22194" xr:uid="{00000000-0005-0000-0000-00008D700000}"/>
    <cellStyle name="Note 4 4 5 2 2 5" xfId="36647" xr:uid="{00000000-0005-0000-0000-00008E700000}"/>
    <cellStyle name="Note 4 4 5 2 3" xfId="7220" xr:uid="{00000000-0005-0000-0000-00008F700000}"/>
    <cellStyle name="Note 4 4 5 2 3 2" xfId="24655" xr:uid="{00000000-0005-0000-0000-000090700000}"/>
    <cellStyle name="Note 4 4 5 2 3 3" xfId="39108" xr:uid="{00000000-0005-0000-0000-000091700000}"/>
    <cellStyle name="Note 4 4 5 2 4" xfId="9661" xr:uid="{00000000-0005-0000-0000-000092700000}"/>
    <cellStyle name="Note 4 4 5 2 4 2" xfId="27096" xr:uid="{00000000-0005-0000-0000-000093700000}"/>
    <cellStyle name="Note 4 4 5 2 4 3" xfId="41549" xr:uid="{00000000-0005-0000-0000-000094700000}"/>
    <cellStyle name="Note 4 4 5 2 5" xfId="12081" xr:uid="{00000000-0005-0000-0000-000095700000}"/>
    <cellStyle name="Note 4 4 5 2 5 2" xfId="29516" xr:uid="{00000000-0005-0000-0000-000096700000}"/>
    <cellStyle name="Note 4 4 5 2 5 3" xfId="43969" xr:uid="{00000000-0005-0000-0000-000097700000}"/>
    <cellStyle name="Note 4 4 5 2 6" xfId="19088" xr:uid="{00000000-0005-0000-0000-000098700000}"/>
    <cellStyle name="Note 4 4 5 3" xfId="2248" xr:uid="{00000000-0005-0000-0000-000099700000}"/>
    <cellStyle name="Note 4 4 5 3 2" xfId="4759" xr:uid="{00000000-0005-0000-0000-00009A700000}"/>
    <cellStyle name="Note 4 4 5 3 2 2" xfId="14195" xr:uid="{00000000-0005-0000-0000-00009B700000}"/>
    <cellStyle name="Note 4 4 5 3 2 2 2" xfId="31630" xr:uid="{00000000-0005-0000-0000-00009C700000}"/>
    <cellStyle name="Note 4 4 5 3 2 2 3" xfId="46083" xr:uid="{00000000-0005-0000-0000-00009D700000}"/>
    <cellStyle name="Note 4 4 5 3 2 3" xfId="16656" xr:uid="{00000000-0005-0000-0000-00009E700000}"/>
    <cellStyle name="Note 4 4 5 3 2 3 2" xfId="34091" xr:uid="{00000000-0005-0000-0000-00009F700000}"/>
    <cellStyle name="Note 4 4 5 3 2 3 3" xfId="48544" xr:uid="{00000000-0005-0000-0000-0000A0700000}"/>
    <cellStyle name="Note 4 4 5 3 2 4" xfId="22195" xr:uid="{00000000-0005-0000-0000-0000A1700000}"/>
    <cellStyle name="Note 4 4 5 3 2 5" xfId="36648" xr:uid="{00000000-0005-0000-0000-0000A2700000}"/>
    <cellStyle name="Note 4 4 5 3 3" xfId="7221" xr:uid="{00000000-0005-0000-0000-0000A3700000}"/>
    <cellStyle name="Note 4 4 5 3 3 2" xfId="24656" xr:uid="{00000000-0005-0000-0000-0000A4700000}"/>
    <cellStyle name="Note 4 4 5 3 3 3" xfId="39109" xr:uid="{00000000-0005-0000-0000-0000A5700000}"/>
    <cellStyle name="Note 4 4 5 3 4" xfId="9662" xr:uid="{00000000-0005-0000-0000-0000A6700000}"/>
    <cellStyle name="Note 4 4 5 3 4 2" xfId="27097" xr:uid="{00000000-0005-0000-0000-0000A7700000}"/>
    <cellStyle name="Note 4 4 5 3 4 3" xfId="41550" xr:uid="{00000000-0005-0000-0000-0000A8700000}"/>
    <cellStyle name="Note 4 4 5 3 5" xfId="12082" xr:uid="{00000000-0005-0000-0000-0000A9700000}"/>
    <cellStyle name="Note 4 4 5 3 5 2" xfId="29517" xr:uid="{00000000-0005-0000-0000-0000AA700000}"/>
    <cellStyle name="Note 4 4 5 3 5 3" xfId="43970" xr:uid="{00000000-0005-0000-0000-0000AB700000}"/>
    <cellStyle name="Note 4 4 5 3 6" xfId="19089" xr:uid="{00000000-0005-0000-0000-0000AC700000}"/>
    <cellStyle name="Note 4 4 5 4" xfId="2249" xr:uid="{00000000-0005-0000-0000-0000AD700000}"/>
    <cellStyle name="Note 4 4 5 4 2" xfId="4760" xr:uid="{00000000-0005-0000-0000-0000AE700000}"/>
    <cellStyle name="Note 4 4 5 4 2 2" xfId="22196" xr:uid="{00000000-0005-0000-0000-0000AF700000}"/>
    <cellStyle name="Note 4 4 5 4 2 3" xfId="36649" xr:uid="{00000000-0005-0000-0000-0000B0700000}"/>
    <cellStyle name="Note 4 4 5 4 3" xfId="7222" xr:uid="{00000000-0005-0000-0000-0000B1700000}"/>
    <cellStyle name="Note 4 4 5 4 3 2" xfId="24657" xr:uid="{00000000-0005-0000-0000-0000B2700000}"/>
    <cellStyle name="Note 4 4 5 4 3 3" xfId="39110" xr:uid="{00000000-0005-0000-0000-0000B3700000}"/>
    <cellStyle name="Note 4 4 5 4 4" xfId="9663" xr:uid="{00000000-0005-0000-0000-0000B4700000}"/>
    <cellStyle name="Note 4 4 5 4 4 2" xfId="27098" xr:uid="{00000000-0005-0000-0000-0000B5700000}"/>
    <cellStyle name="Note 4 4 5 4 4 3" xfId="41551" xr:uid="{00000000-0005-0000-0000-0000B6700000}"/>
    <cellStyle name="Note 4 4 5 4 5" xfId="12083" xr:uid="{00000000-0005-0000-0000-0000B7700000}"/>
    <cellStyle name="Note 4 4 5 4 5 2" xfId="29518" xr:uid="{00000000-0005-0000-0000-0000B8700000}"/>
    <cellStyle name="Note 4 4 5 4 5 3" xfId="43971" xr:uid="{00000000-0005-0000-0000-0000B9700000}"/>
    <cellStyle name="Note 4 4 5 4 6" xfId="15332" xr:uid="{00000000-0005-0000-0000-0000BA700000}"/>
    <cellStyle name="Note 4 4 5 4 6 2" xfId="32767" xr:uid="{00000000-0005-0000-0000-0000BB700000}"/>
    <cellStyle name="Note 4 4 5 4 6 3" xfId="47220" xr:uid="{00000000-0005-0000-0000-0000BC700000}"/>
    <cellStyle name="Note 4 4 5 4 7" xfId="19090" xr:uid="{00000000-0005-0000-0000-0000BD700000}"/>
    <cellStyle name="Note 4 4 5 4 8" xfId="20494" xr:uid="{00000000-0005-0000-0000-0000BE700000}"/>
    <cellStyle name="Note 4 4 5 5" xfId="4757" xr:uid="{00000000-0005-0000-0000-0000BF700000}"/>
    <cellStyle name="Note 4 4 5 5 2" xfId="14193" xr:uid="{00000000-0005-0000-0000-0000C0700000}"/>
    <cellStyle name="Note 4 4 5 5 2 2" xfId="31628" xr:uid="{00000000-0005-0000-0000-0000C1700000}"/>
    <cellStyle name="Note 4 4 5 5 2 3" xfId="46081" xr:uid="{00000000-0005-0000-0000-0000C2700000}"/>
    <cellStyle name="Note 4 4 5 5 3" xfId="16654" xr:uid="{00000000-0005-0000-0000-0000C3700000}"/>
    <cellStyle name="Note 4 4 5 5 3 2" xfId="34089" xr:uid="{00000000-0005-0000-0000-0000C4700000}"/>
    <cellStyle name="Note 4 4 5 5 3 3" xfId="48542" xr:uid="{00000000-0005-0000-0000-0000C5700000}"/>
    <cellStyle name="Note 4 4 5 5 4" xfId="22193" xr:uid="{00000000-0005-0000-0000-0000C6700000}"/>
    <cellStyle name="Note 4 4 5 5 5" xfId="36646" xr:uid="{00000000-0005-0000-0000-0000C7700000}"/>
    <cellStyle name="Note 4 4 5 6" xfId="7219" xr:uid="{00000000-0005-0000-0000-0000C8700000}"/>
    <cellStyle name="Note 4 4 5 6 2" xfId="24654" xr:uid="{00000000-0005-0000-0000-0000C9700000}"/>
    <cellStyle name="Note 4 4 5 6 3" xfId="39107" xr:uid="{00000000-0005-0000-0000-0000CA700000}"/>
    <cellStyle name="Note 4 4 5 7" xfId="9660" xr:uid="{00000000-0005-0000-0000-0000CB700000}"/>
    <cellStyle name="Note 4 4 5 7 2" xfId="27095" xr:uid="{00000000-0005-0000-0000-0000CC700000}"/>
    <cellStyle name="Note 4 4 5 7 3" xfId="41548" xr:uid="{00000000-0005-0000-0000-0000CD700000}"/>
    <cellStyle name="Note 4 4 5 8" xfId="12080" xr:uid="{00000000-0005-0000-0000-0000CE700000}"/>
    <cellStyle name="Note 4 4 5 8 2" xfId="29515" xr:uid="{00000000-0005-0000-0000-0000CF700000}"/>
    <cellStyle name="Note 4 4 5 8 3" xfId="43968" xr:uid="{00000000-0005-0000-0000-0000D0700000}"/>
    <cellStyle name="Note 4 4 5 9" xfId="19087" xr:uid="{00000000-0005-0000-0000-0000D1700000}"/>
    <cellStyle name="Note 4 4 6" xfId="2250" xr:uid="{00000000-0005-0000-0000-0000D2700000}"/>
    <cellStyle name="Note 4 4 6 2" xfId="4761" xr:uid="{00000000-0005-0000-0000-0000D3700000}"/>
    <cellStyle name="Note 4 4 6 2 2" xfId="14196" xr:uid="{00000000-0005-0000-0000-0000D4700000}"/>
    <cellStyle name="Note 4 4 6 2 2 2" xfId="31631" xr:uid="{00000000-0005-0000-0000-0000D5700000}"/>
    <cellStyle name="Note 4 4 6 2 2 3" xfId="46084" xr:uid="{00000000-0005-0000-0000-0000D6700000}"/>
    <cellStyle name="Note 4 4 6 2 3" xfId="16657" xr:uid="{00000000-0005-0000-0000-0000D7700000}"/>
    <cellStyle name="Note 4 4 6 2 3 2" xfId="34092" xr:uid="{00000000-0005-0000-0000-0000D8700000}"/>
    <cellStyle name="Note 4 4 6 2 3 3" xfId="48545" xr:uid="{00000000-0005-0000-0000-0000D9700000}"/>
    <cellStyle name="Note 4 4 6 2 4" xfId="22197" xr:uid="{00000000-0005-0000-0000-0000DA700000}"/>
    <cellStyle name="Note 4 4 6 2 5" xfId="36650" xr:uid="{00000000-0005-0000-0000-0000DB700000}"/>
    <cellStyle name="Note 4 4 6 3" xfId="7223" xr:uid="{00000000-0005-0000-0000-0000DC700000}"/>
    <cellStyle name="Note 4 4 6 3 2" xfId="24658" xr:uid="{00000000-0005-0000-0000-0000DD700000}"/>
    <cellStyle name="Note 4 4 6 3 3" xfId="39111" xr:uid="{00000000-0005-0000-0000-0000DE700000}"/>
    <cellStyle name="Note 4 4 6 4" xfId="9664" xr:uid="{00000000-0005-0000-0000-0000DF700000}"/>
    <cellStyle name="Note 4 4 6 4 2" xfId="27099" xr:uid="{00000000-0005-0000-0000-0000E0700000}"/>
    <cellStyle name="Note 4 4 6 4 3" xfId="41552" xr:uid="{00000000-0005-0000-0000-0000E1700000}"/>
    <cellStyle name="Note 4 4 6 5" xfId="12084" xr:uid="{00000000-0005-0000-0000-0000E2700000}"/>
    <cellStyle name="Note 4 4 6 5 2" xfId="29519" xr:uid="{00000000-0005-0000-0000-0000E3700000}"/>
    <cellStyle name="Note 4 4 6 5 3" xfId="43972" xr:uid="{00000000-0005-0000-0000-0000E4700000}"/>
    <cellStyle name="Note 4 4 6 6" xfId="19091" xr:uid="{00000000-0005-0000-0000-0000E5700000}"/>
    <cellStyle name="Note 4 4 7" xfId="2251" xr:uid="{00000000-0005-0000-0000-0000E6700000}"/>
    <cellStyle name="Note 4 4 7 2" xfId="4762" xr:uid="{00000000-0005-0000-0000-0000E7700000}"/>
    <cellStyle name="Note 4 4 7 2 2" xfId="14197" xr:uid="{00000000-0005-0000-0000-0000E8700000}"/>
    <cellStyle name="Note 4 4 7 2 2 2" xfId="31632" xr:uid="{00000000-0005-0000-0000-0000E9700000}"/>
    <cellStyle name="Note 4 4 7 2 2 3" xfId="46085" xr:uid="{00000000-0005-0000-0000-0000EA700000}"/>
    <cellStyle name="Note 4 4 7 2 3" xfId="16658" xr:uid="{00000000-0005-0000-0000-0000EB700000}"/>
    <cellStyle name="Note 4 4 7 2 3 2" xfId="34093" xr:uid="{00000000-0005-0000-0000-0000EC700000}"/>
    <cellStyle name="Note 4 4 7 2 3 3" xfId="48546" xr:uid="{00000000-0005-0000-0000-0000ED700000}"/>
    <cellStyle name="Note 4 4 7 2 4" xfId="22198" xr:uid="{00000000-0005-0000-0000-0000EE700000}"/>
    <cellStyle name="Note 4 4 7 2 5" xfId="36651" xr:uid="{00000000-0005-0000-0000-0000EF700000}"/>
    <cellStyle name="Note 4 4 7 3" xfId="7224" xr:uid="{00000000-0005-0000-0000-0000F0700000}"/>
    <cellStyle name="Note 4 4 7 3 2" xfId="24659" xr:uid="{00000000-0005-0000-0000-0000F1700000}"/>
    <cellStyle name="Note 4 4 7 3 3" xfId="39112" xr:uid="{00000000-0005-0000-0000-0000F2700000}"/>
    <cellStyle name="Note 4 4 7 4" xfId="9665" xr:uid="{00000000-0005-0000-0000-0000F3700000}"/>
    <cellStyle name="Note 4 4 7 4 2" xfId="27100" xr:uid="{00000000-0005-0000-0000-0000F4700000}"/>
    <cellStyle name="Note 4 4 7 4 3" xfId="41553" xr:uid="{00000000-0005-0000-0000-0000F5700000}"/>
    <cellStyle name="Note 4 4 7 5" xfId="12085" xr:uid="{00000000-0005-0000-0000-0000F6700000}"/>
    <cellStyle name="Note 4 4 7 5 2" xfId="29520" xr:uid="{00000000-0005-0000-0000-0000F7700000}"/>
    <cellStyle name="Note 4 4 7 5 3" xfId="43973" xr:uid="{00000000-0005-0000-0000-0000F8700000}"/>
    <cellStyle name="Note 4 4 7 6" xfId="19092" xr:uid="{00000000-0005-0000-0000-0000F9700000}"/>
    <cellStyle name="Note 4 4 8" xfId="2252" xr:uid="{00000000-0005-0000-0000-0000FA700000}"/>
    <cellStyle name="Note 4 4 8 2" xfId="4763" xr:uid="{00000000-0005-0000-0000-0000FB700000}"/>
    <cellStyle name="Note 4 4 8 2 2" xfId="22199" xr:uid="{00000000-0005-0000-0000-0000FC700000}"/>
    <cellStyle name="Note 4 4 8 2 3" xfId="36652" xr:uid="{00000000-0005-0000-0000-0000FD700000}"/>
    <cellStyle name="Note 4 4 8 3" xfId="7225" xr:uid="{00000000-0005-0000-0000-0000FE700000}"/>
    <cellStyle name="Note 4 4 8 3 2" xfId="24660" xr:uid="{00000000-0005-0000-0000-0000FF700000}"/>
    <cellStyle name="Note 4 4 8 3 3" xfId="39113" xr:uid="{00000000-0005-0000-0000-000000710000}"/>
    <cellStyle name="Note 4 4 8 4" xfId="9666" xr:uid="{00000000-0005-0000-0000-000001710000}"/>
    <cellStyle name="Note 4 4 8 4 2" xfId="27101" xr:uid="{00000000-0005-0000-0000-000002710000}"/>
    <cellStyle name="Note 4 4 8 4 3" xfId="41554" xr:uid="{00000000-0005-0000-0000-000003710000}"/>
    <cellStyle name="Note 4 4 8 5" xfId="12086" xr:uid="{00000000-0005-0000-0000-000004710000}"/>
    <cellStyle name="Note 4 4 8 5 2" xfId="29521" xr:uid="{00000000-0005-0000-0000-000005710000}"/>
    <cellStyle name="Note 4 4 8 5 3" xfId="43974" xr:uid="{00000000-0005-0000-0000-000006710000}"/>
    <cellStyle name="Note 4 4 8 6" xfId="15333" xr:uid="{00000000-0005-0000-0000-000007710000}"/>
    <cellStyle name="Note 4 4 8 6 2" xfId="32768" xr:uid="{00000000-0005-0000-0000-000008710000}"/>
    <cellStyle name="Note 4 4 8 6 3" xfId="47221" xr:uid="{00000000-0005-0000-0000-000009710000}"/>
    <cellStyle name="Note 4 4 8 7" xfId="19093" xr:uid="{00000000-0005-0000-0000-00000A710000}"/>
    <cellStyle name="Note 4 4 8 8" xfId="20495" xr:uid="{00000000-0005-0000-0000-00000B710000}"/>
    <cellStyle name="Note 4 4 9" xfId="4744" xr:uid="{00000000-0005-0000-0000-00000C710000}"/>
    <cellStyle name="Note 4 4 9 2" xfId="14183" xr:uid="{00000000-0005-0000-0000-00000D710000}"/>
    <cellStyle name="Note 4 4 9 2 2" xfId="31618" xr:uid="{00000000-0005-0000-0000-00000E710000}"/>
    <cellStyle name="Note 4 4 9 2 3" xfId="46071" xr:uid="{00000000-0005-0000-0000-00000F710000}"/>
    <cellStyle name="Note 4 4 9 3" xfId="16644" xr:uid="{00000000-0005-0000-0000-000010710000}"/>
    <cellStyle name="Note 4 4 9 3 2" xfId="34079" xr:uid="{00000000-0005-0000-0000-000011710000}"/>
    <cellStyle name="Note 4 4 9 3 3" xfId="48532" xr:uid="{00000000-0005-0000-0000-000012710000}"/>
    <cellStyle name="Note 4 4 9 4" xfId="22180" xr:uid="{00000000-0005-0000-0000-000013710000}"/>
    <cellStyle name="Note 4 4 9 5" xfId="36633" xr:uid="{00000000-0005-0000-0000-000014710000}"/>
    <cellStyle name="Note 4 5" xfId="2253" xr:uid="{00000000-0005-0000-0000-000015710000}"/>
    <cellStyle name="Note 4 5 10" xfId="7226" xr:uid="{00000000-0005-0000-0000-000016710000}"/>
    <cellStyle name="Note 4 5 10 2" xfId="24661" xr:uid="{00000000-0005-0000-0000-000017710000}"/>
    <cellStyle name="Note 4 5 10 3" xfId="39114" xr:uid="{00000000-0005-0000-0000-000018710000}"/>
    <cellStyle name="Note 4 5 11" xfId="9667" xr:uid="{00000000-0005-0000-0000-000019710000}"/>
    <cellStyle name="Note 4 5 11 2" xfId="27102" xr:uid="{00000000-0005-0000-0000-00001A710000}"/>
    <cellStyle name="Note 4 5 11 3" xfId="41555" xr:uid="{00000000-0005-0000-0000-00001B710000}"/>
    <cellStyle name="Note 4 5 12" xfId="12087" xr:uid="{00000000-0005-0000-0000-00001C710000}"/>
    <cellStyle name="Note 4 5 12 2" xfId="29522" xr:uid="{00000000-0005-0000-0000-00001D710000}"/>
    <cellStyle name="Note 4 5 12 3" xfId="43975" xr:uid="{00000000-0005-0000-0000-00001E710000}"/>
    <cellStyle name="Note 4 5 13" xfId="19094" xr:uid="{00000000-0005-0000-0000-00001F710000}"/>
    <cellStyle name="Note 4 5 2" xfId="2254" xr:uid="{00000000-0005-0000-0000-000020710000}"/>
    <cellStyle name="Note 4 5 2 2" xfId="2255" xr:uid="{00000000-0005-0000-0000-000021710000}"/>
    <cellStyle name="Note 4 5 2 2 2" xfId="4766" xr:uid="{00000000-0005-0000-0000-000022710000}"/>
    <cellStyle name="Note 4 5 2 2 2 2" xfId="14200" xr:uid="{00000000-0005-0000-0000-000023710000}"/>
    <cellStyle name="Note 4 5 2 2 2 2 2" xfId="31635" xr:uid="{00000000-0005-0000-0000-000024710000}"/>
    <cellStyle name="Note 4 5 2 2 2 2 3" xfId="46088" xr:uid="{00000000-0005-0000-0000-000025710000}"/>
    <cellStyle name="Note 4 5 2 2 2 3" xfId="16661" xr:uid="{00000000-0005-0000-0000-000026710000}"/>
    <cellStyle name="Note 4 5 2 2 2 3 2" xfId="34096" xr:uid="{00000000-0005-0000-0000-000027710000}"/>
    <cellStyle name="Note 4 5 2 2 2 3 3" xfId="48549" xr:uid="{00000000-0005-0000-0000-000028710000}"/>
    <cellStyle name="Note 4 5 2 2 2 4" xfId="22202" xr:uid="{00000000-0005-0000-0000-000029710000}"/>
    <cellStyle name="Note 4 5 2 2 2 5" xfId="36655" xr:uid="{00000000-0005-0000-0000-00002A710000}"/>
    <cellStyle name="Note 4 5 2 2 3" xfId="7228" xr:uid="{00000000-0005-0000-0000-00002B710000}"/>
    <cellStyle name="Note 4 5 2 2 3 2" xfId="24663" xr:uid="{00000000-0005-0000-0000-00002C710000}"/>
    <cellStyle name="Note 4 5 2 2 3 3" xfId="39116" xr:uid="{00000000-0005-0000-0000-00002D710000}"/>
    <cellStyle name="Note 4 5 2 2 4" xfId="9669" xr:uid="{00000000-0005-0000-0000-00002E710000}"/>
    <cellStyle name="Note 4 5 2 2 4 2" xfId="27104" xr:uid="{00000000-0005-0000-0000-00002F710000}"/>
    <cellStyle name="Note 4 5 2 2 4 3" xfId="41557" xr:uid="{00000000-0005-0000-0000-000030710000}"/>
    <cellStyle name="Note 4 5 2 2 5" xfId="12089" xr:uid="{00000000-0005-0000-0000-000031710000}"/>
    <cellStyle name="Note 4 5 2 2 5 2" xfId="29524" xr:uid="{00000000-0005-0000-0000-000032710000}"/>
    <cellStyle name="Note 4 5 2 2 5 3" xfId="43977" xr:uid="{00000000-0005-0000-0000-000033710000}"/>
    <cellStyle name="Note 4 5 2 2 6" xfId="19096" xr:uid="{00000000-0005-0000-0000-000034710000}"/>
    <cellStyle name="Note 4 5 2 3" xfId="2256" xr:uid="{00000000-0005-0000-0000-000035710000}"/>
    <cellStyle name="Note 4 5 2 3 2" xfId="4767" xr:uid="{00000000-0005-0000-0000-000036710000}"/>
    <cellStyle name="Note 4 5 2 3 2 2" xfId="14201" xr:uid="{00000000-0005-0000-0000-000037710000}"/>
    <cellStyle name="Note 4 5 2 3 2 2 2" xfId="31636" xr:uid="{00000000-0005-0000-0000-000038710000}"/>
    <cellStyle name="Note 4 5 2 3 2 2 3" xfId="46089" xr:uid="{00000000-0005-0000-0000-000039710000}"/>
    <cellStyle name="Note 4 5 2 3 2 3" xfId="16662" xr:uid="{00000000-0005-0000-0000-00003A710000}"/>
    <cellStyle name="Note 4 5 2 3 2 3 2" xfId="34097" xr:uid="{00000000-0005-0000-0000-00003B710000}"/>
    <cellStyle name="Note 4 5 2 3 2 3 3" xfId="48550" xr:uid="{00000000-0005-0000-0000-00003C710000}"/>
    <cellStyle name="Note 4 5 2 3 2 4" xfId="22203" xr:uid="{00000000-0005-0000-0000-00003D710000}"/>
    <cellStyle name="Note 4 5 2 3 2 5" xfId="36656" xr:uid="{00000000-0005-0000-0000-00003E710000}"/>
    <cellStyle name="Note 4 5 2 3 3" xfId="7229" xr:uid="{00000000-0005-0000-0000-00003F710000}"/>
    <cellStyle name="Note 4 5 2 3 3 2" xfId="24664" xr:uid="{00000000-0005-0000-0000-000040710000}"/>
    <cellStyle name="Note 4 5 2 3 3 3" xfId="39117" xr:uid="{00000000-0005-0000-0000-000041710000}"/>
    <cellStyle name="Note 4 5 2 3 4" xfId="9670" xr:uid="{00000000-0005-0000-0000-000042710000}"/>
    <cellStyle name="Note 4 5 2 3 4 2" xfId="27105" xr:uid="{00000000-0005-0000-0000-000043710000}"/>
    <cellStyle name="Note 4 5 2 3 4 3" xfId="41558" xr:uid="{00000000-0005-0000-0000-000044710000}"/>
    <cellStyle name="Note 4 5 2 3 5" xfId="12090" xr:uid="{00000000-0005-0000-0000-000045710000}"/>
    <cellStyle name="Note 4 5 2 3 5 2" xfId="29525" xr:uid="{00000000-0005-0000-0000-000046710000}"/>
    <cellStyle name="Note 4 5 2 3 5 3" xfId="43978" xr:uid="{00000000-0005-0000-0000-000047710000}"/>
    <cellStyle name="Note 4 5 2 3 6" xfId="19097" xr:uid="{00000000-0005-0000-0000-000048710000}"/>
    <cellStyle name="Note 4 5 2 4" xfId="2257" xr:uid="{00000000-0005-0000-0000-000049710000}"/>
    <cellStyle name="Note 4 5 2 4 2" xfId="4768" xr:uid="{00000000-0005-0000-0000-00004A710000}"/>
    <cellStyle name="Note 4 5 2 4 2 2" xfId="22204" xr:uid="{00000000-0005-0000-0000-00004B710000}"/>
    <cellStyle name="Note 4 5 2 4 2 3" xfId="36657" xr:uid="{00000000-0005-0000-0000-00004C710000}"/>
    <cellStyle name="Note 4 5 2 4 3" xfId="7230" xr:uid="{00000000-0005-0000-0000-00004D710000}"/>
    <cellStyle name="Note 4 5 2 4 3 2" xfId="24665" xr:uid="{00000000-0005-0000-0000-00004E710000}"/>
    <cellStyle name="Note 4 5 2 4 3 3" xfId="39118" xr:uid="{00000000-0005-0000-0000-00004F710000}"/>
    <cellStyle name="Note 4 5 2 4 4" xfId="9671" xr:uid="{00000000-0005-0000-0000-000050710000}"/>
    <cellStyle name="Note 4 5 2 4 4 2" xfId="27106" xr:uid="{00000000-0005-0000-0000-000051710000}"/>
    <cellStyle name="Note 4 5 2 4 4 3" xfId="41559" xr:uid="{00000000-0005-0000-0000-000052710000}"/>
    <cellStyle name="Note 4 5 2 4 5" xfId="12091" xr:uid="{00000000-0005-0000-0000-000053710000}"/>
    <cellStyle name="Note 4 5 2 4 5 2" xfId="29526" xr:uid="{00000000-0005-0000-0000-000054710000}"/>
    <cellStyle name="Note 4 5 2 4 5 3" xfId="43979" xr:uid="{00000000-0005-0000-0000-000055710000}"/>
    <cellStyle name="Note 4 5 2 4 6" xfId="15334" xr:uid="{00000000-0005-0000-0000-000056710000}"/>
    <cellStyle name="Note 4 5 2 4 6 2" xfId="32769" xr:uid="{00000000-0005-0000-0000-000057710000}"/>
    <cellStyle name="Note 4 5 2 4 6 3" xfId="47222" xr:uid="{00000000-0005-0000-0000-000058710000}"/>
    <cellStyle name="Note 4 5 2 4 7" xfId="19098" xr:uid="{00000000-0005-0000-0000-000059710000}"/>
    <cellStyle name="Note 4 5 2 4 8" xfId="20496" xr:uid="{00000000-0005-0000-0000-00005A710000}"/>
    <cellStyle name="Note 4 5 2 5" xfId="4765" xr:uid="{00000000-0005-0000-0000-00005B710000}"/>
    <cellStyle name="Note 4 5 2 5 2" xfId="14199" xr:uid="{00000000-0005-0000-0000-00005C710000}"/>
    <cellStyle name="Note 4 5 2 5 2 2" xfId="31634" xr:uid="{00000000-0005-0000-0000-00005D710000}"/>
    <cellStyle name="Note 4 5 2 5 2 3" xfId="46087" xr:uid="{00000000-0005-0000-0000-00005E710000}"/>
    <cellStyle name="Note 4 5 2 5 3" xfId="16660" xr:uid="{00000000-0005-0000-0000-00005F710000}"/>
    <cellStyle name="Note 4 5 2 5 3 2" xfId="34095" xr:uid="{00000000-0005-0000-0000-000060710000}"/>
    <cellStyle name="Note 4 5 2 5 3 3" xfId="48548" xr:uid="{00000000-0005-0000-0000-000061710000}"/>
    <cellStyle name="Note 4 5 2 5 4" xfId="22201" xr:uid="{00000000-0005-0000-0000-000062710000}"/>
    <cellStyle name="Note 4 5 2 5 5" xfId="36654" xr:uid="{00000000-0005-0000-0000-000063710000}"/>
    <cellStyle name="Note 4 5 2 6" xfId="7227" xr:uid="{00000000-0005-0000-0000-000064710000}"/>
    <cellStyle name="Note 4 5 2 6 2" xfId="24662" xr:uid="{00000000-0005-0000-0000-000065710000}"/>
    <cellStyle name="Note 4 5 2 6 3" xfId="39115" xr:uid="{00000000-0005-0000-0000-000066710000}"/>
    <cellStyle name="Note 4 5 2 7" xfId="9668" xr:uid="{00000000-0005-0000-0000-000067710000}"/>
    <cellStyle name="Note 4 5 2 7 2" xfId="27103" xr:uid="{00000000-0005-0000-0000-000068710000}"/>
    <cellStyle name="Note 4 5 2 7 3" xfId="41556" xr:uid="{00000000-0005-0000-0000-000069710000}"/>
    <cellStyle name="Note 4 5 2 8" xfId="12088" xr:uid="{00000000-0005-0000-0000-00006A710000}"/>
    <cellStyle name="Note 4 5 2 8 2" xfId="29523" xr:uid="{00000000-0005-0000-0000-00006B710000}"/>
    <cellStyle name="Note 4 5 2 8 3" xfId="43976" xr:uid="{00000000-0005-0000-0000-00006C710000}"/>
    <cellStyle name="Note 4 5 2 9" xfId="19095" xr:uid="{00000000-0005-0000-0000-00006D710000}"/>
    <cellStyle name="Note 4 5 3" xfId="2258" xr:uid="{00000000-0005-0000-0000-00006E710000}"/>
    <cellStyle name="Note 4 5 3 2" xfId="2259" xr:uid="{00000000-0005-0000-0000-00006F710000}"/>
    <cellStyle name="Note 4 5 3 2 2" xfId="4770" xr:uid="{00000000-0005-0000-0000-000070710000}"/>
    <cellStyle name="Note 4 5 3 2 2 2" xfId="14203" xr:uid="{00000000-0005-0000-0000-000071710000}"/>
    <cellStyle name="Note 4 5 3 2 2 2 2" xfId="31638" xr:uid="{00000000-0005-0000-0000-000072710000}"/>
    <cellStyle name="Note 4 5 3 2 2 2 3" xfId="46091" xr:uid="{00000000-0005-0000-0000-000073710000}"/>
    <cellStyle name="Note 4 5 3 2 2 3" xfId="16664" xr:uid="{00000000-0005-0000-0000-000074710000}"/>
    <cellStyle name="Note 4 5 3 2 2 3 2" xfId="34099" xr:uid="{00000000-0005-0000-0000-000075710000}"/>
    <cellStyle name="Note 4 5 3 2 2 3 3" xfId="48552" xr:uid="{00000000-0005-0000-0000-000076710000}"/>
    <cellStyle name="Note 4 5 3 2 2 4" xfId="22206" xr:uid="{00000000-0005-0000-0000-000077710000}"/>
    <cellStyle name="Note 4 5 3 2 2 5" xfId="36659" xr:uid="{00000000-0005-0000-0000-000078710000}"/>
    <cellStyle name="Note 4 5 3 2 3" xfId="7232" xr:uid="{00000000-0005-0000-0000-000079710000}"/>
    <cellStyle name="Note 4 5 3 2 3 2" xfId="24667" xr:uid="{00000000-0005-0000-0000-00007A710000}"/>
    <cellStyle name="Note 4 5 3 2 3 3" xfId="39120" xr:uid="{00000000-0005-0000-0000-00007B710000}"/>
    <cellStyle name="Note 4 5 3 2 4" xfId="9673" xr:uid="{00000000-0005-0000-0000-00007C710000}"/>
    <cellStyle name="Note 4 5 3 2 4 2" xfId="27108" xr:uid="{00000000-0005-0000-0000-00007D710000}"/>
    <cellStyle name="Note 4 5 3 2 4 3" xfId="41561" xr:uid="{00000000-0005-0000-0000-00007E710000}"/>
    <cellStyle name="Note 4 5 3 2 5" xfId="12093" xr:uid="{00000000-0005-0000-0000-00007F710000}"/>
    <cellStyle name="Note 4 5 3 2 5 2" xfId="29528" xr:uid="{00000000-0005-0000-0000-000080710000}"/>
    <cellStyle name="Note 4 5 3 2 5 3" xfId="43981" xr:uid="{00000000-0005-0000-0000-000081710000}"/>
    <cellStyle name="Note 4 5 3 2 6" xfId="19100" xr:uid="{00000000-0005-0000-0000-000082710000}"/>
    <cellStyle name="Note 4 5 3 3" xfId="2260" xr:uid="{00000000-0005-0000-0000-000083710000}"/>
    <cellStyle name="Note 4 5 3 3 2" xfId="4771" xr:uid="{00000000-0005-0000-0000-000084710000}"/>
    <cellStyle name="Note 4 5 3 3 2 2" xfId="14204" xr:uid="{00000000-0005-0000-0000-000085710000}"/>
    <cellStyle name="Note 4 5 3 3 2 2 2" xfId="31639" xr:uid="{00000000-0005-0000-0000-000086710000}"/>
    <cellStyle name="Note 4 5 3 3 2 2 3" xfId="46092" xr:uid="{00000000-0005-0000-0000-000087710000}"/>
    <cellStyle name="Note 4 5 3 3 2 3" xfId="16665" xr:uid="{00000000-0005-0000-0000-000088710000}"/>
    <cellStyle name="Note 4 5 3 3 2 3 2" xfId="34100" xr:uid="{00000000-0005-0000-0000-000089710000}"/>
    <cellStyle name="Note 4 5 3 3 2 3 3" xfId="48553" xr:uid="{00000000-0005-0000-0000-00008A710000}"/>
    <cellStyle name="Note 4 5 3 3 2 4" xfId="22207" xr:uid="{00000000-0005-0000-0000-00008B710000}"/>
    <cellStyle name="Note 4 5 3 3 2 5" xfId="36660" xr:uid="{00000000-0005-0000-0000-00008C710000}"/>
    <cellStyle name="Note 4 5 3 3 3" xfId="7233" xr:uid="{00000000-0005-0000-0000-00008D710000}"/>
    <cellStyle name="Note 4 5 3 3 3 2" xfId="24668" xr:uid="{00000000-0005-0000-0000-00008E710000}"/>
    <cellStyle name="Note 4 5 3 3 3 3" xfId="39121" xr:uid="{00000000-0005-0000-0000-00008F710000}"/>
    <cellStyle name="Note 4 5 3 3 4" xfId="9674" xr:uid="{00000000-0005-0000-0000-000090710000}"/>
    <cellStyle name="Note 4 5 3 3 4 2" xfId="27109" xr:uid="{00000000-0005-0000-0000-000091710000}"/>
    <cellStyle name="Note 4 5 3 3 4 3" xfId="41562" xr:uid="{00000000-0005-0000-0000-000092710000}"/>
    <cellStyle name="Note 4 5 3 3 5" xfId="12094" xr:uid="{00000000-0005-0000-0000-000093710000}"/>
    <cellStyle name="Note 4 5 3 3 5 2" xfId="29529" xr:uid="{00000000-0005-0000-0000-000094710000}"/>
    <cellStyle name="Note 4 5 3 3 5 3" xfId="43982" xr:uid="{00000000-0005-0000-0000-000095710000}"/>
    <cellStyle name="Note 4 5 3 3 6" xfId="19101" xr:uid="{00000000-0005-0000-0000-000096710000}"/>
    <cellStyle name="Note 4 5 3 4" xfId="2261" xr:uid="{00000000-0005-0000-0000-000097710000}"/>
    <cellStyle name="Note 4 5 3 4 2" xfId="4772" xr:uid="{00000000-0005-0000-0000-000098710000}"/>
    <cellStyle name="Note 4 5 3 4 2 2" xfId="22208" xr:uid="{00000000-0005-0000-0000-000099710000}"/>
    <cellStyle name="Note 4 5 3 4 2 3" xfId="36661" xr:uid="{00000000-0005-0000-0000-00009A710000}"/>
    <cellStyle name="Note 4 5 3 4 3" xfId="7234" xr:uid="{00000000-0005-0000-0000-00009B710000}"/>
    <cellStyle name="Note 4 5 3 4 3 2" xfId="24669" xr:uid="{00000000-0005-0000-0000-00009C710000}"/>
    <cellStyle name="Note 4 5 3 4 3 3" xfId="39122" xr:uid="{00000000-0005-0000-0000-00009D710000}"/>
    <cellStyle name="Note 4 5 3 4 4" xfId="9675" xr:uid="{00000000-0005-0000-0000-00009E710000}"/>
    <cellStyle name="Note 4 5 3 4 4 2" xfId="27110" xr:uid="{00000000-0005-0000-0000-00009F710000}"/>
    <cellStyle name="Note 4 5 3 4 4 3" xfId="41563" xr:uid="{00000000-0005-0000-0000-0000A0710000}"/>
    <cellStyle name="Note 4 5 3 4 5" xfId="12095" xr:uid="{00000000-0005-0000-0000-0000A1710000}"/>
    <cellStyle name="Note 4 5 3 4 5 2" xfId="29530" xr:uid="{00000000-0005-0000-0000-0000A2710000}"/>
    <cellStyle name="Note 4 5 3 4 5 3" xfId="43983" xr:uid="{00000000-0005-0000-0000-0000A3710000}"/>
    <cellStyle name="Note 4 5 3 4 6" xfId="15335" xr:uid="{00000000-0005-0000-0000-0000A4710000}"/>
    <cellStyle name="Note 4 5 3 4 6 2" xfId="32770" xr:uid="{00000000-0005-0000-0000-0000A5710000}"/>
    <cellStyle name="Note 4 5 3 4 6 3" xfId="47223" xr:uid="{00000000-0005-0000-0000-0000A6710000}"/>
    <cellStyle name="Note 4 5 3 4 7" xfId="19102" xr:uid="{00000000-0005-0000-0000-0000A7710000}"/>
    <cellStyle name="Note 4 5 3 4 8" xfId="20497" xr:uid="{00000000-0005-0000-0000-0000A8710000}"/>
    <cellStyle name="Note 4 5 3 5" xfId="4769" xr:uid="{00000000-0005-0000-0000-0000A9710000}"/>
    <cellStyle name="Note 4 5 3 5 2" xfId="14202" xr:uid="{00000000-0005-0000-0000-0000AA710000}"/>
    <cellStyle name="Note 4 5 3 5 2 2" xfId="31637" xr:uid="{00000000-0005-0000-0000-0000AB710000}"/>
    <cellStyle name="Note 4 5 3 5 2 3" xfId="46090" xr:uid="{00000000-0005-0000-0000-0000AC710000}"/>
    <cellStyle name="Note 4 5 3 5 3" xfId="16663" xr:uid="{00000000-0005-0000-0000-0000AD710000}"/>
    <cellStyle name="Note 4 5 3 5 3 2" xfId="34098" xr:uid="{00000000-0005-0000-0000-0000AE710000}"/>
    <cellStyle name="Note 4 5 3 5 3 3" xfId="48551" xr:uid="{00000000-0005-0000-0000-0000AF710000}"/>
    <cellStyle name="Note 4 5 3 5 4" xfId="22205" xr:uid="{00000000-0005-0000-0000-0000B0710000}"/>
    <cellStyle name="Note 4 5 3 5 5" xfId="36658" xr:uid="{00000000-0005-0000-0000-0000B1710000}"/>
    <cellStyle name="Note 4 5 3 6" xfId="7231" xr:uid="{00000000-0005-0000-0000-0000B2710000}"/>
    <cellStyle name="Note 4 5 3 6 2" xfId="24666" xr:uid="{00000000-0005-0000-0000-0000B3710000}"/>
    <cellStyle name="Note 4 5 3 6 3" xfId="39119" xr:uid="{00000000-0005-0000-0000-0000B4710000}"/>
    <cellStyle name="Note 4 5 3 7" xfId="9672" xr:uid="{00000000-0005-0000-0000-0000B5710000}"/>
    <cellStyle name="Note 4 5 3 7 2" xfId="27107" xr:uid="{00000000-0005-0000-0000-0000B6710000}"/>
    <cellStyle name="Note 4 5 3 7 3" xfId="41560" xr:uid="{00000000-0005-0000-0000-0000B7710000}"/>
    <cellStyle name="Note 4 5 3 8" xfId="12092" xr:uid="{00000000-0005-0000-0000-0000B8710000}"/>
    <cellStyle name="Note 4 5 3 8 2" xfId="29527" xr:uid="{00000000-0005-0000-0000-0000B9710000}"/>
    <cellStyle name="Note 4 5 3 8 3" xfId="43980" xr:uid="{00000000-0005-0000-0000-0000BA710000}"/>
    <cellStyle name="Note 4 5 3 9" xfId="19099" xr:uid="{00000000-0005-0000-0000-0000BB710000}"/>
    <cellStyle name="Note 4 5 4" xfId="2262" xr:uid="{00000000-0005-0000-0000-0000BC710000}"/>
    <cellStyle name="Note 4 5 4 2" xfId="2263" xr:uid="{00000000-0005-0000-0000-0000BD710000}"/>
    <cellStyle name="Note 4 5 4 2 2" xfId="4774" xr:uid="{00000000-0005-0000-0000-0000BE710000}"/>
    <cellStyle name="Note 4 5 4 2 2 2" xfId="14206" xr:uid="{00000000-0005-0000-0000-0000BF710000}"/>
    <cellStyle name="Note 4 5 4 2 2 2 2" xfId="31641" xr:uid="{00000000-0005-0000-0000-0000C0710000}"/>
    <cellStyle name="Note 4 5 4 2 2 2 3" xfId="46094" xr:uid="{00000000-0005-0000-0000-0000C1710000}"/>
    <cellStyle name="Note 4 5 4 2 2 3" xfId="16667" xr:uid="{00000000-0005-0000-0000-0000C2710000}"/>
    <cellStyle name="Note 4 5 4 2 2 3 2" xfId="34102" xr:uid="{00000000-0005-0000-0000-0000C3710000}"/>
    <cellStyle name="Note 4 5 4 2 2 3 3" xfId="48555" xr:uid="{00000000-0005-0000-0000-0000C4710000}"/>
    <cellStyle name="Note 4 5 4 2 2 4" xfId="22210" xr:uid="{00000000-0005-0000-0000-0000C5710000}"/>
    <cellStyle name="Note 4 5 4 2 2 5" xfId="36663" xr:uid="{00000000-0005-0000-0000-0000C6710000}"/>
    <cellStyle name="Note 4 5 4 2 3" xfId="7236" xr:uid="{00000000-0005-0000-0000-0000C7710000}"/>
    <cellStyle name="Note 4 5 4 2 3 2" xfId="24671" xr:uid="{00000000-0005-0000-0000-0000C8710000}"/>
    <cellStyle name="Note 4 5 4 2 3 3" xfId="39124" xr:uid="{00000000-0005-0000-0000-0000C9710000}"/>
    <cellStyle name="Note 4 5 4 2 4" xfId="9677" xr:uid="{00000000-0005-0000-0000-0000CA710000}"/>
    <cellStyle name="Note 4 5 4 2 4 2" xfId="27112" xr:uid="{00000000-0005-0000-0000-0000CB710000}"/>
    <cellStyle name="Note 4 5 4 2 4 3" xfId="41565" xr:uid="{00000000-0005-0000-0000-0000CC710000}"/>
    <cellStyle name="Note 4 5 4 2 5" xfId="12097" xr:uid="{00000000-0005-0000-0000-0000CD710000}"/>
    <cellStyle name="Note 4 5 4 2 5 2" xfId="29532" xr:uid="{00000000-0005-0000-0000-0000CE710000}"/>
    <cellStyle name="Note 4 5 4 2 5 3" xfId="43985" xr:uid="{00000000-0005-0000-0000-0000CF710000}"/>
    <cellStyle name="Note 4 5 4 2 6" xfId="19104" xr:uid="{00000000-0005-0000-0000-0000D0710000}"/>
    <cellStyle name="Note 4 5 4 3" xfId="2264" xr:uid="{00000000-0005-0000-0000-0000D1710000}"/>
    <cellStyle name="Note 4 5 4 3 2" xfId="4775" xr:uid="{00000000-0005-0000-0000-0000D2710000}"/>
    <cellStyle name="Note 4 5 4 3 2 2" xfId="14207" xr:uid="{00000000-0005-0000-0000-0000D3710000}"/>
    <cellStyle name="Note 4 5 4 3 2 2 2" xfId="31642" xr:uid="{00000000-0005-0000-0000-0000D4710000}"/>
    <cellStyle name="Note 4 5 4 3 2 2 3" xfId="46095" xr:uid="{00000000-0005-0000-0000-0000D5710000}"/>
    <cellStyle name="Note 4 5 4 3 2 3" xfId="16668" xr:uid="{00000000-0005-0000-0000-0000D6710000}"/>
    <cellStyle name="Note 4 5 4 3 2 3 2" xfId="34103" xr:uid="{00000000-0005-0000-0000-0000D7710000}"/>
    <cellStyle name="Note 4 5 4 3 2 3 3" xfId="48556" xr:uid="{00000000-0005-0000-0000-0000D8710000}"/>
    <cellStyle name="Note 4 5 4 3 2 4" xfId="22211" xr:uid="{00000000-0005-0000-0000-0000D9710000}"/>
    <cellStyle name="Note 4 5 4 3 2 5" xfId="36664" xr:uid="{00000000-0005-0000-0000-0000DA710000}"/>
    <cellStyle name="Note 4 5 4 3 3" xfId="7237" xr:uid="{00000000-0005-0000-0000-0000DB710000}"/>
    <cellStyle name="Note 4 5 4 3 3 2" xfId="24672" xr:uid="{00000000-0005-0000-0000-0000DC710000}"/>
    <cellStyle name="Note 4 5 4 3 3 3" xfId="39125" xr:uid="{00000000-0005-0000-0000-0000DD710000}"/>
    <cellStyle name="Note 4 5 4 3 4" xfId="9678" xr:uid="{00000000-0005-0000-0000-0000DE710000}"/>
    <cellStyle name="Note 4 5 4 3 4 2" xfId="27113" xr:uid="{00000000-0005-0000-0000-0000DF710000}"/>
    <cellStyle name="Note 4 5 4 3 4 3" xfId="41566" xr:uid="{00000000-0005-0000-0000-0000E0710000}"/>
    <cellStyle name="Note 4 5 4 3 5" xfId="12098" xr:uid="{00000000-0005-0000-0000-0000E1710000}"/>
    <cellStyle name="Note 4 5 4 3 5 2" xfId="29533" xr:uid="{00000000-0005-0000-0000-0000E2710000}"/>
    <cellStyle name="Note 4 5 4 3 5 3" xfId="43986" xr:uid="{00000000-0005-0000-0000-0000E3710000}"/>
    <cellStyle name="Note 4 5 4 3 6" xfId="19105" xr:uid="{00000000-0005-0000-0000-0000E4710000}"/>
    <cellStyle name="Note 4 5 4 4" xfId="2265" xr:uid="{00000000-0005-0000-0000-0000E5710000}"/>
    <cellStyle name="Note 4 5 4 4 2" xfId="4776" xr:uid="{00000000-0005-0000-0000-0000E6710000}"/>
    <cellStyle name="Note 4 5 4 4 2 2" xfId="22212" xr:uid="{00000000-0005-0000-0000-0000E7710000}"/>
    <cellStyle name="Note 4 5 4 4 2 3" xfId="36665" xr:uid="{00000000-0005-0000-0000-0000E8710000}"/>
    <cellStyle name="Note 4 5 4 4 3" xfId="7238" xr:uid="{00000000-0005-0000-0000-0000E9710000}"/>
    <cellStyle name="Note 4 5 4 4 3 2" xfId="24673" xr:uid="{00000000-0005-0000-0000-0000EA710000}"/>
    <cellStyle name="Note 4 5 4 4 3 3" xfId="39126" xr:uid="{00000000-0005-0000-0000-0000EB710000}"/>
    <cellStyle name="Note 4 5 4 4 4" xfId="9679" xr:uid="{00000000-0005-0000-0000-0000EC710000}"/>
    <cellStyle name="Note 4 5 4 4 4 2" xfId="27114" xr:uid="{00000000-0005-0000-0000-0000ED710000}"/>
    <cellStyle name="Note 4 5 4 4 4 3" xfId="41567" xr:uid="{00000000-0005-0000-0000-0000EE710000}"/>
    <cellStyle name="Note 4 5 4 4 5" xfId="12099" xr:uid="{00000000-0005-0000-0000-0000EF710000}"/>
    <cellStyle name="Note 4 5 4 4 5 2" xfId="29534" xr:uid="{00000000-0005-0000-0000-0000F0710000}"/>
    <cellStyle name="Note 4 5 4 4 5 3" xfId="43987" xr:uid="{00000000-0005-0000-0000-0000F1710000}"/>
    <cellStyle name="Note 4 5 4 4 6" xfId="15336" xr:uid="{00000000-0005-0000-0000-0000F2710000}"/>
    <cellStyle name="Note 4 5 4 4 6 2" xfId="32771" xr:uid="{00000000-0005-0000-0000-0000F3710000}"/>
    <cellStyle name="Note 4 5 4 4 6 3" xfId="47224" xr:uid="{00000000-0005-0000-0000-0000F4710000}"/>
    <cellStyle name="Note 4 5 4 4 7" xfId="19106" xr:uid="{00000000-0005-0000-0000-0000F5710000}"/>
    <cellStyle name="Note 4 5 4 4 8" xfId="20498" xr:uid="{00000000-0005-0000-0000-0000F6710000}"/>
    <cellStyle name="Note 4 5 4 5" xfId="4773" xr:uid="{00000000-0005-0000-0000-0000F7710000}"/>
    <cellStyle name="Note 4 5 4 5 2" xfId="14205" xr:uid="{00000000-0005-0000-0000-0000F8710000}"/>
    <cellStyle name="Note 4 5 4 5 2 2" xfId="31640" xr:uid="{00000000-0005-0000-0000-0000F9710000}"/>
    <cellStyle name="Note 4 5 4 5 2 3" xfId="46093" xr:uid="{00000000-0005-0000-0000-0000FA710000}"/>
    <cellStyle name="Note 4 5 4 5 3" xfId="16666" xr:uid="{00000000-0005-0000-0000-0000FB710000}"/>
    <cellStyle name="Note 4 5 4 5 3 2" xfId="34101" xr:uid="{00000000-0005-0000-0000-0000FC710000}"/>
    <cellStyle name="Note 4 5 4 5 3 3" xfId="48554" xr:uid="{00000000-0005-0000-0000-0000FD710000}"/>
    <cellStyle name="Note 4 5 4 5 4" xfId="22209" xr:uid="{00000000-0005-0000-0000-0000FE710000}"/>
    <cellStyle name="Note 4 5 4 5 5" xfId="36662" xr:uid="{00000000-0005-0000-0000-0000FF710000}"/>
    <cellStyle name="Note 4 5 4 6" xfId="7235" xr:uid="{00000000-0005-0000-0000-000000720000}"/>
    <cellStyle name="Note 4 5 4 6 2" xfId="24670" xr:uid="{00000000-0005-0000-0000-000001720000}"/>
    <cellStyle name="Note 4 5 4 6 3" xfId="39123" xr:uid="{00000000-0005-0000-0000-000002720000}"/>
    <cellStyle name="Note 4 5 4 7" xfId="9676" xr:uid="{00000000-0005-0000-0000-000003720000}"/>
    <cellStyle name="Note 4 5 4 7 2" xfId="27111" xr:uid="{00000000-0005-0000-0000-000004720000}"/>
    <cellStyle name="Note 4 5 4 7 3" xfId="41564" xr:uid="{00000000-0005-0000-0000-000005720000}"/>
    <cellStyle name="Note 4 5 4 8" xfId="12096" xr:uid="{00000000-0005-0000-0000-000006720000}"/>
    <cellStyle name="Note 4 5 4 8 2" xfId="29531" xr:uid="{00000000-0005-0000-0000-000007720000}"/>
    <cellStyle name="Note 4 5 4 8 3" xfId="43984" xr:uid="{00000000-0005-0000-0000-000008720000}"/>
    <cellStyle name="Note 4 5 4 9" xfId="19103" xr:uid="{00000000-0005-0000-0000-000009720000}"/>
    <cellStyle name="Note 4 5 5" xfId="2266" xr:uid="{00000000-0005-0000-0000-00000A720000}"/>
    <cellStyle name="Note 4 5 5 2" xfId="2267" xr:uid="{00000000-0005-0000-0000-00000B720000}"/>
    <cellStyle name="Note 4 5 5 2 2" xfId="4778" xr:uid="{00000000-0005-0000-0000-00000C720000}"/>
    <cellStyle name="Note 4 5 5 2 2 2" xfId="14209" xr:uid="{00000000-0005-0000-0000-00000D720000}"/>
    <cellStyle name="Note 4 5 5 2 2 2 2" xfId="31644" xr:uid="{00000000-0005-0000-0000-00000E720000}"/>
    <cellStyle name="Note 4 5 5 2 2 2 3" xfId="46097" xr:uid="{00000000-0005-0000-0000-00000F720000}"/>
    <cellStyle name="Note 4 5 5 2 2 3" xfId="16670" xr:uid="{00000000-0005-0000-0000-000010720000}"/>
    <cellStyle name="Note 4 5 5 2 2 3 2" xfId="34105" xr:uid="{00000000-0005-0000-0000-000011720000}"/>
    <cellStyle name="Note 4 5 5 2 2 3 3" xfId="48558" xr:uid="{00000000-0005-0000-0000-000012720000}"/>
    <cellStyle name="Note 4 5 5 2 2 4" xfId="22214" xr:uid="{00000000-0005-0000-0000-000013720000}"/>
    <cellStyle name="Note 4 5 5 2 2 5" xfId="36667" xr:uid="{00000000-0005-0000-0000-000014720000}"/>
    <cellStyle name="Note 4 5 5 2 3" xfId="7240" xr:uid="{00000000-0005-0000-0000-000015720000}"/>
    <cellStyle name="Note 4 5 5 2 3 2" xfId="24675" xr:uid="{00000000-0005-0000-0000-000016720000}"/>
    <cellStyle name="Note 4 5 5 2 3 3" xfId="39128" xr:uid="{00000000-0005-0000-0000-000017720000}"/>
    <cellStyle name="Note 4 5 5 2 4" xfId="9681" xr:uid="{00000000-0005-0000-0000-000018720000}"/>
    <cellStyle name="Note 4 5 5 2 4 2" xfId="27116" xr:uid="{00000000-0005-0000-0000-000019720000}"/>
    <cellStyle name="Note 4 5 5 2 4 3" xfId="41569" xr:uid="{00000000-0005-0000-0000-00001A720000}"/>
    <cellStyle name="Note 4 5 5 2 5" xfId="12101" xr:uid="{00000000-0005-0000-0000-00001B720000}"/>
    <cellStyle name="Note 4 5 5 2 5 2" xfId="29536" xr:uid="{00000000-0005-0000-0000-00001C720000}"/>
    <cellStyle name="Note 4 5 5 2 5 3" xfId="43989" xr:uid="{00000000-0005-0000-0000-00001D720000}"/>
    <cellStyle name="Note 4 5 5 2 6" xfId="19108" xr:uid="{00000000-0005-0000-0000-00001E720000}"/>
    <cellStyle name="Note 4 5 5 3" xfId="2268" xr:uid="{00000000-0005-0000-0000-00001F720000}"/>
    <cellStyle name="Note 4 5 5 3 2" xfId="4779" xr:uid="{00000000-0005-0000-0000-000020720000}"/>
    <cellStyle name="Note 4 5 5 3 2 2" xfId="14210" xr:uid="{00000000-0005-0000-0000-000021720000}"/>
    <cellStyle name="Note 4 5 5 3 2 2 2" xfId="31645" xr:uid="{00000000-0005-0000-0000-000022720000}"/>
    <cellStyle name="Note 4 5 5 3 2 2 3" xfId="46098" xr:uid="{00000000-0005-0000-0000-000023720000}"/>
    <cellStyle name="Note 4 5 5 3 2 3" xfId="16671" xr:uid="{00000000-0005-0000-0000-000024720000}"/>
    <cellStyle name="Note 4 5 5 3 2 3 2" xfId="34106" xr:uid="{00000000-0005-0000-0000-000025720000}"/>
    <cellStyle name="Note 4 5 5 3 2 3 3" xfId="48559" xr:uid="{00000000-0005-0000-0000-000026720000}"/>
    <cellStyle name="Note 4 5 5 3 2 4" xfId="22215" xr:uid="{00000000-0005-0000-0000-000027720000}"/>
    <cellStyle name="Note 4 5 5 3 2 5" xfId="36668" xr:uid="{00000000-0005-0000-0000-000028720000}"/>
    <cellStyle name="Note 4 5 5 3 3" xfId="7241" xr:uid="{00000000-0005-0000-0000-000029720000}"/>
    <cellStyle name="Note 4 5 5 3 3 2" xfId="24676" xr:uid="{00000000-0005-0000-0000-00002A720000}"/>
    <cellStyle name="Note 4 5 5 3 3 3" xfId="39129" xr:uid="{00000000-0005-0000-0000-00002B720000}"/>
    <cellStyle name="Note 4 5 5 3 4" xfId="9682" xr:uid="{00000000-0005-0000-0000-00002C720000}"/>
    <cellStyle name="Note 4 5 5 3 4 2" xfId="27117" xr:uid="{00000000-0005-0000-0000-00002D720000}"/>
    <cellStyle name="Note 4 5 5 3 4 3" xfId="41570" xr:uid="{00000000-0005-0000-0000-00002E720000}"/>
    <cellStyle name="Note 4 5 5 3 5" xfId="12102" xr:uid="{00000000-0005-0000-0000-00002F720000}"/>
    <cellStyle name="Note 4 5 5 3 5 2" xfId="29537" xr:uid="{00000000-0005-0000-0000-000030720000}"/>
    <cellStyle name="Note 4 5 5 3 5 3" xfId="43990" xr:uid="{00000000-0005-0000-0000-000031720000}"/>
    <cellStyle name="Note 4 5 5 3 6" xfId="19109" xr:uid="{00000000-0005-0000-0000-000032720000}"/>
    <cellStyle name="Note 4 5 5 4" xfId="2269" xr:uid="{00000000-0005-0000-0000-000033720000}"/>
    <cellStyle name="Note 4 5 5 4 2" xfId="4780" xr:uid="{00000000-0005-0000-0000-000034720000}"/>
    <cellStyle name="Note 4 5 5 4 2 2" xfId="22216" xr:uid="{00000000-0005-0000-0000-000035720000}"/>
    <cellStyle name="Note 4 5 5 4 2 3" xfId="36669" xr:uid="{00000000-0005-0000-0000-000036720000}"/>
    <cellStyle name="Note 4 5 5 4 3" xfId="7242" xr:uid="{00000000-0005-0000-0000-000037720000}"/>
    <cellStyle name="Note 4 5 5 4 3 2" xfId="24677" xr:uid="{00000000-0005-0000-0000-000038720000}"/>
    <cellStyle name="Note 4 5 5 4 3 3" xfId="39130" xr:uid="{00000000-0005-0000-0000-000039720000}"/>
    <cellStyle name="Note 4 5 5 4 4" xfId="9683" xr:uid="{00000000-0005-0000-0000-00003A720000}"/>
    <cellStyle name="Note 4 5 5 4 4 2" xfId="27118" xr:uid="{00000000-0005-0000-0000-00003B720000}"/>
    <cellStyle name="Note 4 5 5 4 4 3" xfId="41571" xr:uid="{00000000-0005-0000-0000-00003C720000}"/>
    <cellStyle name="Note 4 5 5 4 5" xfId="12103" xr:uid="{00000000-0005-0000-0000-00003D720000}"/>
    <cellStyle name="Note 4 5 5 4 5 2" xfId="29538" xr:uid="{00000000-0005-0000-0000-00003E720000}"/>
    <cellStyle name="Note 4 5 5 4 5 3" xfId="43991" xr:uid="{00000000-0005-0000-0000-00003F720000}"/>
    <cellStyle name="Note 4 5 5 4 6" xfId="15337" xr:uid="{00000000-0005-0000-0000-000040720000}"/>
    <cellStyle name="Note 4 5 5 4 6 2" xfId="32772" xr:uid="{00000000-0005-0000-0000-000041720000}"/>
    <cellStyle name="Note 4 5 5 4 6 3" xfId="47225" xr:uid="{00000000-0005-0000-0000-000042720000}"/>
    <cellStyle name="Note 4 5 5 4 7" xfId="19110" xr:uid="{00000000-0005-0000-0000-000043720000}"/>
    <cellStyle name="Note 4 5 5 4 8" xfId="20499" xr:uid="{00000000-0005-0000-0000-000044720000}"/>
    <cellStyle name="Note 4 5 5 5" xfId="4777" xr:uid="{00000000-0005-0000-0000-000045720000}"/>
    <cellStyle name="Note 4 5 5 5 2" xfId="14208" xr:uid="{00000000-0005-0000-0000-000046720000}"/>
    <cellStyle name="Note 4 5 5 5 2 2" xfId="31643" xr:uid="{00000000-0005-0000-0000-000047720000}"/>
    <cellStyle name="Note 4 5 5 5 2 3" xfId="46096" xr:uid="{00000000-0005-0000-0000-000048720000}"/>
    <cellStyle name="Note 4 5 5 5 3" xfId="16669" xr:uid="{00000000-0005-0000-0000-000049720000}"/>
    <cellStyle name="Note 4 5 5 5 3 2" xfId="34104" xr:uid="{00000000-0005-0000-0000-00004A720000}"/>
    <cellStyle name="Note 4 5 5 5 3 3" xfId="48557" xr:uid="{00000000-0005-0000-0000-00004B720000}"/>
    <cellStyle name="Note 4 5 5 5 4" xfId="22213" xr:uid="{00000000-0005-0000-0000-00004C720000}"/>
    <cellStyle name="Note 4 5 5 5 5" xfId="36666" xr:uid="{00000000-0005-0000-0000-00004D720000}"/>
    <cellStyle name="Note 4 5 5 6" xfId="7239" xr:uid="{00000000-0005-0000-0000-00004E720000}"/>
    <cellStyle name="Note 4 5 5 6 2" xfId="24674" xr:uid="{00000000-0005-0000-0000-00004F720000}"/>
    <cellStyle name="Note 4 5 5 6 3" xfId="39127" xr:uid="{00000000-0005-0000-0000-000050720000}"/>
    <cellStyle name="Note 4 5 5 7" xfId="9680" xr:uid="{00000000-0005-0000-0000-000051720000}"/>
    <cellStyle name="Note 4 5 5 7 2" xfId="27115" xr:uid="{00000000-0005-0000-0000-000052720000}"/>
    <cellStyle name="Note 4 5 5 7 3" xfId="41568" xr:uid="{00000000-0005-0000-0000-000053720000}"/>
    <cellStyle name="Note 4 5 5 8" xfId="12100" xr:uid="{00000000-0005-0000-0000-000054720000}"/>
    <cellStyle name="Note 4 5 5 8 2" xfId="29535" xr:uid="{00000000-0005-0000-0000-000055720000}"/>
    <cellStyle name="Note 4 5 5 8 3" xfId="43988" xr:uid="{00000000-0005-0000-0000-000056720000}"/>
    <cellStyle name="Note 4 5 5 9" xfId="19107" xr:uid="{00000000-0005-0000-0000-000057720000}"/>
    <cellStyle name="Note 4 5 6" xfId="2270" xr:uid="{00000000-0005-0000-0000-000058720000}"/>
    <cellStyle name="Note 4 5 6 2" xfId="4781" xr:uid="{00000000-0005-0000-0000-000059720000}"/>
    <cellStyle name="Note 4 5 6 2 2" xfId="14211" xr:uid="{00000000-0005-0000-0000-00005A720000}"/>
    <cellStyle name="Note 4 5 6 2 2 2" xfId="31646" xr:uid="{00000000-0005-0000-0000-00005B720000}"/>
    <cellStyle name="Note 4 5 6 2 2 3" xfId="46099" xr:uid="{00000000-0005-0000-0000-00005C720000}"/>
    <cellStyle name="Note 4 5 6 2 3" xfId="16672" xr:uid="{00000000-0005-0000-0000-00005D720000}"/>
    <cellStyle name="Note 4 5 6 2 3 2" xfId="34107" xr:uid="{00000000-0005-0000-0000-00005E720000}"/>
    <cellStyle name="Note 4 5 6 2 3 3" xfId="48560" xr:uid="{00000000-0005-0000-0000-00005F720000}"/>
    <cellStyle name="Note 4 5 6 2 4" xfId="22217" xr:uid="{00000000-0005-0000-0000-000060720000}"/>
    <cellStyle name="Note 4 5 6 2 5" xfId="36670" xr:uid="{00000000-0005-0000-0000-000061720000}"/>
    <cellStyle name="Note 4 5 6 3" xfId="7243" xr:uid="{00000000-0005-0000-0000-000062720000}"/>
    <cellStyle name="Note 4 5 6 3 2" xfId="24678" xr:uid="{00000000-0005-0000-0000-000063720000}"/>
    <cellStyle name="Note 4 5 6 3 3" xfId="39131" xr:uid="{00000000-0005-0000-0000-000064720000}"/>
    <cellStyle name="Note 4 5 6 4" xfId="9684" xr:uid="{00000000-0005-0000-0000-000065720000}"/>
    <cellStyle name="Note 4 5 6 4 2" xfId="27119" xr:uid="{00000000-0005-0000-0000-000066720000}"/>
    <cellStyle name="Note 4 5 6 4 3" xfId="41572" xr:uid="{00000000-0005-0000-0000-000067720000}"/>
    <cellStyle name="Note 4 5 6 5" xfId="12104" xr:uid="{00000000-0005-0000-0000-000068720000}"/>
    <cellStyle name="Note 4 5 6 5 2" xfId="29539" xr:uid="{00000000-0005-0000-0000-000069720000}"/>
    <cellStyle name="Note 4 5 6 5 3" xfId="43992" xr:uid="{00000000-0005-0000-0000-00006A720000}"/>
    <cellStyle name="Note 4 5 6 6" xfId="19111" xr:uid="{00000000-0005-0000-0000-00006B720000}"/>
    <cellStyle name="Note 4 5 7" xfId="2271" xr:uid="{00000000-0005-0000-0000-00006C720000}"/>
    <cellStyle name="Note 4 5 7 2" xfId="4782" xr:uid="{00000000-0005-0000-0000-00006D720000}"/>
    <cellStyle name="Note 4 5 7 2 2" xfId="14212" xr:uid="{00000000-0005-0000-0000-00006E720000}"/>
    <cellStyle name="Note 4 5 7 2 2 2" xfId="31647" xr:uid="{00000000-0005-0000-0000-00006F720000}"/>
    <cellStyle name="Note 4 5 7 2 2 3" xfId="46100" xr:uid="{00000000-0005-0000-0000-000070720000}"/>
    <cellStyle name="Note 4 5 7 2 3" xfId="16673" xr:uid="{00000000-0005-0000-0000-000071720000}"/>
    <cellStyle name="Note 4 5 7 2 3 2" xfId="34108" xr:uid="{00000000-0005-0000-0000-000072720000}"/>
    <cellStyle name="Note 4 5 7 2 3 3" xfId="48561" xr:uid="{00000000-0005-0000-0000-000073720000}"/>
    <cellStyle name="Note 4 5 7 2 4" xfId="22218" xr:uid="{00000000-0005-0000-0000-000074720000}"/>
    <cellStyle name="Note 4 5 7 2 5" xfId="36671" xr:uid="{00000000-0005-0000-0000-000075720000}"/>
    <cellStyle name="Note 4 5 7 3" xfId="7244" xr:uid="{00000000-0005-0000-0000-000076720000}"/>
    <cellStyle name="Note 4 5 7 3 2" xfId="24679" xr:uid="{00000000-0005-0000-0000-000077720000}"/>
    <cellStyle name="Note 4 5 7 3 3" xfId="39132" xr:uid="{00000000-0005-0000-0000-000078720000}"/>
    <cellStyle name="Note 4 5 7 4" xfId="9685" xr:uid="{00000000-0005-0000-0000-000079720000}"/>
    <cellStyle name="Note 4 5 7 4 2" xfId="27120" xr:uid="{00000000-0005-0000-0000-00007A720000}"/>
    <cellStyle name="Note 4 5 7 4 3" xfId="41573" xr:uid="{00000000-0005-0000-0000-00007B720000}"/>
    <cellStyle name="Note 4 5 7 5" xfId="12105" xr:uid="{00000000-0005-0000-0000-00007C720000}"/>
    <cellStyle name="Note 4 5 7 5 2" xfId="29540" xr:uid="{00000000-0005-0000-0000-00007D720000}"/>
    <cellStyle name="Note 4 5 7 5 3" xfId="43993" xr:uid="{00000000-0005-0000-0000-00007E720000}"/>
    <cellStyle name="Note 4 5 7 6" xfId="19112" xr:uid="{00000000-0005-0000-0000-00007F720000}"/>
    <cellStyle name="Note 4 5 8" xfId="2272" xr:uid="{00000000-0005-0000-0000-000080720000}"/>
    <cellStyle name="Note 4 5 8 2" xfId="4783" xr:uid="{00000000-0005-0000-0000-000081720000}"/>
    <cellStyle name="Note 4 5 8 2 2" xfId="22219" xr:uid="{00000000-0005-0000-0000-000082720000}"/>
    <cellStyle name="Note 4 5 8 2 3" xfId="36672" xr:uid="{00000000-0005-0000-0000-000083720000}"/>
    <cellStyle name="Note 4 5 8 3" xfId="7245" xr:uid="{00000000-0005-0000-0000-000084720000}"/>
    <cellStyle name="Note 4 5 8 3 2" xfId="24680" xr:uid="{00000000-0005-0000-0000-000085720000}"/>
    <cellStyle name="Note 4 5 8 3 3" xfId="39133" xr:uid="{00000000-0005-0000-0000-000086720000}"/>
    <cellStyle name="Note 4 5 8 4" xfId="9686" xr:uid="{00000000-0005-0000-0000-000087720000}"/>
    <cellStyle name="Note 4 5 8 4 2" xfId="27121" xr:uid="{00000000-0005-0000-0000-000088720000}"/>
    <cellStyle name="Note 4 5 8 4 3" xfId="41574" xr:uid="{00000000-0005-0000-0000-000089720000}"/>
    <cellStyle name="Note 4 5 8 5" xfId="12106" xr:uid="{00000000-0005-0000-0000-00008A720000}"/>
    <cellStyle name="Note 4 5 8 5 2" xfId="29541" xr:uid="{00000000-0005-0000-0000-00008B720000}"/>
    <cellStyle name="Note 4 5 8 5 3" xfId="43994" xr:uid="{00000000-0005-0000-0000-00008C720000}"/>
    <cellStyle name="Note 4 5 8 6" xfId="15338" xr:uid="{00000000-0005-0000-0000-00008D720000}"/>
    <cellStyle name="Note 4 5 8 6 2" xfId="32773" xr:uid="{00000000-0005-0000-0000-00008E720000}"/>
    <cellStyle name="Note 4 5 8 6 3" xfId="47226" xr:uid="{00000000-0005-0000-0000-00008F720000}"/>
    <cellStyle name="Note 4 5 8 7" xfId="19113" xr:uid="{00000000-0005-0000-0000-000090720000}"/>
    <cellStyle name="Note 4 5 8 8" xfId="20500" xr:uid="{00000000-0005-0000-0000-000091720000}"/>
    <cellStyle name="Note 4 5 9" xfId="4764" xr:uid="{00000000-0005-0000-0000-000092720000}"/>
    <cellStyle name="Note 4 5 9 2" xfId="14198" xr:uid="{00000000-0005-0000-0000-000093720000}"/>
    <cellStyle name="Note 4 5 9 2 2" xfId="31633" xr:uid="{00000000-0005-0000-0000-000094720000}"/>
    <cellStyle name="Note 4 5 9 2 3" xfId="46086" xr:uid="{00000000-0005-0000-0000-000095720000}"/>
    <cellStyle name="Note 4 5 9 3" xfId="16659" xr:uid="{00000000-0005-0000-0000-000096720000}"/>
    <cellStyle name="Note 4 5 9 3 2" xfId="34094" xr:uid="{00000000-0005-0000-0000-000097720000}"/>
    <cellStyle name="Note 4 5 9 3 3" xfId="48547" xr:uid="{00000000-0005-0000-0000-000098720000}"/>
    <cellStyle name="Note 4 5 9 4" xfId="22200" xr:uid="{00000000-0005-0000-0000-000099720000}"/>
    <cellStyle name="Note 4 5 9 5" xfId="36653" xr:uid="{00000000-0005-0000-0000-00009A720000}"/>
    <cellStyle name="Note 4 6" xfId="2273" xr:uid="{00000000-0005-0000-0000-00009B720000}"/>
    <cellStyle name="Note 4 6 10" xfId="7246" xr:uid="{00000000-0005-0000-0000-00009C720000}"/>
    <cellStyle name="Note 4 6 10 2" xfId="24681" xr:uid="{00000000-0005-0000-0000-00009D720000}"/>
    <cellStyle name="Note 4 6 10 3" xfId="39134" xr:uid="{00000000-0005-0000-0000-00009E720000}"/>
    <cellStyle name="Note 4 6 11" xfId="9687" xr:uid="{00000000-0005-0000-0000-00009F720000}"/>
    <cellStyle name="Note 4 6 11 2" xfId="27122" xr:uid="{00000000-0005-0000-0000-0000A0720000}"/>
    <cellStyle name="Note 4 6 11 3" xfId="41575" xr:uid="{00000000-0005-0000-0000-0000A1720000}"/>
    <cellStyle name="Note 4 6 12" xfId="12107" xr:uid="{00000000-0005-0000-0000-0000A2720000}"/>
    <cellStyle name="Note 4 6 12 2" xfId="29542" xr:uid="{00000000-0005-0000-0000-0000A3720000}"/>
    <cellStyle name="Note 4 6 12 3" xfId="43995" xr:uid="{00000000-0005-0000-0000-0000A4720000}"/>
    <cellStyle name="Note 4 6 13" xfId="19114" xr:uid="{00000000-0005-0000-0000-0000A5720000}"/>
    <cellStyle name="Note 4 6 2" xfId="2274" xr:uid="{00000000-0005-0000-0000-0000A6720000}"/>
    <cellStyle name="Note 4 6 2 2" xfId="2275" xr:uid="{00000000-0005-0000-0000-0000A7720000}"/>
    <cellStyle name="Note 4 6 2 2 2" xfId="4786" xr:uid="{00000000-0005-0000-0000-0000A8720000}"/>
    <cellStyle name="Note 4 6 2 2 2 2" xfId="14215" xr:uid="{00000000-0005-0000-0000-0000A9720000}"/>
    <cellStyle name="Note 4 6 2 2 2 2 2" xfId="31650" xr:uid="{00000000-0005-0000-0000-0000AA720000}"/>
    <cellStyle name="Note 4 6 2 2 2 2 3" xfId="46103" xr:uid="{00000000-0005-0000-0000-0000AB720000}"/>
    <cellStyle name="Note 4 6 2 2 2 3" xfId="16676" xr:uid="{00000000-0005-0000-0000-0000AC720000}"/>
    <cellStyle name="Note 4 6 2 2 2 3 2" xfId="34111" xr:uid="{00000000-0005-0000-0000-0000AD720000}"/>
    <cellStyle name="Note 4 6 2 2 2 3 3" xfId="48564" xr:uid="{00000000-0005-0000-0000-0000AE720000}"/>
    <cellStyle name="Note 4 6 2 2 2 4" xfId="22222" xr:uid="{00000000-0005-0000-0000-0000AF720000}"/>
    <cellStyle name="Note 4 6 2 2 2 5" xfId="36675" xr:uid="{00000000-0005-0000-0000-0000B0720000}"/>
    <cellStyle name="Note 4 6 2 2 3" xfId="7248" xr:uid="{00000000-0005-0000-0000-0000B1720000}"/>
    <cellStyle name="Note 4 6 2 2 3 2" xfId="24683" xr:uid="{00000000-0005-0000-0000-0000B2720000}"/>
    <cellStyle name="Note 4 6 2 2 3 3" xfId="39136" xr:uid="{00000000-0005-0000-0000-0000B3720000}"/>
    <cellStyle name="Note 4 6 2 2 4" xfId="9689" xr:uid="{00000000-0005-0000-0000-0000B4720000}"/>
    <cellStyle name="Note 4 6 2 2 4 2" xfId="27124" xr:uid="{00000000-0005-0000-0000-0000B5720000}"/>
    <cellStyle name="Note 4 6 2 2 4 3" xfId="41577" xr:uid="{00000000-0005-0000-0000-0000B6720000}"/>
    <cellStyle name="Note 4 6 2 2 5" xfId="12109" xr:uid="{00000000-0005-0000-0000-0000B7720000}"/>
    <cellStyle name="Note 4 6 2 2 5 2" xfId="29544" xr:uid="{00000000-0005-0000-0000-0000B8720000}"/>
    <cellStyle name="Note 4 6 2 2 5 3" xfId="43997" xr:uid="{00000000-0005-0000-0000-0000B9720000}"/>
    <cellStyle name="Note 4 6 2 2 6" xfId="19116" xr:uid="{00000000-0005-0000-0000-0000BA720000}"/>
    <cellStyle name="Note 4 6 2 3" xfId="2276" xr:uid="{00000000-0005-0000-0000-0000BB720000}"/>
    <cellStyle name="Note 4 6 2 3 2" xfId="4787" xr:uid="{00000000-0005-0000-0000-0000BC720000}"/>
    <cellStyle name="Note 4 6 2 3 2 2" xfId="14216" xr:uid="{00000000-0005-0000-0000-0000BD720000}"/>
    <cellStyle name="Note 4 6 2 3 2 2 2" xfId="31651" xr:uid="{00000000-0005-0000-0000-0000BE720000}"/>
    <cellStyle name="Note 4 6 2 3 2 2 3" xfId="46104" xr:uid="{00000000-0005-0000-0000-0000BF720000}"/>
    <cellStyle name="Note 4 6 2 3 2 3" xfId="16677" xr:uid="{00000000-0005-0000-0000-0000C0720000}"/>
    <cellStyle name="Note 4 6 2 3 2 3 2" xfId="34112" xr:uid="{00000000-0005-0000-0000-0000C1720000}"/>
    <cellStyle name="Note 4 6 2 3 2 3 3" xfId="48565" xr:uid="{00000000-0005-0000-0000-0000C2720000}"/>
    <cellStyle name="Note 4 6 2 3 2 4" xfId="22223" xr:uid="{00000000-0005-0000-0000-0000C3720000}"/>
    <cellStyle name="Note 4 6 2 3 2 5" xfId="36676" xr:uid="{00000000-0005-0000-0000-0000C4720000}"/>
    <cellStyle name="Note 4 6 2 3 3" xfId="7249" xr:uid="{00000000-0005-0000-0000-0000C5720000}"/>
    <cellStyle name="Note 4 6 2 3 3 2" xfId="24684" xr:uid="{00000000-0005-0000-0000-0000C6720000}"/>
    <cellStyle name="Note 4 6 2 3 3 3" xfId="39137" xr:uid="{00000000-0005-0000-0000-0000C7720000}"/>
    <cellStyle name="Note 4 6 2 3 4" xfId="9690" xr:uid="{00000000-0005-0000-0000-0000C8720000}"/>
    <cellStyle name="Note 4 6 2 3 4 2" xfId="27125" xr:uid="{00000000-0005-0000-0000-0000C9720000}"/>
    <cellStyle name="Note 4 6 2 3 4 3" xfId="41578" xr:uid="{00000000-0005-0000-0000-0000CA720000}"/>
    <cellStyle name="Note 4 6 2 3 5" xfId="12110" xr:uid="{00000000-0005-0000-0000-0000CB720000}"/>
    <cellStyle name="Note 4 6 2 3 5 2" xfId="29545" xr:uid="{00000000-0005-0000-0000-0000CC720000}"/>
    <cellStyle name="Note 4 6 2 3 5 3" xfId="43998" xr:uid="{00000000-0005-0000-0000-0000CD720000}"/>
    <cellStyle name="Note 4 6 2 3 6" xfId="19117" xr:uid="{00000000-0005-0000-0000-0000CE720000}"/>
    <cellStyle name="Note 4 6 2 4" xfId="2277" xr:uid="{00000000-0005-0000-0000-0000CF720000}"/>
    <cellStyle name="Note 4 6 2 4 2" xfId="4788" xr:uid="{00000000-0005-0000-0000-0000D0720000}"/>
    <cellStyle name="Note 4 6 2 4 2 2" xfId="22224" xr:uid="{00000000-0005-0000-0000-0000D1720000}"/>
    <cellStyle name="Note 4 6 2 4 2 3" xfId="36677" xr:uid="{00000000-0005-0000-0000-0000D2720000}"/>
    <cellStyle name="Note 4 6 2 4 3" xfId="7250" xr:uid="{00000000-0005-0000-0000-0000D3720000}"/>
    <cellStyle name="Note 4 6 2 4 3 2" xfId="24685" xr:uid="{00000000-0005-0000-0000-0000D4720000}"/>
    <cellStyle name="Note 4 6 2 4 3 3" xfId="39138" xr:uid="{00000000-0005-0000-0000-0000D5720000}"/>
    <cellStyle name="Note 4 6 2 4 4" xfId="9691" xr:uid="{00000000-0005-0000-0000-0000D6720000}"/>
    <cellStyle name="Note 4 6 2 4 4 2" xfId="27126" xr:uid="{00000000-0005-0000-0000-0000D7720000}"/>
    <cellStyle name="Note 4 6 2 4 4 3" xfId="41579" xr:uid="{00000000-0005-0000-0000-0000D8720000}"/>
    <cellStyle name="Note 4 6 2 4 5" xfId="12111" xr:uid="{00000000-0005-0000-0000-0000D9720000}"/>
    <cellStyle name="Note 4 6 2 4 5 2" xfId="29546" xr:uid="{00000000-0005-0000-0000-0000DA720000}"/>
    <cellStyle name="Note 4 6 2 4 5 3" xfId="43999" xr:uid="{00000000-0005-0000-0000-0000DB720000}"/>
    <cellStyle name="Note 4 6 2 4 6" xfId="15339" xr:uid="{00000000-0005-0000-0000-0000DC720000}"/>
    <cellStyle name="Note 4 6 2 4 6 2" xfId="32774" xr:uid="{00000000-0005-0000-0000-0000DD720000}"/>
    <cellStyle name="Note 4 6 2 4 6 3" xfId="47227" xr:uid="{00000000-0005-0000-0000-0000DE720000}"/>
    <cellStyle name="Note 4 6 2 4 7" xfId="19118" xr:uid="{00000000-0005-0000-0000-0000DF720000}"/>
    <cellStyle name="Note 4 6 2 4 8" xfId="20501" xr:uid="{00000000-0005-0000-0000-0000E0720000}"/>
    <cellStyle name="Note 4 6 2 5" xfId="4785" xr:uid="{00000000-0005-0000-0000-0000E1720000}"/>
    <cellStyle name="Note 4 6 2 5 2" xfId="14214" xr:uid="{00000000-0005-0000-0000-0000E2720000}"/>
    <cellStyle name="Note 4 6 2 5 2 2" xfId="31649" xr:uid="{00000000-0005-0000-0000-0000E3720000}"/>
    <cellStyle name="Note 4 6 2 5 2 3" xfId="46102" xr:uid="{00000000-0005-0000-0000-0000E4720000}"/>
    <cellStyle name="Note 4 6 2 5 3" xfId="16675" xr:uid="{00000000-0005-0000-0000-0000E5720000}"/>
    <cellStyle name="Note 4 6 2 5 3 2" xfId="34110" xr:uid="{00000000-0005-0000-0000-0000E6720000}"/>
    <cellStyle name="Note 4 6 2 5 3 3" xfId="48563" xr:uid="{00000000-0005-0000-0000-0000E7720000}"/>
    <cellStyle name="Note 4 6 2 5 4" xfId="22221" xr:uid="{00000000-0005-0000-0000-0000E8720000}"/>
    <cellStyle name="Note 4 6 2 5 5" xfId="36674" xr:uid="{00000000-0005-0000-0000-0000E9720000}"/>
    <cellStyle name="Note 4 6 2 6" xfId="7247" xr:uid="{00000000-0005-0000-0000-0000EA720000}"/>
    <cellStyle name="Note 4 6 2 6 2" xfId="24682" xr:uid="{00000000-0005-0000-0000-0000EB720000}"/>
    <cellStyle name="Note 4 6 2 6 3" xfId="39135" xr:uid="{00000000-0005-0000-0000-0000EC720000}"/>
    <cellStyle name="Note 4 6 2 7" xfId="9688" xr:uid="{00000000-0005-0000-0000-0000ED720000}"/>
    <cellStyle name="Note 4 6 2 7 2" xfId="27123" xr:uid="{00000000-0005-0000-0000-0000EE720000}"/>
    <cellStyle name="Note 4 6 2 7 3" xfId="41576" xr:uid="{00000000-0005-0000-0000-0000EF720000}"/>
    <cellStyle name="Note 4 6 2 8" xfId="12108" xr:uid="{00000000-0005-0000-0000-0000F0720000}"/>
    <cellStyle name="Note 4 6 2 8 2" xfId="29543" xr:uid="{00000000-0005-0000-0000-0000F1720000}"/>
    <cellStyle name="Note 4 6 2 8 3" xfId="43996" xr:uid="{00000000-0005-0000-0000-0000F2720000}"/>
    <cellStyle name="Note 4 6 2 9" xfId="19115" xr:uid="{00000000-0005-0000-0000-0000F3720000}"/>
    <cellStyle name="Note 4 6 3" xfId="2278" xr:uid="{00000000-0005-0000-0000-0000F4720000}"/>
    <cellStyle name="Note 4 6 3 2" xfId="2279" xr:uid="{00000000-0005-0000-0000-0000F5720000}"/>
    <cellStyle name="Note 4 6 3 2 2" xfId="4790" xr:uid="{00000000-0005-0000-0000-0000F6720000}"/>
    <cellStyle name="Note 4 6 3 2 2 2" xfId="14218" xr:uid="{00000000-0005-0000-0000-0000F7720000}"/>
    <cellStyle name="Note 4 6 3 2 2 2 2" xfId="31653" xr:uid="{00000000-0005-0000-0000-0000F8720000}"/>
    <cellStyle name="Note 4 6 3 2 2 2 3" xfId="46106" xr:uid="{00000000-0005-0000-0000-0000F9720000}"/>
    <cellStyle name="Note 4 6 3 2 2 3" xfId="16679" xr:uid="{00000000-0005-0000-0000-0000FA720000}"/>
    <cellStyle name="Note 4 6 3 2 2 3 2" xfId="34114" xr:uid="{00000000-0005-0000-0000-0000FB720000}"/>
    <cellStyle name="Note 4 6 3 2 2 3 3" xfId="48567" xr:uid="{00000000-0005-0000-0000-0000FC720000}"/>
    <cellStyle name="Note 4 6 3 2 2 4" xfId="22226" xr:uid="{00000000-0005-0000-0000-0000FD720000}"/>
    <cellStyle name="Note 4 6 3 2 2 5" xfId="36679" xr:uid="{00000000-0005-0000-0000-0000FE720000}"/>
    <cellStyle name="Note 4 6 3 2 3" xfId="7252" xr:uid="{00000000-0005-0000-0000-0000FF720000}"/>
    <cellStyle name="Note 4 6 3 2 3 2" xfId="24687" xr:uid="{00000000-0005-0000-0000-000000730000}"/>
    <cellStyle name="Note 4 6 3 2 3 3" xfId="39140" xr:uid="{00000000-0005-0000-0000-000001730000}"/>
    <cellStyle name="Note 4 6 3 2 4" xfId="9693" xr:uid="{00000000-0005-0000-0000-000002730000}"/>
    <cellStyle name="Note 4 6 3 2 4 2" xfId="27128" xr:uid="{00000000-0005-0000-0000-000003730000}"/>
    <cellStyle name="Note 4 6 3 2 4 3" xfId="41581" xr:uid="{00000000-0005-0000-0000-000004730000}"/>
    <cellStyle name="Note 4 6 3 2 5" xfId="12113" xr:uid="{00000000-0005-0000-0000-000005730000}"/>
    <cellStyle name="Note 4 6 3 2 5 2" xfId="29548" xr:uid="{00000000-0005-0000-0000-000006730000}"/>
    <cellStyle name="Note 4 6 3 2 5 3" xfId="44001" xr:uid="{00000000-0005-0000-0000-000007730000}"/>
    <cellStyle name="Note 4 6 3 2 6" xfId="19120" xr:uid="{00000000-0005-0000-0000-000008730000}"/>
    <cellStyle name="Note 4 6 3 3" xfId="2280" xr:uid="{00000000-0005-0000-0000-000009730000}"/>
    <cellStyle name="Note 4 6 3 3 2" xfId="4791" xr:uid="{00000000-0005-0000-0000-00000A730000}"/>
    <cellStyle name="Note 4 6 3 3 2 2" xfId="14219" xr:uid="{00000000-0005-0000-0000-00000B730000}"/>
    <cellStyle name="Note 4 6 3 3 2 2 2" xfId="31654" xr:uid="{00000000-0005-0000-0000-00000C730000}"/>
    <cellStyle name="Note 4 6 3 3 2 2 3" xfId="46107" xr:uid="{00000000-0005-0000-0000-00000D730000}"/>
    <cellStyle name="Note 4 6 3 3 2 3" xfId="16680" xr:uid="{00000000-0005-0000-0000-00000E730000}"/>
    <cellStyle name="Note 4 6 3 3 2 3 2" xfId="34115" xr:uid="{00000000-0005-0000-0000-00000F730000}"/>
    <cellStyle name="Note 4 6 3 3 2 3 3" xfId="48568" xr:uid="{00000000-0005-0000-0000-000010730000}"/>
    <cellStyle name="Note 4 6 3 3 2 4" xfId="22227" xr:uid="{00000000-0005-0000-0000-000011730000}"/>
    <cellStyle name="Note 4 6 3 3 2 5" xfId="36680" xr:uid="{00000000-0005-0000-0000-000012730000}"/>
    <cellStyle name="Note 4 6 3 3 3" xfId="7253" xr:uid="{00000000-0005-0000-0000-000013730000}"/>
    <cellStyle name="Note 4 6 3 3 3 2" xfId="24688" xr:uid="{00000000-0005-0000-0000-000014730000}"/>
    <cellStyle name="Note 4 6 3 3 3 3" xfId="39141" xr:uid="{00000000-0005-0000-0000-000015730000}"/>
    <cellStyle name="Note 4 6 3 3 4" xfId="9694" xr:uid="{00000000-0005-0000-0000-000016730000}"/>
    <cellStyle name="Note 4 6 3 3 4 2" xfId="27129" xr:uid="{00000000-0005-0000-0000-000017730000}"/>
    <cellStyle name="Note 4 6 3 3 4 3" xfId="41582" xr:uid="{00000000-0005-0000-0000-000018730000}"/>
    <cellStyle name="Note 4 6 3 3 5" xfId="12114" xr:uid="{00000000-0005-0000-0000-000019730000}"/>
    <cellStyle name="Note 4 6 3 3 5 2" xfId="29549" xr:uid="{00000000-0005-0000-0000-00001A730000}"/>
    <cellStyle name="Note 4 6 3 3 5 3" xfId="44002" xr:uid="{00000000-0005-0000-0000-00001B730000}"/>
    <cellStyle name="Note 4 6 3 3 6" xfId="19121" xr:uid="{00000000-0005-0000-0000-00001C730000}"/>
    <cellStyle name="Note 4 6 3 4" xfId="2281" xr:uid="{00000000-0005-0000-0000-00001D730000}"/>
    <cellStyle name="Note 4 6 3 4 2" xfId="4792" xr:uid="{00000000-0005-0000-0000-00001E730000}"/>
    <cellStyle name="Note 4 6 3 4 2 2" xfId="22228" xr:uid="{00000000-0005-0000-0000-00001F730000}"/>
    <cellStyle name="Note 4 6 3 4 2 3" xfId="36681" xr:uid="{00000000-0005-0000-0000-000020730000}"/>
    <cellStyle name="Note 4 6 3 4 3" xfId="7254" xr:uid="{00000000-0005-0000-0000-000021730000}"/>
    <cellStyle name="Note 4 6 3 4 3 2" xfId="24689" xr:uid="{00000000-0005-0000-0000-000022730000}"/>
    <cellStyle name="Note 4 6 3 4 3 3" xfId="39142" xr:uid="{00000000-0005-0000-0000-000023730000}"/>
    <cellStyle name="Note 4 6 3 4 4" xfId="9695" xr:uid="{00000000-0005-0000-0000-000024730000}"/>
    <cellStyle name="Note 4 6 3 4 4 2" xfId="27130" xr:uid="{00000000-0005-0000-0000-000025730000}"/>
    <cellStyle name="Note 4 6 3 4 4 3" xfId="41583" xr:uid="{00000000-0005-0000-0000-000026730000}"/>
    <cellStyle name="Note 4 6 3 4 5" xfId="12115" xr:uid="{00000000-0005-0000-0000-000027730000}"/>
    <cellStyle name="Note 4 6 3 4 5 2" xfId="29550" xr:uid="{00000000-0005-0000-0000-000028730000}"/>
    <cellStyle name="Note 4 6 3 4 5 3" xfId="44003" xr:uid="{00000000-0005-0000-0000-000029730000}"/>
    <cellStyle name="Note 4 6 3 4 6" xfId="15340" xr:uid="{00000000-0005-0000-0000-00002A730000}"/>
    <cellStyle name="Note 4 6 3 4 6 2" xfId="32775" xr:uid="{00000000-0005-0000-0000-00002B730000}"/>
    <cellStyle name="Note 4 6 3 4 6 3" xfId="47228" xr:uid="{00000000-0005-0000-0000-00002C730000}"/>
    <cellStyle name="Note 4 6 3 4 7" xfId="19122" xr:uid="{00000000-0005-0000-0000-00002D730000}"/>
    <cellStyle name="Note 4 6 3 4 8" xfId="20502" xr:uid="{00000000-0005-0000-0000-00002E730000}"/>
    <cellStyle name="Note 4 6 3 5" xfId="4789" xr:uid="{00000000-0005-0000-0000-00002F730000}"/>
    <cellStyle name="Note 4 6 3 5 2" xfId="14217" xr:uid="{00000000-0005-0000-0000-000030730000}"/>
    <cellStyle name="Note 4 6 3 5 2 2" xfId="31652" xr:uid="{00000000-0005-0000-0000-000031730000}"/>
    <cellStyle name="Note 4 6 3 5 2 3" xfId="46105" xr:uid="{00000000-0005-0000-0000-000032730000}"/>
    <cellStyle name="Note 4 6 3 5 3" xfId="16678" xr:uid="{00000000-0005-0000-0000-000033730000}"/>
    <cellStyle name="Note 4 6 3 5 3 2" xfId="34113" xr:uid="{00000000-0005-0000-0000-000034730000}"/>
    <cellStyle name="Note 4 6 3 5 3 3" xfId="48566" xr:uid="{00000000-0005-0000-0000-000035730000}"/>
    <cellStyle name="Note 4 6 3 5 4" xfId="22225" xr:uid="{00000000-0005-0000-0000-000036730000}"/>
    <cellStyle name="Note 4 6 3 5 5" xfId="36678" xr:uid="{00000000-0005-0000-0000-000037730000}"/>
    <cellStyle name="Note 4 6 3 6" xfId="7251" xr:uid="{00000000-0005-0000-0000-000038730000}"/>
    <cellStyle name="Note 4 6 3 6 2" xfId="24686" xr:uid="{00000000-0005-0000-0000-000039730000}"/>
    <cellStyle name="Note 4 6 3 6 3" xfId="39139" xr:uid="{00000000-0005-0000-0000-00003A730000}"/>
    <cellStyle name="Note 4 6 3 7" xfId="9692" xr:uid="{00000000-0005-0000-0000-00003B730000}"/>
    <cellStyle name="Note 4 6 3 7 2" xfId="27127" xr:uid="{00000000-0005-0000-0000-00003C730000}"/>
    <cellStyle name="Note 4 6 3 7 3" xfId="41580" xr:uid="{00000000-0005-0000-0000-00003D730000}"/>
    <cellStyle name="Note 4 6 3 8" xfId="12112" xr:uid="{00000000-0005-0000-0000-00003E730000}"/>
    <cellStyle name="Note 4 6 3 8 2" xfId="29547" xr:uid="{00000000-0005-0000-0000-00003F730000}"/>
    <cellStyle name="Note 4 6 3 8 3" xfId="44000" xr:uid="{00000000-0005-0000-0000-000040730000}"/>
    <cellStyle name="Note 4 6 3 9" xfId="19119" xr:uid="{00000000-0005-0000-0000-000041730000}"/>
    <cellStyle name="Note 4 6 4" xfId="2282" xr:uid="{00000000-0005-0000-0000-000042730000}"/>
    <cellStyle name="Note 4 6 4 2" xfId="2283" xr:uid="{00000000-0005-0000-0000-000043730000}"/>
    <cellStyle name="Note 4 6 4 2 2" xfId="4794" xr:uid="{00000000-0005-0000-0000-000044730000}"/>
    <cellStyle name="Note 4 6 4 2 2 2" xfId="14221" xr:uid="{00000000-0005-0000-0000-000045730000}"/>
    <cellStyle name="Note 4 6 4 2 2 2 2" xfId="31656" xr:uid="{00000000-0005-0000-0000-000046730000}"/>
    <cellStyle name="Note 4 6 4 2 2 2 3" xfId="46109" xr:uid="{00000000-0005-0000-0000-000047730000}"/>
    <cellStyle name="Note 4 6 4 2 2 3" xfId="16682" xr:uid="{00000000-0005-0000-0000-000048730000}"/>
    <cellStyle name="Note 4 6 4 2 2 3 2" xfId="34117" xr:uid="{00000000-0005-0000-0000-000049730000}"/>
    <cellStyle name="Note 4 6 4 2 2 3 3" xfId="48570" xr:uid="{00000000-0005-0000-0000-00004A730000}"/>
    <cellStyle name="Note 4 6 4 2 2 4" xfId="22230" xr:uid="{00000000-0005-0000-0000-00004B730000}"/>
    <cellStyle name="Note 4 6 4 2 2 5" xfId="36683" xr:uid="{00000000-0005-0000-0000-00004C730000}"/>
    <cellStyle name="Note 4 6 4 2 3" xfId="7256" xr:uid="{00000000-0005-0000-0000-00004D730000}"/>
    <cellStyle name="Note 4 6 4 2 3 2" xfId="24691" xr:uid="{00000000-0005-0000-0000-00004E730000}"/>
    <cellStyle name="Note 4 6 4 2 3 3" xfId="39144" xr:uid="{00000000-0005-0000-0000-00004F730000}"/>
    <cellStyle name="Note 4 6 4 2 4" xfId="9697" xr:uid="{00000000-0005-0000-0000-000050730000}"/>
    <cellStyle name="Note 4 6 4 2 4 2" xfId="27132" xr:uid="{00000000-0005-0000-0000-000051730000}"/>
    <cellStyle name="Note 4 6 4 2 4 3" xfId="41585" xr:uid="{00000000-0005-0000-0000-000052730000}"/>
    <cellStyle name="Note 4 6 4 2 5" xfId="12117" xr:uid="{00000000-0005-0000-0000-000053730000}"/>
    <cellStyle name="Note 4 6 4 2 5 2" xfId="29552" xr:uid="{00000000-0005-0000-0000-000054730000}"/>
    <cellStyle name="Note 4 6 4 2 5 3" xfId="44005" xr:uid="{00000000-0005-0000-0000-000055730000}"/>
    <cellStyle name="Note 4 6 4 2 6" xfId="19124" xr:uid="{00000000-0005-0000-0000-000056730000}"/>
    <cellStyle name="Note 4 6 4 3" xfId="2284" xr:uid="{00000000-0005-0000-0000-000057730000}"/>
    <cellStyle name="Note 4 6 4 3 2" xfId="4795" xr:uid="{00000000-0005-0000-0000-000058730000}"/>
    <cellStyle name="Note 4 6 4 3 2 2" xfId="14222" xr:uid="{00000000-0005-0000-0000-000059730000}"/>
    <cellStyle name="Note 4 6 4 3 2 2 2" xfId="31657" xr:uid="{00000000-0005-0000-0000-00005A730000}"/>
    <cellStyle name="Note 4 6 4 3 2 2 3" xfId="46110" xr:uid="{00000000-0005-0000-0000-00005B730000}"/>
    <cellStyle name="Note 4 6 4 3 2 3" xfId="16683" xr:uid="{00000000-0005-0000-0000-00005C730000}"/>
    <cellStyle name="Note 4 6 4 3 2 3 2" xfId="34118" xr:uid="{00000000-0005-0000-0000-00005D730000}"/>
    <cellStyle name="Note 4 6 4 3 2 3 3" xfId="48571" xr:uid="{00000000-0005-0000-0000-00005E730000}"/>
    <cellStyle name="Note 4 6 4 3 2 4" xfId="22231" xr:uid="{00000000-0005-0000-0000-00005F730000}"/>
    <cellStyle name="Note 4 6 4 3 2 5" xfId="36684" xr:uid="{00000000-0005-0000-0000-000060730000}"/>
    <cellStyle name="Note 4 6 4 3 3" xfId="7257" xr:uid="{00000000-0005-0000-0000-000061730000}"/>
    <cellStyle name="Note 4 6 4 3 3 2" xfId="24692" xr:uid="{00000000-0005-0000-0000-000062730000}"/>
    <cellStyle name="Note 4 6 4 3 3 3" xfId="39145" xr:uid="{00000000-0005-0000-0000-000063730000}"/>
    <cellStyle name="Note 4 6 4 3 4" xfId="9698" xr:uid="{00000000-0005-0000-0000-000064730000}"/>
    <cellStyle name="Note 4 6 4 3 4 2" xfId="27133" xr:uid="{00000000-0005-0000-0000-000065730000}"/>
    <cellStyle name="Note 4 6 4 3 4 3" xfId="41586" xr:uid="{00000000-0005-0000-0000-000066730000}"/>
    <cellStyle name="Note 4 6 4 3 5" xfId="12118" xr:uid="{00000000-0005-0000-0000-000067730000}"/>
    <cellStyle name="Note 4 6 4 3 5 2" xfId="29553" xr:uid="{00000000-0005-0000-0000-000068730000}"/>
    <cellStyle name="Note 4 6 4 3 5 3" xfId="44006" xr:uid="{00000000-0005-0000-0000-000069730000}"/>
    <cellStyle name="Note 4 6 4 3 6" xfId="19125" xr:uid="{00000000-0005-0000-0000-00006A730000}"/>
    <cellStyle name="Note 4 6 4 4" xfId="2285" xr:uid="{00000000-0005-0000-0000-00006B730000}"/>
    <cellStyle name="Note 4 6 4 4 2" xfId="4796" xr:uid="{00000000-0005-0000-0000-00006C730000}"/>
    <cellStyle name="Note 4 6 4 4 2 2" xfId="22232" xr:uid="{00000000-0005-0000-0000-00006D730000}"/>
    <cellStyle name="Note 4 6 4 4 2 3" xfId="36685" xr:uid="{00000000-0005-0000-0000-00006E730000}"/>
    <cellStyle name="Note 4 6 4 4 3" xfId="7258" xr:uid="{00000000-0005-0000-0000-00006F730000}"/>
    <cellStyle name="Note 4 6 4 4 3 2" xfId="24693" xr:uid="{00000000-0005-0000-0000-000070730000}"/>
    <cellStyle name="Note 4 6 4 4 3 3" xfId="39146" xr:uid="{00000000-0005-0000-0000-000071730000}"/>
    <cellStyle name="Note 4 6 4 4 4" xfId="9699" xr:uid="{00000000-0005-0000-0000-000072730000}"/>
    <cellStyle name="Note 4 6 4 4 4 2" xfId="27134" xr:uid="{00000000-0005-0000-0000-000073730000}"/>
    <cellStyle name="Note 4 6 4 4 4 3" xfId="41587" xr:uid="{00000000-0005-0000-0000-000074730000}"/>
    <cellStyle name="Note 4 6 4 4 5" xfId="12119" xr:uid="{00000000-0005-0000-0000-000075730000}"/>
    <cellStyle name="Note 4 6 4 4 5 2" xfId="29554" xr:uid="{00000000-0005-0000-0000-000076730000}"/>
    <cellStyle name="Note 4 6 4 4 5 3" xfId="44007" xr:uid="{00000000-0005-0000-0000-000077730000}"/>
    <cellStyle name="Note 4 6 4 4 6" xfId="15341" xr:uid="{00000000-0005-0000-0000-000078730000}"/>
    <cellStyle name="Note 4 6 4 4 6 2" xfId="32776" xr:uid="{00000000-0005-0000-0000-000079730000}"/>
    <cellStyle name="Note 4 6 4 4 6 3" xfId="47229" xr:uid="{00000000-0005-0000-0000-00007A730000}"/>
    <cellStyle name="Note 4 6 4 4 7" xfId="19126" xr:uid="{00000000-0005-0000-0000-00007B730000}"/>
    <cellStyle name="Note 4 6 4 4 8" xfId="20503" xr:uid="{00000000-0005-0000-0000-00007C730000}"/>
    <cellStyle name="Note 4 6 4 5" xfId="4793" xr:uid="{00000000-0005-0000-0000-00007D730000}"/>
    <cellStyle name="Note 4 6 4 5 2" xfId="14220" xr:uid="{00000000-0005-0000-0000-00007E730000}"/>
    <cellStyle name="Note 4 6 4 5 2 2" xfId="31655" xr:uid="{00000000-0005-0000-0000-00007F730000}"/>
    <cellStyle name="Note 4 6 4 5 2 3" xfId="46108" xr:uid="{00000000-0005-0000-0000-000080730000}"/>
    <cellStyle name="Note 4 6 4 5 3" xfId="16681" xr:uid="{00000000-0005-0000-0000-000081730000}"/>
    <cellStyle name="Note 4 6 4 5 3 2" xfId="34116" xr:uid="{00000000-0005-0000-0000-000082730000}"/>
    <cellStyle name="Note 4 6 4 5 3 3" xfId="48569" xr:uid="{00000000-0005-0000-0000-000083730000}"/>
    <cellStyle name="Note 4 6 4 5 4" xfId="22229" xr:uid="{00000000-0005-0000-0000-000084730000}"/>
    <cellStyle name="Note 4 6 4 5 5" xfId="36682" xr:uid="{00000000-0005-0000-0000-000085730000}"/>
    <cellStyle name="Note 4 6 4 6" xfId="7255" xr:uid="{00000000-0005-0000-0000-000086730000}"/>
    <cellStyle name="Note 4 6 4 6 2" xfId="24690" xr:uid="{00000000-0005-0000-0000-000087730000}"/>
    <cellStyle name="Note 4 6 4 6 3" xfId="39143" xr:uid="{00000000-0005-0000-0000-000088730000}"/>
    <cellStyle name="Note 4 6 4 7" xfId="9696" xr:uid="{00000000-0005-0000-0000-000089730000}"/>
    <cellStyle name="Note 4 6 4 7 2" xfId="27131" xr:uid="{00000000-0005-0000-0000-00008A730000}"/>
    <cellStyle name="Note 4 6 4 7 3" xfId="41584" xr:uid="{00000000-0005-0000-0000-00008B730000}"/>
    <cellStyle name="Note 4 6 4 8" xfId="12116" xr:uid="{00000000-0005-0000-0000-00008C730000}"/>
    <cellStyle name="Note 4 6 4 8 2" xfId="29551" xr:uid="{00000000-0005-0000-0000-00008D730000}"/>
    <cellStyle name="Note 4 6 4 8 3" xfId="44004" xr:uid="{00000000-0005-0000-0000-00008E730000}"/>
    <cellStyle name="Note 4 6 4 9" xfId="19123" xr:uid="{00000000-0005-0000-0000-00008F730000}"/>
    <cellStyle name="Note 4 6 5" xfId="2286" xr:uid="{00000000-0005-0000-0000-000090730000}"/>
    <cellStyle name="Note 4 6 5 2" xfId="2287" xr:uid="{00000000-0005-0000-0000-000091730000}"/>
    <cellStyle name="Note 4 6 5 2 2" xfId="4798" xr:uid="{00000000-0005-0000-0000-000092730000}"/>
    <cellStyle name="Note 4 6 5 2 2 2" xfId="14224" xr:uid="{00000000-0005-0000-0000-000093730000}"/>
    <cellStyle name="Note 4 6 5 2 2 2 2" xfId="31659" xr:uid="{00000000-0005-0000-0000-000094730000}"/>
    <cellStyle name="Note 4 6 5 2 2 2 3" xfId="46112" xr:uid="{00000000-0005-0000-0000-000095730000}"/>
    <cellStyle name="Note 4 6 5 2 2 3" xfId="16685" xr:uid="{00000000-0005-0000-0000-000096730000}"/>
    <cellStyle name="Note 4 6 5 2 2 3 2" xfId="34120" xr:uid="{00000000-0005-0000-0000-000097730000}"/>
    <cellStyle name="Note 4 6 5 2 2 3 3" xfId="48573" xr:uid="{00000000-0005-0000-0000-000098730000}"/>
    <cellStyle name="Note 4 6 5 2 2 4" xfId="22234" xr:uid="{00000000-0005-0000-0000-000099730000}"/>
    <cellStyle name="Note 4 6 5 2 2 5" xfId="36687" xr:uid="{00000000-0005-0000-0000-00009A730000}"/>
    <cellStyle name="Note 4 6 5 2 3" xfId="7260" xr:uid="{00000000-0005-0000-0000-00009B730000}"/>
    <cellStyle name="Note 4 6 5 2 3 2" xfId="24695" xr:uid="{00000000-0005-0000-0000-00009C730000}"/>
    <cellStyle name="Note 4 6 5 2 3 3" xfId="39148" xr:uid="{00000000-0005-0000-0000-00009D730000}"/>
    <cellStyle name="Note 4 6 5 2 4" xfId="9701" xr:uid="{00000000-0005-0000-0000-00009E730000}"/>
    <cellStyle name="Note 4 6 5 2 4 2" xfId="27136" xr:uid="{00000000-0005-0000-0000-00009F730000}"/>
    <cellStyle name="Note 4 6 5 2 4 3" xfId="41589" xr:uid="{00000000-0005-0000-0000-0000A0730000}"/>
    <cellStyle name="Note 4 6 5 2 5" xfId="12121" xr:uid="{00000000-0005-0000-0000-0000A1730000}"/>
    <cellStyle name="Note 4 6 5 2 5 2" xfId="29556" xr:uid="{00000000-0005-0000-0000-0000A2730000}"/>
    <cellStyle name="Note 4 6 5 2 5 3" xfId="44009" xr:uid="{00000000-0005-0000-0000-0000A3730000}"/>
    <cellStyle name="Note 4 6 5 2 6" xfId="19128" xr:uid="{00000000-0005-0000-0000-0000A4730000}"/>
    <cellStyle name="Note 4 6 5 3" xfId="2288" xr:uid="{00000000-0005-0000-0000-0000A5730000}"/>
    <cellStyle name="Note 4 6 5 3 2" xfId="4799" xr:uid="{00000000-0005-0000-0000-0000A6730000}"/>
    <cellStyle name="Note 4 6 5 3 2 2" xfId="14225" xr:uid="{00000000-0005-0000-0000-0000A7730000}"/>
    <cellStyle name="Note 4 6 5 3 2 2 2" xfId="31660" xr:uid="{00000000-0005-0000-0000-0000A8730000}"/>
    <cellStyle name="Note 4 6 5 3 2 2 3" xfId="46113" xr:uid="{00000000-0005-0000-0000-0000A9730000}"/>
    <cellStyle name="Note 4 6 5 3 2 3" xfId="16686" xr:uid="{00000000-0005-0000-0000-0000AA730000}"/>
    <cellStyle name="Note 4 6 5 3 2 3 2" xfId="34121" xr:uid="{00000000-0005-0000-0000-0000AB730000}"/>
    <cellStyle name="Note 4 6 5 3 2 3 3" xfId="48574" xr:uid="{00000000-0005-0000-0000-0000AC730000}"/>
    <cellStyle name="Note 4 6 5 3 2 4" xfId="22235" xr:uid="{00000000-0005-0000-0000-0000AD730000}"/>
    <cellStyle name="Note 4 6 5 3 2 5" xfId="36688" xr:uid="{00000000-0005-0000-0000-0000AE730000}"/>
    <cellStyle name="Note 4 6 5 3 3" xfId="7261" xr:uid="{00000000-0005-0000-0000-0000AF730000}"/>
    <cellStyle name="Note 4 6 5 3 3 2" xfId="24696" xr:uid="{00000000-0005-0000-0000-0000B0730000}"/>
    <cellStyle name="Note 4 6 5 3 3 3" xfId="39149" xr:uid="{00000000-0005-0000-0000-0000B1730000}"/>
    <cellStyle name="Note 4 6 5 3 4" xfId="9702" xr:uid="{00000000-0005-0000-0000-0000B2730000}"/>
    <cellStyle name="Note 4 6 5 3 4 2" xfId="27137" xr:uid="{00000000-0005-0000-0000-0000B3730000}"/>
    <cellStyle name="Note 4 6 5 3 4 3" xfId="41590" xr:uid="{00000000-0005-0000-0000-0000B4730000}"/>
    <cellStyle name="Note 4 6 5 3 5" xfId="12122" xr:uid="{00000000-0005-0000-0000-0000B5730000}"/>
    <cellStyle name="Note 4 6 5 3 5 2" xfId="29557" xr:uid="{00000000-0005-0000-0000-0000B6730000}"/>
    <cellStyle name="Note 4 6 5 3 5 3" xfId="44010" xr:uid="{00000000-0005-0000-0000-0000B7730000}"/>
    <cellStyle name="Note 4 6 5 3 6" xfId="19129" xr:uid="{00000000-0005-0000-0000-0000B8730000}"/>
    <cellStyle name="Note 4 6 5 4" xfId="2289" xr:uid="{00000000-0005-0000-0000-0000B9730000}"/>
    <cellStyle name="Note 4 6 5 4 2" xfId="4800" xr:uid="{00000000-0005-0000-0000-0000BA730000}"/>
    <cellStyle name="Note 4 6 5 4 2 2" xfId="22236" xr:uid="{00000000-0005-0000-0000-0000BB730000}"/>
    <cellStyle name="Note 4 6 5 4 2 3" xfId="36689" xr:uid="{00000000-0005-0000-0000-0000BC730000}"/>
    <cellStyle name="Note 4 6 5 4 3" xfId="7262" xr:uid="{00000000-0005-0000-0000-0000BD730000}"/>
    <cellStyle name="Note 4 6 5 4 3 2" xfId="24697" xr:uid="{00000000-0005-0000-0000-0000BE730000}"/>
    <cellStyle name="Note 4 6 5 4 3 3" xfId="39150" xr:uid="{00000000-0005-0000-0000-0000BF730000}"/>
    <cellStyle name="Note 4 6 5 4 4" xfId="9703" xr:uid="{00000000-0005-0000-0000-0000C0730000}"/>
    <cellStyle name="Note 4 6 5 4 4 2" xfId="27138" xr:uid="{00000000-0005-0000-0000-0000C1730000}"/>
    <cellStyle name="Note 4 6 5 4 4 3" xfId="41591" xr:uid="{00000000-0005-0000-0000-0000C2730000}"/>
    <cellStyle name="Note 4 6 5 4 5" xfId="12123" xr:uid="{00000000-0005-0000-0000-0000C3730000}"/>
    <cellStyle name="Note 4 6 5 4 5 2" xfId="29558" xr:uid="{00000000-0005-0000-0000-0000C4730000}"/>
    <cellStyle name="Note 4 6 5 4 5 3" xfId="44011" xr:uid="{00000000-0005-0000-0000-0000C5730000}"/>
    <cellStyle name="Note 4 6 5 4 6" xfId="15342" xr:uid="{00000000-0005-0000-0000-0000C6730000}"/>
    <cellStyle name="Note 4 6 5 4 6 2" xfId="32777" xr:uid="{00000000-0005-0000-0000-0000C7730000}"/>
    <cellStyle name="Note 4 6 5 4 6 3" xfId="47230" xr:uid="{00000000-0005-0000-0000-0000C8730000}"/>
    <cellStyle name="Note 4 6 5 4 7" xfId="19130" xr:uid="{00000000-0005-0000-0000-0000C9730000}"/>
    <cellStyle name="Note 4 6 5 4 8" xfId="20504" xr:uid="{00000000-0005-0000-0000-0000CA730000}"/>
    <cellStyle name="Note 4 6 5 5" xfId="4797" xr:uid="{00000000-0005-0000-0000-0000CB730000}"/>
    <cellStyle name="Note 4 6 5 5 2" xfId="14223" xr:uid="{00000000-0005-0000-0000-0000CC730000}"/>
    <cellStyle name="Note 4 6 5 5 2 2" xfId="31658" xr:uid="{00000000-0005-0000-0000-0000CD730000}"/>
    <cellStyle name="Note 4 6 5 5 2 3" xfId="46111" xr:uid="{00000000-0005-0000-0000-0000CE730000}"/>
    <cellStyle name="Note 4 6 5 5 3" xfId="16684" xr:uid="{00000000-0005-0000-0000-0000CF730000}"/>
    <cellStyle name="Note 4 6 5 5 3 2" xfId="34119" xr:uid="{00000000-0005-0000-0000-0000D0730000}"/>
    <cellStyle name="Note 4 6 5 5 3 3" xfId="48572" xr:uid="{00000000-0005-0000-0000-0000D1730000}"/>
    <cellStyle name="Note 4 6 5 5 4" xfId="22233" xr:uid="{00000000-0005-0000-0000-0000D2730000}"/>
    <cellStyle name="Note 4 6 5 5 5" xfId="36686" xr:uid="{00000000-0005-0000-0000-0000D3730000}"/>
    <cellStyle name="Note 4 6 5 6" xfId="7259" xr:uid="{00000000-0005-0000-0000-0000D4730000}"/>
    <cellStyle name="Note 4 6 5 6 2" xfId="24694" xr:uid="{00000000-0005-0000-0000-0000D5730000}"/>
    <cellStyle name="Note 4 6 5 6 3" xfId="39147" xr:uid="{00000000-0005-0000-0000-0000D6730000}"/>
    <cellStyle name="Note 4 6 5 7" xfId="9700" xr:uid="{00000000-0005-0000-0000-0000D7730000}"/>
    <cellStyle name="Note 4 6 5 7 2" xfId="27135" xr:uid="{00000000-0005-0000-0000-0000D8730000}"/>
    <cellStyle name="Note 4 6 5 7 3" xfId="41588" xr:uid="{00000000-0005-0000-0000-0000D9730000}"/>
    <cellStyle name="Note 4 6 5 8" xfId="12120" xr:uid="{00000000-0005-0000-0000-0000DA730000}"/>
    <cellStyle name="Note 4 6 5 8 2" xfId="29555" xr:uid="{00000000-0005-0000-0000-0000DB730000}"/>
    <cellStyle name="Note 4 6 5 8 3" xfId="44008" xr:uid="{00000000-0005-0000-0000-0000DC730000}"/>
    <cellStyle name="Note 4 6 5 9" xfId="19127" xr:uid="{00000000-0005-0000-0000-0000DD730000}"/>
    <cellStyle name="Note 4 6 6" xfId="2290" xr:uid="{00000000-0005-0000-0000-0000DE730000}"/>
    <cellStyle name="Note 4 6 6 2" xfId="4801" xr:uid="{00000000-0005-0000-0000-0000DF730000}"/>
    <cellStyle name="Note 4 6 6 2 2" xfId="14226" xr:uid="{00000000-0005-0000-0000-0000E0730000}"/>
    <cellStyle name="Note 4 6 6 2 2 2" xfId="31661" xr:uid="{00000000-0005-0000-0000-0000E1730000}"/>
    <cellStyle name="Note 4 6 6 2 2 3" xfId="46114" xr:uid="{00000000-0005-0000-0000-0000E2730000}"/>
    <cellStyle name="Note 4 6 6 2 3" xfId="16687" xr:uid="{00000000-0005-0000-0000-0000E3730000}"/>
    <cellStyle name="Note 4 6 6 2 3 2" xfId="34122" xr:uid="{00000000-0005-0000-0000-0000E4730000}"/>
    <cellStyle name="Note 4 6 6 2 3 3" xfId="48575" xr:uid="{00000000-0005-0000-0000-0000E5730000}"/>
    <cellStyle name="Note 4 6 6 2 4" xfId="22237" xr:uid="{00000000-0005-0000-0000-0000E6730000}"/>
    <cellStyle name="Note 4 6 6 2 5" xfId="36690" xr:uid="{00000000-0005-0000-0000-0000E7730000}"/>
    <cellStyle name="Note 4 6 6 3" xfId="7263" xr:uid="{00000000-0005-0000-0000-0000E8730000}"/>
    <cellStyle name="Note 4 6 6 3 2" xfId="24698" xr:uid="{00000000-0005-0000-0000-0000E9730000}"/>
    <cellStyle name="Note 4 6 6 3 3" xfId="39151" xr:uid="{00000000-0005-0000-0000-0000EA730000}"/>
    <cellStyle name="Note 4 6 6 4" xfId="9704" xr:uid="{00000000-0005-0000-0000-0000EB730000}"/>
    <cellStyle name="Note 4 6 6 4 2" xfId="27139" xr:uid="{00000000-0005-0000-0000-0000EC730000}"/>
    <cellStyle name="Note 4 6 6 4 3" xfId="41592" xr:uid="{00000000-0005-0000-0000-0000ED730000}"/>
    <cellStyle name="Note 4 6 6 5" xfId="12124" xr:uid="{00000000-0005-0000-0000-0000EE730000}"/>
    <cellStyle name="Note 4 6 6 5 2" xfId="29559" xr:uid="{00000000-0005-0000-0000-0000EF730000}"/>
    <cellStyle name="Note 4 6 6 5 3" xfId="44012" xr:uid="{00000000-0005-0000-0000-0000F0730000}"/>
    <cellStyle name="Note 4 6 6 6" xfId="19131" xr:uid="{00000000-0005-0000-0000-0000F1730000}"/>
    <cellStyle name="Note 4 6 7" xfId="2291" xr:uid="{00000000-0005-0000-0000-0000F2730000}"/>
    <cellStyle name="Note 4 6 7 2" xfId="4802" xr:uid="{00000000-0005-0000-0000-0000F3730000}"/>
    <cellStyle name="Note 4 6 7 2 2" xfId="14227" xr:uid="{00000000-0005-0000-0000-0000F4730000}"/>
    <cellStyle name="Note 4 6 7 2 2 2" xfId="31662" xr:uid="{00000000-0005-0000-0000-0000F5730000}"/>
    <cellStyle name="Note 4 6 7 2 2 3" xfId="46115" xr:uid="{00000000-0005-0000-0000-0000F6730000}"/>
    <cellStyle name="Note 4 6 7 2 3" xfId="16688" xr:uid="{00000000-0005-0000-0000-0000F7730000}"/>
    <cellStyle name="Note 4 6 7 2 3 2" xfId="34123" xr:uid="{00000000-0005-0000-0000-0000F8730000}"/>
    <cellStyle name="Note 4 6 7 2 3 3" xfId="48576" xr:uid="{00000000-0005-0000-0000-0000F9730000}"/>
    <cellStyle name="Note 4 6 7 2 4" xfId="22238" xr:uid="{00000000-0005-0000-0000-0000FA730000}"/>
    <cellStyle name="Note 4 6 7 2 5" xfId="36691" xr:uid="{00000000-0005-0000-0000-0000FB730000}"/>
    <cellStyle name="Note 4 6 7 3" xfId="7264" xr:uid="{00000000-0005-0000-0000-0000FC730000}"/>
    <cellStyle name="Note 4 6 7 3 2" xfId="24699" xr:uid="{00000000-0005-0000-0000-0000FD730000}"/>
    <cellStyle name="Note 4 6 7 3 3" xfId="39152" xr:uid="{00000000-0005-0000-0000-0000FE730000}"/>
    <cellStyle name="Note 4 6 7 4" xfId="9705" xr:uid="{00000000-0005-0000-0000-0000FF730000}"/>
    <cellStyle name="Note 4 6 7 4 2" xfId="27140" xr:uid="{00000000-0005-0000-0000-000000740000}"/>
    <cellStyle name="Note 4 6 7 4 3" xfId="41593" xr:uid="{00000000-0005-0000-0000-000001740000}"/>
    <cellStyle name="Note 4 6 7 5" xfId="12125" xr:uid="{00000000-0005-0000-0000-000002740000}"/>
    <cellStyle name="Note 4 6 7 5 2" xfId="29560" xr:uid="{00000000-0005-0000-0000-000003740000}"/>
    <cellStyle name="Note 4 6 7 5 3" xfId="44013" xr:uid="{00000000-0005-0000-0000-000004740000}"/>
    <cellStyle name="Note 4 6 7 6" xfId="19132" xr:uid="{00000000-0005-0000-0000-000005740000}"/>
    <cellStyle name="Note 4 6 8" xfId="2292" xr:uid="{00000000-0005-0000-0000-000006740000}"/>
    <cellStyle name="Note 4 6 8 2" xfId="4803" xr:uid="{00000000-0005-0000-0000-000007740000}"/>
    <cellStyle name="Note 4 6 8 2 2" xfId="22239" xr:uid="{00000000-0005-0000-0000-000008740000}"/>
    <cellStyle name="Note 4 6 8 2 3" xfId="36692" xr:uid="{00000000-0005-0000-0000-000009740000}"/>
    <cellStyle name="Note 4 6 8 3" xfId="7265" xr:uid="{00000000-0005-0000-0000-00000A740000}"/>
    <cellStyle name="Note 4 6 8 3 2" xfId="24700" xr:uid="{00000000-0005-0000-0000-00000B740000}"/>
    <cellStyle name="Note 4 6 8 3 3" xfId="39153" xr:uid="{00000000-0005-0000-0000-00000C740000}"/>
    <cellStyle name="Note 4 6 8 4" xfId="9706" xr:uid="{00000000-0005-0000-0000-00000D740000}"/>
    <cellStyle name="Note 4 6 8 4 2" xfId="27141" xr:uid="{00000000-0005-0000-0000-00000E740000}"/>
    <cellStyle name="Note 4 6 8 4 3" xfId="41594" xr:uid="{00000000-0005-0000-0000-00000F740000}"/>
    <cellStyle name="Note 4 6 8 5" xfId="12126" xr:uid="{00000000-0005-0000-0000-000010740000}"/>
    <cellStyle name="Note 4 6 8 5 2" xfId="29561" xr:uid="{00000000-0005-0000-0000-000011740000}"/>
    <cellStyle name="Note 4 6 8 5 3" xfId="44014" xr:uid="{00000000-0005-0000-0000-000012740000}"/>
    <cellStyle name="Note 4 6 8 6" xfId="15343" xr:uid="{00000000-0005-0000-0000-000013740000}"/>
    <cellStyle name="Note 4 6 8 6 2" xfId="32778" xr:uid="{00000000-0005-0000-0000-000014740000}"/>
    <cellStyle name="Note 4 6 8 6 3" xfId="47231" xr:uid="{00000000-0005-0000-0000-000015740000}"/>
    <cellStyle name="Note 4 6 8 7" xfId="19133" xr:uid="{00000000-0005-0000-0000-000016740000}"/>
    <cellStyle name="Note 4 6 8 8" xfId="20505" xr:uid="{00000000-0005-0000-0000-000017740000}"/>
    <cellStyle name="Note 4 6 9" xfId="4784" xr:uid="{00000000-0005-0000-0000-000018740000}"/>
    <cellStyle name="Note 4 6 9 2" xfId="14213" xr:uid="{00000000-0005-0000-0000-000019740000}"/>
    <cellStyle name="Note 4 6 9 2 2" xfId="31648" xr:uid="{00000000-0005-0000-0000-00001A740000}"/>
    <cellStyle name="Note 4 6 9 2 3" xfId="46101" xr:uid="{00000000-0005-0000-0000-00001B740000}"/>
    <cellStyle name="Note 4 6 9 3" xfId="16674" xr:uid="{00000000-0005-0000-0000-00001C740000}"/>
    <cellStyle name="Note 4 6 9 3 2" xfId="34109" xr:uid="{00000000-0005-0000-0000-00001D740000}"/>
    <cellStyle name="Note 4 6 9 3 3" xfId="48562" xr:uid="{00000000-0005-0000-0000-00001E740000}"/>
    <cellStyle name="Note 4 6 9 4" xfId="22220" xr:uid="{00000000-0005-0000-0000-00001F740000}"/>
    <cellStyle name="Note 4 6 9 5" xfId="36673" xr:uid="{00000000-0005-0000-0000-000020740000}"/>
    <cellStyle name="Note 4 7" xfId="2293" xr:uid="{00000000-0005-0000-0000-000021740000}"/>
    <cellStyle name="Note 4 7 10" xfId="7266" xr:uid="{00000000-0005-0000-0000-000022740000}"/>
    <cellStyle name="Note 4 7 10 2" xfId="24701" xr:uid="{00000000-0005-0000-0000-000023740000}"/>
    <cellStyle name="Note 4 7 10 3" xfId="39154" xr:uid="{00000000-0005-0000-0000-000024740000}"/>
    <cellStyle name="Note 4 7 11" xfId="9707" xr:uid="{00000000-0005-0000-0000-000025740000}"/>
    <cellStyle name="Note 4 7 11 2" xfId="27142" xr:uid="{00000000-0005-0000-0000-000026740000}"/>
    <cellStyle name="Note 4 7 11 3" xfId="41595" xr:uid="{00000000-0005-0000-0000-000027740000}"/>
    <cellStyle name="Note 4 7 12" xfId="12127" xr:uid="{00000000-0005-0000-0000-000028740000}"/>
    <cellStyle name="Note 4 7 12 2" xfId="29562" xr:uid="{00000000-0005-0000-0000-000029740000}"/>
    <cellStyle name="Note 4 7 12 3" xfId="44015" xr:uid="{00000000-0005-0000-0000-00002A740000}"/>
    <cellStyle name="Note 4 7 13" xfId="19134" xr:uid="{00000000-0005-0000-0000-00002B740000}"/>
    <cellStyle name="Note 4 7 2" xfId="2294" xr:uid="{00000000-0005-0000-0000-00002C740000}"/>
    <cellStyle name="Note 4 7 2 2" xfId="2295" xr:uid="{00000000-0005-0000-0000-00002D740000}"/>
    <cellStyle name="Note 4 7 2 2 2" xfId="4806" xr:uid="{00000000-0005-0000-0000-00002E740000}"/>
    <cellStyle name="Note 4 7 2 2 2 2" xfId="14230" xr:uid="{00000000-0005-0000-0000-00002F740000}"/>
    <cellStyle name="Note 4 7 2 2 2 2 2" xfId="31665" xr:uid="{00000000-0005-0000-0000-000030740000}"/>
    <cellStyle name="Note 4 7 2 2 2 2 3" xfId="46118" xr:uid="{00000000-0005-0000-0000-000031740000}"/>
    <cellStyle name="Note 4 7 2 2 2 3" xfId="16691" xr:uid="{00000000-0005-0000-0000-000032740000}"/>
    <cellStyle name="Note 4 7 2 2 2 3 2" xfId="34126" xr:uid="{00000000-0005-0000-0000-000033740000}"/>
    <cellStyle name="Note 4 7 2 2 2 3 3" xfId="48579" xr:uid="{00000000-0005-0000-0000-000034740000}"/>
    <cellStyle name="Note 4 7 2 2 2 4" xfId="22242" xr:uid="{00000000-0005-0000-0000-000035740000}"/>
    <cellStyle name="Note 4 7 2 2 2 5" xfId="36695" xr:uid="{00000000-0005-0000-0000-000036740000}"/>
    <cellStyle name="Note 4 7 2 2 3" xfId="7268" xr:uid="{00000000-0005-0000-0000-000037740000}"/>
    <cellStyle name="Note 4 7 2 2 3 2" xfId="24703" xr:uid="{00000000-0005-0000-0000-000038740000}"/>
    <cellStyle name="Note 4 7 2 2 3 3" xfId="39156" xr:uid="{00000000-0005-0000-0000-000039740000}"/>
    <cellStyle name="Note 4 7 2 2 4" xfId="9709" xr:uid="{00000000-0005-0000-0000-00003A740000}"/>
    <cellStyle name="Note 4 7 2 2 4 2" xfId="27144" xr:uid="{00000000-0005-0000-0000-00003B740000}"/>
    <cellStyle name="Note 4 7 2 2 4 3" xfId="41597" xr:uid="{00000000-0005-0000-0000-00003C740000}"/>
    <cellStyle name="Note 4 7 2 2 5" xfId="12129" xr:uid="{00000000-0005-0000-0000-00003D740000}"/>
    <cellStyle name="Note 4 7 2 2 5 2" xfId="29564" xr:uid="{00000000-0005-0000-0000-00003E740000}"/>
    <cellStyle name="Note 4 7 2 2 5 3" xfId="44017" xr:uid="{00000000-0005-0000-0000-00003F740000}"/>
    <cellStyle name="Note 4 7 2 2 6" xfId="19136" xr:uid="{00000000-0005-0000-0000-000040740000}"/>
    <cellStyle name="Note 4 7 2 3" xfId="2296" xr:uid="{00000000-0005-0000-0000-000041740000}"/>
    <cellStyle name="Note 4 7 2 3 2" xfId="4807" xr:uid="{00000000-0005-0000-0000-000042740000}"/>
    <cellStyle name="Note 4 7 2 3 2 2" xfId="14231" xr:uid="{00000000-0005-0000-0000-000043740000}"/>
    <cellStyle name="Note 4 7 2 3 2 2 2" xfId="31666" xr:uid="{00000000-0005-0000-0000-000044740000}"/>
    <cellStyle name="Note 4 7 2 3 2 2 3" xfId="46119" xr:uid="{00000000-0005-0000-0000-000045740000}"/>
    <cellStyle name="Note 4 7 2 3 2 3" xfId="16692" xr:uid="{00000000-0005-0000-0000-000046740000}"/>
    <cellStyle name="Note 4 7 2 3 2 3 2" xfId="34127" xr:uid="{00000000-0005-0000-0000-000047740000}"/>
    <cellStyle name="Note 4 7 2 3 2 3 3" xfId="48580" xr:uid="{00000000-0005-0000-0000-000048740000}"/>
    <cellStyle name="Note 4 7 2 3 2 4" xfId="22243" xr:uid="{00000000-0005-0000-0000-000049740000}"/>
    <cellStyle name="Note 4 7 2 3 2 5" xfId="36696" xr:uid="{00000000-0005-0000-0000-00004A740000}"/>
    <cellStyle name="Note 4 7 2 3 3" xfId="7269" xr:uid="{00000000-0005-0000-0000-00004B740000}"/>
    <cellStyle name="Note 4 7 2 3 3 2" xfId="24704" xr:uid="{00000000-0005-0000-0000-00004C740000}"/>
    <cellStyle name="Note 4 7 2 3 3 3" xfId="39157" xr:uid="{00000000-0005-0000-0000-00004D740000}"/>
    <cellStyle name="Note 4 7 2 3 4" xfId="9710" xr:uid="{00000000-0005-0000-0000-00004E740000}"/>
    <cellStyle name="Note 4 7 2 3 4 2" xfId="27145" xr:uid="{00000000-0005-0000-0000-00004F740000}"/>
    <cellStyle name="Note 4 7 2 3 4 3" xfId="41598" xr:uid="{00000000-0005-0000-0000-000050740000}"/>
    <cellStyle name="Note 4 7 2 3 5" xfId="12130" xr:uid="{00000000-0005-0000-0000-000051740000}"/>
    <cellStyle name="Note 4 7 2 3 5 2" xfId="29565" xr:uid="{00000000-0005-0000-0000-000052740000}"/>
    <cellStyle name="Note 4 7 2 3 5 3" xfId="44018" xr:uid="{00000000-0005-0000-0000-000053740000}"/>
    <cellStyle name="Note 4 7 2 3 6" xfId="19137" xr:uid="{00000000-0005-0000-0000-000054740000}"/>
    <cellStyle name="Note 4 7 2 4" xfId="2297" xr:uid="{00000000-0005-0000-0000-000055740000}"/>
    <cellStyle name="Note 4 7 2 4 2" xfId="4808" xr:uid="{00000000-0005-0000-0000-000056740000}"/>
    <cellStyle name="Note 4 7 2 4 2 2" xfId="22244" xr:uid="{00000000-0005-0000-0000-000057740000}"/>
    <cellStyle name="Note 4 7 2 4 2 3" xfId="36697" xr:uid="{00000000-0005-0000-0000-000058740000}"/>
    <cellStyle name="Note 4 7 2 4 3" xfId="7270" xr:uid="{00000000-0005-0000-0000-000059740000}"/>
    <cellStyle name="Note 4 7 2 4 3 2" xfId="24705" xr:uid="{00000000-0005-0000-0000-00005A740000}"/>
    <cellStyle name="Note 4 7 2 4 3 3" xfId="39158" xr:uid="{00000000-0005-0000-0000-00005B740000}"/>
    <cellStyle name="Note 4 7 2 4 4" xfId="9711" xr:uid="{00000000-0005-0000-0000-00005C740000}"/>
    <cellStyle name="Note 4 7 2 4 4 2" xfId="27146" xr:uid="{00000000-0005-0000-0000-00005D740000}"/>
    <cellStyle name="Note 4 7 2 4 4 3" xfId="41599" xr:uid="{00000000-0005-0000-0000-00005E740000}"/>
    <cellStyle name="Note 4 7 2 4 5" xfId="12131" xr:uid="{00000000-0005-0000-0000-00005F740000}"/>
    <cellStyle name="Note 4 7 2 4 5 2" xfId="29566" xr:uid="{00000000-0005-0000-0000-000060740000}"/>
    <cellStyle name="Note 4 7 2 4 5 3" xfId="44019" xr:uid="{00000000-0005-0000-0000-000061740000}"/>
    <cellStyle name="Note 4 7 2 4 6" xfId="15344" xr:uid="{00000000-0005-0000-0000-000062740000}"/>
    <cellStyle name="Note 4 7 2 4 6 2" xfId="32779" xr:uid="{00000000-0005-0000-0000-000063740000}"/>
    <cellStyle name="Note 4 7 2 4 6 3" xfId="47232" xr:uid="{00000000-0005-0000-0000-000064740000}"/>
    <cellStyle name="Note 4 7 2 4 7" xfId="19138" xr:uid="{00000000-0005-0000-0000-000065740000}"/>
    <cellStyle name="Note 4 7 2 4 8" xfId="20506" xr:uid="{00000000-0005-0000-0000-000066740000}"/>
    <cellStyle name="Note 4 7 2 5" xfId="4805" xr:uid="{00000000-0005-0000-0000-000067740000}"/>
    <cellStyle name="Note 4 7 2 5 2" xfId="14229" xr:uid="{00000000-0005-0000-0000-000068740000}"/>
    <cellStyle name="Note 4 7 2 5 2 2" xfId="31664" xr:uid="{00000000-0005-0000-0000-000069740000}"/>
    <cellStyle name="Note 4 7 2 5 2 3" xfId="46117" xr:uid="{00000000-0005-0000-0000-00006A740000}"/>
    <cellStyle name="Note 4 7 2 5 3" xfId="16690" xr:uid="{00000000-0005-0000-0000-00006B740000}"/>
    <cellStyle name="Note 4 7 2 5 3 2" xfId="34125" xr:uid="{00000000-0005-0000-0000-00006C740000}"/>
    <cellStyle name="Note 4 7 2 5 3 3" xfId="48578" xr:uid="{00000000-0005-0000-0000-00006D740000}"/>
    <cellStyle name="Note 4 7 2 5 4" xfId="22241" xr:uid="{00000000-0005-0000-0000-00006E740000}"/>
    <cellStyle name="Note 4 7 2 5 5" xfId="36694" xr:uid="{00000000-0005-0000-0000-00006F740000}"/>
    <cellStyle name="Note 4 7 2 6" xfId="7267" xr:uid="{00000000-0005-0000-0000-000070740000}"/>
    <cellStyle name="Note 4 7 2 6 2" xfId="24702" xr:uid="{00000000-0005-0000-0000-000071740000}"/>
    <cellStyle name="Note 4 7 2 6 3" xfId="39155" xr:uid="{00000000-0005-0000-0000-000072740000}"/>
    <cellStyle name="Note 4 7 2 7" xfId="9708" xr:uid="{00000000-0005-0000-0000-000073740000}"/>
    <cellStyle name="Note 4 7 2 7 2" xfId="27143" xr:uid="{00000000-0005-0000-0000-000074740000}"/>
    <cellStyle name="Note 4 7 2 7 3" xfId="41596" xr:uid="{00000000-0005-0000-0000-000075740000}"/>
    <cellStyle name="Note 4 7 2 8" xfId="12128" xr:uid="{00000000-0005-0000-0000-000076740000}"/>
    <cellStyle name="Note 4 7 2 8 2" xfId="29563" xr:uid="{00000000-0005-0000-0000-000077740000}"/>
    <cellStyle name="Note 4 7 2 8 3" xfId="44016" xr:uid="{00000000-0005-0000-0000-000078740000}"/>
    <cellStyle name="Note 4 7 2 9" xfId="19135" xr:uid="{00000000-0005-0000-0000-000079740000}"/>
    <cellStyle name="Note 4 7 3" xfId="2298" xr:uid="{00000000-0005-0000-0000-00007A740000}"/>
    <cellStyle name="Note 4 7 3 2" xfId="2299" xr:uid="{00000000-0005-0000-0000-00007B740000}"/>
    <cellStyle name="Note 4 7 3 2 2" xfId="4810" xr:uid="{00000000-0005-0000-0000-00007C740000}"/>
    <cellStyle name="Note 4 7 3 2 2 2" xfId="14233" xr:uid="{00000000-0005-0000-0000-00007D740000}"/>
    <cellStyle name="Note 4 7 3 2 2 2 2" xfId="31668" xr:uid="{00000000-0005-0000-0000-00007E740000}"/>
    <cellStyle name="Note 4 7 3 2 2 2 3" xfId="46121" xr:uid="{00000000-0005-0000-0000-00007F740000}"/>
    <cellStyle name="Note 4 7 3 2 2 3" xfId="16694" xr:uid="{00000000-0005-0000-0000-000080740000}"/>
    <cellStyle name="Note 4 7 3 2 2 3 2" xfId="34129" xr:uid="{00000000-0005-0000-0000-000081740000}"/>
    <cellStyle name="Note 4 7 3 2 2 3 3" xfId="48582" xr:uid="{00000000-0005-0000-0000-000082740000}"/>
    <cellStyle name="Note 4 7 3 2 2 4" xfId="22246" xr:uid="{00000000-0005-0000-0000-000083740000}"/>
    <cellStyle name="Note 4 7 3 2 2 5" xfId="36699" xr:uid="{00000000-0005-0000-0000-000084740000}"/>
    <cellStyle name="Note 4 7 3 2 3" xfId="7272" xr:uid="{00000000-0005-0000-0000-000085740000}"/>
    <cellStyle name="Note 4 7 3 2 3 2" xfId="24707" xr:uid="{00000000-0005-0000-0000-000086740000}"/>
    <cellStyle name="Note 4 7 3 2 3 3" xfId="39160" xr:uid="{00000000-0005-0000-0000-000087740000}"/>
    <cellStyle name="Note 4 7 3 2 4" xfId="9713" xr:uid="{00000000-0005-0000-0000-000088740000}"/>
    <cellStyle name="Note 4 7 3 2 4 2" xfId="27148" xr:uid="{00000000-0005-0000-0000-000089740000}"/>
    <cellStyle name="Note 4 7 3 2 4 3" xfId="41601" xr:uid="{00000000-0005-0000-0000-00008A740000}"/>
    <cellStyle name="Note 4 7 3 2 5" xfId="12133" xr:uid="{00000000-0005-0000-0000-00008B740000}"/>
    <cellStyle name="Note 4 7 3 2 5 2" xfId="29568" xr:uid="{00000000-0005-0000-0000-00008C740000}"/>
    <cellStyle name="Note 4 7 3 2 5 3" xfId="44021" xr:uid="{00000000-0005-0000-0000-00008D740000}"/>
    <cellStyle name="Note 4 7 3 2 6" xfId="19140" xr:uid="{00000000-0005-0000-0000-00008E740000}"/>
    <cellStyle name="Note 4 7 3 3" xfId="2300" xr:uid="{00000000-0005-0000-0000-00008F740000}"/>
    <cellStyle name="Note 4 7 3 3 2" xfId="4811" xr:uid="{00000000-0005-0000-0000-000090740000}"/>
    <cellStyle name="Note 4 7 3 3 2 2" xfId="14234" xr:uid="{00000000-0005-0000-0000-000091740000}"/>
    <cellStyle name="Note 4 7 3 3 2 2 2" xfId="31669" xr:uid="{00000000-0005-0000-0000-000092740000}"/>
    <cellStyle name="Note 4 7 3 3 2 2 3" xfId="46122" xr:uid="{00000000-0005-0000-0000-000093740000}"/>
    <cellStyle name="Note 4 7 3 3 2 3" xfId="16695" xr:uid="{00000000-0005-0000-0000-000094740000}"/>
    <cellStyle name="Note 4 7 3 3 2 3 2" xfId="34130" xr:uid="{00000000-0005-0000-0000-000095740000}"/>
    <cellStyle name="Note 4 7 3 3 2 3 3" xfId="48583" xr:uid="{00000000-0005-0000-0000-000096740000}"/>
    <cellStyle name="Note 4 7 3 3 2 4" xfId="22247" xr:uid="{00000000-0005-0000-0000-000097740000}"/>
    <cellStyle name="Note 4 7 3 3 2 5" xfId="36700" xr:uid="{00000000-0005-0000-0000-000098740000}"/>
    <cellStyle name="Note 4 7 3 3 3" xfId="7273" xr:uid="{00000000-0005-0000-0000-000099740000}"/>
    <cellStyle name="Note 4 7 3 3 3 2" xfId="24708" xr:uid="{00000000-0005-0000-0000-00009A740000}"/>
    <cellStyle name="Note 4 7 3 3 3 3" xfId="39161" xr:uid="{00000000-0005-0000-0000-00009B740000}"/>
    <cellStyle name="Note 4 7 3 3 4" xfId="9714" xr:uid="{00000000-0005-0000-0000-00009C740000}"/>
    <cellStyle name="Note 4 7 3 3 4 2" xfId="27149" xr:uid="{00000000-0005-0000-0000-00009D740000}"/>
    <cellStyle name="Note 4 7 3 3 4 3" xfId="41602" xr:uid="{00000000-0005-0000-0000-00009E740000}"/>
    <cellStyle name="Note 4 7 3 3 5" xfId="12134" xr:uid="{00000000-0005-0000-0000-00009F740000}"/>
    <cellStyle name="Note 4 7 3 3 5 2" xfId="29569" xr:uid="{00000000-0005-0000-0000-0000A0740000}"/>
    <cellStyle name="Note 4 7 3 3 5 3" xfId="44022" xr:uid="{00000000-0005-0000-0000-0000A1740000}"/>
    <cellStyle name="Note 4 7 3 3 6" xfId="19141" xr:uid="{00000000-0005-0000-0000-0000A2740000}"/>
    <cellStyle name="Note 4 7 3 4" xfId="2301" xr:uid="{00000000-0005-0000-0000-0000A3740000}"/>
    <cellStyle name="Note 4 7 3 4 2" xfId="4812" xr:uid="{00000000-0005-0000-0000-0000A4740000}"/>
    <cellStyle name="Note 4 7 3 4 2 2" xfId="22248" xr:uid="{00000000-0005-0000-0000-0000A5740000}"/>
    <cellStyle name="Note 4 7 3 4 2 3" xfId="36701" xr:uid="{00000000-0005-0000-0000-0000A6740000}"/>
    <cellStyle name="Note 4 7 3 4 3" xfId="7274" xr:uid="{00000000-0005-0000-0000-0000A7740000}"/>
    <cellStyle name="Note 4 7 3 4 3 2" xfId="24709" xr:uid="{00000000-0005-0000-0000-0000A8740000}"/>
    <cellStyle name="Note 4 7 3 4 3 3" xfId="39162" xr:uid="{00000000-0005-0000-0000-0000A9740000}"/>
    <cellStyle name="Note 4 7 3 4 4" xfId="9715" xr:uid="{00000000-0005-0000-0000-0000AA740000}"/>
    <cellStyle name="Note 4 7 3 4 4 2" xfId="27150" xr:uid="{00000000-0005-0000-0000-0000AB740000}"/>
    <cellStyle name="Note 4 7 3 4 4 3" xfId="41603" xr:uid="{00000000-0005-0000-0000-0000AC740000}"/>
    <cellStyle name="Note 4 7 3 4 5" xfId="12135" xr:uid="{00000000-0005-0000-0000-0000AD740000}"/>
    <cellStyle name="Note 4 7 3 4 5 2" xfId="29570" xr:uid="{00000000-0005-0000-0000-0000AE740000}"/>
    <cellStyle name="Note 4 7 3 4 5 3" xfId="44023" xr:uid="{00000000-0005-0000-0000-0000AF740000}"/>
    <cellStyle name="Note 4 7 3 4 6" xfId="15345" xr:uid="{00000000-0005-0000-0000-0000B0740000}"/>
    <cellStyle name="Note 4 7 3 4 6 2" xfId="32780" xr:uid="{00000000-0005-0000-0000-0000B1740000}"/>
    <cellStyle name="Note 4 7 3 4 6 3" xfId="47233" xr:uid="{00000000-0005-0000-0000-0000B2740000}"/>
    <cellStyle name="Note 4 7 3 4 7" xfId="19142" xr:uid="{00000000-0005-0000-0000-0000B3740000}"/>
    <cellStyle name="Note 4 7 3 4 8" xfId="20507" xr:uid="{00000000-0005-0000-0000-0000B4740000}"/>
    <cellStyle name="Note 4 7 3 5" xfId="4809" xr:uid="{00000000-0005-0000-0000-0000B5740000}"/>
    <cellStyle name="Note 4 7 3 5 2" xfId="14232" xr:uid="{00000000-0005-0000-0000-0000B6740000}"/>
    <cellStyle name="Note 4 7 3 5 2 2" xfId="31667" xr:uid="{00000000-0005-0000-0000-0000B7740000}"/>
    <cellStyle name="Note 4 7 3 5 2 3" xfId="46120" xr:uid="{00000000-0005-0000-0000-0000B8740000}"/>
    <cellStyle name="Note 4 7 3 5 3" xfId="16693" xr:uid="{00000000-0005-0000-0000-0000B9740000}"/>
    <cellStyle name="Note 4 7 3 5 3 2" xfId="34128" xr:uid="{00000000-0005-0000-0000-0000BA740000}"/>
    <cellStyle name="Note 4 7 3 5 3 3" xfId="48581" xr:uid="{00000000-0005-0000-0000-0000BB740000}"/>
    <cellStyle name="Note 4 7 3 5 4" xfId="22245" xr:uid="{00000000-0005-0000-0000-0000BC740000}"/>
    <cellStyle name="Note 4 7 3 5 5" xfId="36698" xr:uid="{00000000-0005-0000-0000-0000BD740000}"/>
    <cellStyle name="Note 4 7 3 6" xfId="7271" xr:uid="{00000000-0005-0000-0000-0000BE740000}"/>
    <cellStyle name="Note 4 7 3 6 2" xfId="24706" xr:uid="{00000000-0005-0000-0000-0000BF740000}"/>
    <cellStyle name="Note 4 7 3 6 3" xfId="39159" xr:uid="{00000000-0005-0000-0000-0000C0740000}"/>
    <cellStyle name="Note 4 7 3 7" xfId="9712" xr:uid="{00000000-0005-0000-0000-0000C1740000}"/>
    <cellStyle name="Note 4 7 3 7 2" xfId="27147" xr:uid="{00000000-0005-0000-0000-0000C2740000}"/>
    <cellStyle name="Note 4 7 3 7 3" xfId="41600" xr:uid="{00000000-0005-0000-0000-0000C3740000}"/>
    <cellStyle name="Note 4 7 3 8" xfId="12132" xr:uid="{00000000-0005-0000-0000-0000C4740000}"/>
    <cellStyle name="Note 4 7 3 8 2" xfId="29567" xr:uid="{00000000-0005-0000-0000-0000C5740000}"/>
    <cellStyle name="Note 4 7 3 8 3" xfId="44020" xr:uid="{00000000-0005-0000-0000-0000C6740000}"/>
    <cellStyle name="Note 4 7 3 9" xfId="19139" xr:uid="{00000000-0005-0000-0000-0000C7740000}"/>
    <cellStyle name="Note 4 7 4" xfId="2302" xr:uid="{00000000-0005-0000-0000-0000C8740000}"/>
    <cellStyle name="Note 4 7 4 2" xfId="2303" xr:uid="{00000000-0005-0000-0000-0000C9740000}"/>
    <cellStyle name="Note 4 7 4 2 2" xfId="4814" xr:uid="{00000000-0005-0000-0000-0000CA740000}"/>
    <cellStyle name="Note 4 7 4 2 2 2" xfId="14236" xr:uid="{00000000-0005-0000-0000-0000CB740000}"/>
    <cellStyle name="Note 4 7 4 2 2 2 2" xfId="31671" xr:uid="{00000000-0005-0000-0000-0000CC740000}"/>
    <cellStyle name="Note 4 7 4 2 2 2 3" xfId="46124" xr:uid="{00000000-0005-0000-0000-0000CD740000}"/>
    <cellStyle name="Note 4 7 4 2 2 3" xfId="16697" xr:uid="{00000000-0005-0000-0000-0000CE740000}"/>
    <cellStyle name="Note 4 7 4 2 2 3 2" xfId="34132" xr:uid="{00000000-0005-0000-0000-0000CF740000}"/>
    <cellStyle name="Note 4 7 4 2 2 3 3" xfId="48585" xr:uid="{00000000-0005-0000-0000-0000D0740000}"/>
    <cellStyle name="Note 4 7 4 2 2 4" xfId="22250" xr:uid="{00000000-0005-0000-0000-0000D1740000}"/>
    <cellStyle name="Note 4 7 4 2 2 5" xfId="36703" xr:uid="{00000000-0005-0000-0000-0000D2740000}"/>
    <cellStyle name="Note 4 7 4 2 3" xfId="7276" xr:uid="{00000000-0005-0000-0000-0000D3740000}"/>
    <cellStyle name="Note 4 7 4 2 3 2" xfId="24711" xr:uid="{00000000-0005-0000-0000-0000D4740000}"/>
    <cellStyle name="Note 4 7 4 2 3 3" xfId="39164" xr:uid="{00000000-0005-0000-0000-0000D5740000}"/>
    <cellStyle name="Note 4 7 4 2 4" xfId="9717" xr:uid="{00000000-0005-0000-0000-0000D6740000}"/>
    <cellStyle name="Note 4 7 4 2 4 2" xfId="27152" xr:uid="{00000000-0005-0000-0000-0000D7740000}"/>
    <cellStyle name="Note 4 7 4 2 4 3" xfId="41605" xr:uid="{00000000-0005-0000-0000-0000D8740000}"/>
    <cellStyle name="Note 4 7 4 2 5" xfId="12137" xr:uid="{00000000-0005-0000-0000-0000D9740000}"/>
    <cellStyle name="Note 4 7 4 2 5 2" xfId="29572" xr:uid="{00000000-0005-0000-0000-0000DA740000}"/>
    <cellStyle name="Note 4 7 4 2 5 3" xfId="44025" xr:uid="{00000000-0005-0000-0000-0000DB740000}"/>
    <cellStyle name="Note 4 7 4 2 6" xfId="19144" xr:uid="{00000000-0005-0000-0000-0000DC740000}"/>
    <cellStyle name="Note 4 7 4 3" xfId="2304" xr:uid="{00000000-0005-0000-0000-0000DD740000}"/>
    <cellStyle name="Note 4 7 4 3 2" xfId="4815" xr:uid="{00000000-0005-0000-0000-0000DE740000}"/>
    <cellStyle name="Note 4 7 4 3 2 2" xfId="14237" xr:uid="{00000000-0005-0000-0000-0000DF740000}"/>
    <cellStyle name="Note 4 7 4 3 2 2 2" xfId="31672" xr:uid="{00000000-0005-0000-0000-0000E0740000}"/>
    <cellStyle name="Note 4 7 4 3 2 2 3" xfId="46125" xr:uid="{00000000-0005-0000-0000-0000E1740000}"/>
    <cellStyle name="Note 4 7 4 3 2 3" xfId="16698" xr:uid="{00000000-0005-0000-0000-0000E2740000}"/>
    <cellStyle name="Note 4 7 4 3 2 3 2" xfId="34133" xr:uid="{00000000-0005-0000-0000-0000E3740000}"/>
    <cellStyle name="Note 4 7 4 3 2 3 3" xfId="48586" xr:uid="{00000000-0005-0000-0000-0000E4740000}"/>
    <cellStyle name="Note 4 7 4 3 2 4" xfId="22251" xr:uid="{00000000-0005-0000-0000-0000E5740000}"/>
    <cellStyle name="Note 4 7 4 3 2 5" xfId="36704" xr:uid="{00000000-0005-0000-0000-0000E6740000}"/>
    <cellStyle name="Note 4 7 4 3 3" xfId="7277" xr:uid="{00000000-0005-0000-0000-0000E7740000}"/>
    <cellStyle name="Note 4 7 4 3 3 2" xfId="24712" xr:uid="{00000000-0005-0000-0000-0000E8740000}"/>
    <cellStyle name="Note 4 7 4 3 3 3" xfId="39165" xr:uid="{00000000-0005-0000-0000-0000E9740000}"/>
    <cellStyle name="Note 4 7 4 3 4" xfId="9718" xr:uid="{00000000-0005-0000-0000-0000EA740000}"/>
    <cellStyle name="Note 4 7 4 3 4 2" xfId="27153" xr:uid="{00000000-0005-0000-0000-0000EB740000}"/>
    <cellStyle name="Note 4 7 4 3 4 3" xfId="41606" xr:uid="{00000000-0005-0000-0000-0000EC740000}"/>
    <cellStyle name="Note 4 7 4 3 5" xfId="12138" xr:uid="{00000000-0005-0000-0000-0000ED740000}"/>
    <cellStyle name="Note 4 7 4 3 5 2" xfId="29573" xr:uid="{00000000-0005-0000-0000-0000EE740000}"/>
    <cellStyle name="Note 4 7 4 3 5 3" xfId="44026" xr:uid="{00000000-0005-0000-0000-0000EF740000}"/>
    <cellStyle name="Note 4 7 4 3 6" xfId="19145" xr:uid="{00000000-0005-0000-0000-0000F0740000}"/>
    <cellStyle name="Note 4 7 4 4" xfId="2305" xr:uid="{00000000-0005-0000-0000-0000F1740000}"/>
    <cellStyle name="Note 4 7 4 4 2" xfId="4816" xr:uid="{00000000-0005-0000-0000-0000F2740000}"/>
    <cellStyle name="Note 4 7 4 4 2 2" xfId="22252" xr:uid="{00000000-0005-0000-0000-0000F3740000}"/>
    <cellStyle name="Note 4 7 4 4 2 3" xfId="36705" xr:uid="{00000000-0005-0000-0000-0000F4740000}"/>
    <cellStyle name="Note 4 7 4 4 3" xfId="7278" xr:uid="{00000000-0005-0000-0000-0000F5740000}"/>
    <cellStyle name="Note 4 7 4 4 3 2" xfId="24713" xr:uid="{00000000-0005-0000-0000-0000F6740000}"/>
    <cellStyle name="Note 4 7 4 4 3 3" xfId="39166" xr:uid="{00000000-0005-0000-0000-0000F7740000}"/>
    <cellStyle name="Note 4 7 4 4 4" xfId="9719" xr:uid="{00000000-0005-0000-0000-0000F8740000}"/>
    <cellStyle name="Note 4 7 4 4 4 2" xfId="27154" xr:uid="{00000000-0005-0000-0000-0000F9740000}"/>
    <cellStyle name="Note 4 7 4 4 4 3" xfId="41607" xr:uid="{00000000-0005-0000-0000-0000FA740000}"/>
    <cellStyle name="Note 4 7 4 4 5" xfId="12139" xr:uid="{00000000-0005-0000-0000-0000FB740000}"/>
    <cellStyle name="Note 4 7 4 4 5 2" xfId="29574" xr:uid="{00000000-0005-0000-0000-0000FC740000}"/>
    <cellStyle name="Note 4 7 4 4 5 3" xfId="44027" xr:uid="{00000000-0005-0000-0000-0000FD740000}"/>
    <cellStyle name="Note 4 7 4 4 6" xfId="15346" xr:uid="{00000000-0005-0000-0000-0000FE740000}"/>
    <cellStyle name="Note 4 7 4 4 6 2" xfId="32781" xr:uid="{00000000-0005-0000-0000-0000FF740000}"/>
    <cellStyle name="Note 4 7 4 4 6 3" xfId="47234" xr:uid="{00000000-0005-0000-0000-000000750000}"/>
    <cellStyle name="Note 4 7 4 4 7" xfId="19146" xr:uid="{00000000-0005-0000-0000-000001750000}"/>
    <cellStyle name="Note 4 7 4 4 8" xfId="20508" xr:uid="{00000000-0005-0000-0000-000002750000}"/>
    <cellStyle name="Note 4 7 4 5" xfId="4813" xr:uid="{00000000-0005-0000-0000-000003750000}"/>
    <cellStyle name="Note 4 7 4 5 2" xfId="14235" xr:uid="{00000000-0005-0000-0000-000004750000}"/>
    <cellStyle name="Note 4 7 4 5 2 2" xfId="31670" xr:uid="{00000000-0005-0000-0000-000005750000}"/>
    <cellStyle name="Note 4 7 4 5 2 3" xfId="46123" xr:uid="{00000000-0005-0000-0000-000006750000}"/>
    <cellStyle name="Note 4 7 4 5 3" xfId="16696" xr:uid="{00000000-0005-0000-0000-000007750000}"/>
    <cellStyle name="Note 4 7 4 5 3 2" xfId="34131" xr:uid="{00000000-0005-0000-0000-000008750000}"/>
    <cellStyle name="Note 4 7 4 5 3 3" xfId="48584" xr:uid="{00000000-0005-0000-0000-000009750000}"/>
    <cellStyle name="Note 4 7 4 5 4" xfId="22249" xr:uid="{00000000-0005-0000-0000-00000A750000}"/>
    <cellStyle name="Note 4 7 4 5 5" xfId="36702" xr:uid="{00000000-0005-0000-0000-00000B750000}"/>
    <cellStyle name="Note 4 7 4 6" xfId="7275" xr:uid="{00000000-0005-0000-0000-00000C750000}"/>
    <cellStyle name="Note 4 7 4 6 2" xfId="24710" xr:uid="{00000000-0005-0000-0000-00000D750000}"/>
    <cellStyle name="Note 4 7 4 6 3" xfId="39163" xr:uid="{00000000-0005-0000-0000-00000E750000}"/>
    <cellStyle name="Note 4 7 4 7" xfId="9716" xr:uid="{00000000-0005-0000-0000-00000F750000}"/>
    <cellStyle name="Note 4 7 4 7 2" xfId="27151" xr:uid="{00000000-0005-0000-0000-000010750000}"/>
    <cellStyle name="Note 4 7 4 7 3" xfId="41604" xr:uid="{00000000-0005-0000-0000-000011750000}"/>
    <cellStyle name="Note 4 7 4 8" xfId="12136" xr:uid="{00000000-0005-0000-0000-000012750000}"/>
    <cellStyle name="Note 4 7 4 8 2" xfId="29571" xr:uid="{00000000-0005-0000-0000-000013750000}"/>
    <cellStyle name="Note 4 7 4 8 3" xfId="44024" xr:uid="{00000000-0005-0000-0000-000014750000}"/>
    <cellStyle name="Note 4 7 4 9" xfId="19143" xr:uid="{00000000-0005-0000-0000-000015750000}"/>
    <cellStyle name="Note 4 7 5" xfId="2306" xr:uid="{00000000-0005-0000-0000-000016750000}"/>
    <cellStyle name="Note 4 7 5 2" xfId="2307" xr:uid="{00000000-0005-0000-0000-000017750000}"/>
    <cellStyle name="Note 4 7 5 2 2" xfId="4818" xr:uid="{00000000-0005-0000-0000-000018750000}"/>
    <cellStyle name="Note 4 7 5 2 2 2" xfId="14239" xr:uid="{00000000-0005-0000-0000-000019750000}"/>
    <cellStyle name="Note 4 7 5 2 2 2 2" xfId="31674" xr:uid="{00000000-0005-0000-0000-00001A750000}"/>
    <cellStyle name="Note 4 7 5 2 2 2 3" xfId="46127" xr:uid="{00000000-0005-0000-0000-00001B750000}"/>
    <cellStyle name="Note 4 7 5 2 2 3" xfId="16700" xr:uid="{00000000-0005-0000-0000-00001C750000}"/>
    <cellStyle name="Note 4 7 5 2 2 3 2" xfId="34135" xr:uid="{00000000-0005-0000-0000-00001D750000}"/>
    <cellStyle name="Note 4 7 5 2 2 3 3" xfId="48588" xr:uid="{00000000-0005-0000-0000-00001E750000}"/>
    <cellStyle name="Note 4 7 5 2 2 4" xfId="22254" xr:uid="{00000000-0005-0000-0000-00001F750000}"/>
    <cellStyle name="Note 4 7 5 2 2 5" xfId="36707" xr:uid="{00000000-0005-0000-0000-000020750000}"/>
    <cellStyle name="Note 4 7 5 2 3" xfId="7280" xr:uid="{00000000-0005-0000-0000-000021750000}"/>
    <cellStyle name="Note 4 7 5 2 3 2" xfId="24715" xr:uid="{00000000-0005-0000-0000-000022750000}"/>
    <cellStyle name="Note 4 7 5 2 3 3" xfId="39168" xr:uid="{00000000-0005-0000-0000-000023750000}"/>
    <cellStyle name="Note 4 7 5 2 4" xfId="9721" xr:uid="{00000000-0005-0000-0000-000024750000}"/>
    <cellStyle name="Note 4 7 5 2 4 2" xfId="27156" xr:uid="{00000000-0005-0000-0000-000025750000}"/>
    <cellStyle name="Note 4 7 5 2 4 3" xfId="41609" xr:uid="{00000000-0005-0000-0000-000026750000}"/>
    <cellStyle name="Note 4 7 5 2 5" xfId="12141" xr:uid="{00000000-0005-0000-0000-000027750000}"/>
    <cellStyle name="Note 4 7 5 2 5 2" xfId="29576" xr:uid="{00000000-0005-0000-0000-000028750000}"/>
    <cellStyle name="Note 4 7 5 2 5 3" xfId="44029" xr:uid="{00000000-0005-0000-0000-000029750000}"/>
    <cellStyle name="Note 4 7 5 2 6" xfId="19148" xr:uid="{00000000-0005-0000-0000-00002A750000}"/>
    <cellStyle name="Note 4 7 5 3" xfId="2308" xr:uid="{00000000-0005-0000-0000-00002B750000}"/>
    <cellStyle name="Note 4 7 5 3 2" xfId="4819" xr:uid="{00000000-0005-0000-0000-00002C750000}"/>
    <cellStyle name="Note 4 7 5 3 2 2" xfId="14240" xr:uid="{00000000-0005-0000-0000-00002D750000}"/>
    <cellStyle name="Note 4 7 5 3 2 2 2" xfId="31675" xr:uid="{00000000-0005-0000-0000-00002E750000}"/>
    <cellStyle name="Note 4 7 5 3 2 2 3" xfId="46128" xr:uid="{00000000-0005-0000-0000-00002F750000}"/>
    <cellStyle name="Note 4 7 5 3 2 3" xfId="16701" xr:uid="{00000000-0005-0000-0000-000030750000}"/>
    <cellStyle name="Note 4 7 5 3 2 3 2" xfId="34136" xr:uid="{00000000-0005-0000-0000-000031750000}"/>
    <cellStyle name="Note 4 7 5 3 2 3 3" xfId="48589" xr:uid="{00000000-0005-0000-0000-000032750000}"/>
    <cellStyle name="Note 4 7 5 3 2 4" xfId="22255" xr:uid="{00000000-0005-0000-0000-000033750000}"/>
    <cellStyle name="Note 4 7 5 3 2 5" xfId="36708" xr:uid="{00000000-0005-0000-0000-000034750000}"/>
    <cellStyle name="Note 4 7 5 3 3" xfId="7281" xr:uid="{00000000-0005-0000-0000-000035750000}"/>
    <cellStyle name="Note 4 7 5 3 3 2" xfId="24716" xr:uid="{00000000-0005-0000-0000-000036750000}"/>
    <cellStyle name="Note 4 7 5 3 3 3" xfId="39169" xr:uid="{00000000-0005-0000-0000-000037750000}"/>
    <cellStyle name="Note 4 7 5 3 4" xfId="9722" xr:uid="{00000000-0005-0000-0000-000038750000}"/>
    <cellStyle name="Note 4 7 5 3 4 2" xfId="27157" xr:uid="{00000000-0005-0000-0000-000039750000}"/>
    <cellStyle name="Note 4 7 5 3 4 3" xfId="41610" xr:uid="{00000000-0005-0000-0000-00003A750000}"/>
    <cellStyle name="Note 4 7 5 3 5" xfId="12142" xr:uid="{00000000-0005-0000-0000-00003B750000}"/>
    <cellStyle name="Note 4 7 5 3 5 2" xfId="29577" xr:uid="{00000000-0005-0000-0000-00003C750000}"/>
    <cellStyle name="Note 4 7 5 3 5 3" xfId="44030" xr:uid="{00000000-0005-0000-0000-00003D750000}"/>
    <cellStyle name="Note 4 7 5 3 6" xfId="19149" xr:uid="{00000000-0005-0000-0000-00003E750000}"/>
    <cellStyle name="Note 4 7 5 4" xfId="2309" xr:uid="{00000000-0005-0000-0000-00003F750000}"/>
    <cellStyle name="Note 4 7 5 4 2" xfId="4820" xr:uid="{00000000-0005-0000-0000-000040750000}"/>
    <cellStyle name="Note 4 7 5 4 2 2" xfId="22256" xr:uid="{00000000-0005-0000-0000-000041750000}"/>
    <cellStyle name="Note 4 7 5 4 2 3" xfId="36709" xr:uid="{00000000-0005-0000-0000-000042750000}"/>
    <cellStyle name="Note 4 7 5 4 3" xfId="7282" xr:uid="{00000000-0005-0000-0000-000043750000}"/>
    <cellStyle name="Note 4 7 5 4 3 2" xfId="24717" xr:uid="{00000000-0005-0000-0000-000044750000}"/>
    <cellStyle name="Note 4 7 5 4 3 3" xfId="39170" xr:uid="{00000000-0005-0000-0000-000045750000}"/>
    <cellStyle name="Note 4 7 5 4 4" xfId="9723" xr:uid="{00000000-0005-0000-0000-000046750000}"/>
    <cellStyle name="Note 4 7 5 4 4 2" xfId="27158" xr:uid="{00000000-0005-0000-0000-000047750000}"/>
    <cellStyle name="Note 4 7 5 4 4 3" xfId="41611" xr:uid="{00000000-0005-0000-0000-000048750000}"/>
    <cellStyle name="Note 4 7 5 4 5" xfId="12143" xr:uid="{00000000-0005-0000-0000-000049750000}"/>
    <cellStyle name="Note 4 7 5 4 5 2" xfId="29578" xr:uid="{00000000-0005-0000-0000-00004A750000}"/>
    <cellStyle name="Note 4 7 5 4 5 3" xfId="44031" xr:uid="{00000000-0005-0000-0000-00004B750000}"/>
    <cellStyle name="Note 4 7 5 4 6" xfId="15347" xr:uid="{00000000-0005-0000-0000-00004C750000}"/>
    <cellStyle name="Note 4 7 5 4 6 2" xfId="32782" xr:uid="{00000000-0005-0000-0000-00004D750000}"/>
    <cellStyle name="Note 4 7 5 4 6 3" xfId="47235" xr:uid="{00000000-0005-0000-0000-00004E750000}"/>
    <cellStyle name="Note 4 7 5 4 7" xfId="19150" xr:uid="{00000000-0005-0000-0000-00004F750000}"/>
    <cellStyle name="Note 4 7 5 4 8" xfId="20509" xr:uid="{00000000-0005-0000-0000-000050750000}"/>
    <cellStyle name="Note 4 7 5 5" xfId="4817" xr:uid="{00000000-0005-0000-0000-000051750000}"/>
    <cellStyle name="Note 4 7 5 5 2" xfId="14238" xr:uid="{00000000-0005-0000-0000-000052750000}"/>
    <cellStyle name="Note 4 7 5 5 2 2" xfId="31673" xr:uid="{00000000-0005-0000-0000-000053750000}"/>
    <cellStyle name="Note 4 7 5 5 2 3" xfId="46126" xr:uid="{00000000-0005-0000-0000-000054750000}"/>
    <cellStyle name="Note 4 7 5 5 3" xfId="16699" xr:uid="{00000000-0005-0000-0000-000055750000}"/>
    <cellStyle name="Note 4 7 5 5 3 2" xfId="34134" xr:uid="{00000000-0005-0000-0000-000056750000}"/>
    <cellStyle name="Note 4 7 5 5 3 3" xfId="48587" xr:uid="{00000000-0005-0000-0000-000057750000}"/>
    <cellStyle name="Note 4 7 5 5 4" xfId="22253" xr:uid="{00000000-0005-0000-0000-000058750000}"/>
    <cellStyle name="Note 4 7 5 5 5" xfId="36706" xr:uid="{00000000-0005-0000-0000-000059750000}"/>
    <cellStyle name="Note 4 7 5 6" xfId="7279" xr:uid="{00000000-0005-0000-0000-00005A750000}"/>
    <cellStyle name="Note 4 7 5 6 2" xfId="24714" xr:uid="{00000000-0005-0000-0000-00005B750000}"/>
    <cellStyle name="Note 4 7 5 6 3" xfId="39167" xr:uid="{00000000-0005-0000-0000-00005C750000}"/>
    <cellStyle name="Note 4 7 5 7" xfId="9720" xr:uid="{00000000-0005-0000-0000-00005D750000}"/>
    <cellStyle name="Note 4 7 5 7 2" xfId="27155" xr:uid="{00000000-0005-0000-0000-00005E750000}"/>
    <cellStyle name="Note 4 7 5 7 3" xfId="41608" xr:uid="{00000000-0005-0000-0000-00005F750000}"/>
    <cellStyle name="Note 4 7 5 8" xfId="12140" xr:uid="{00000000-0005-0000-0000-000060750000}"/>
    <cellStyle name="Note 4 7 5 8 2" xfId="29575" xr:uid="{00000000-0005-0000-0000-000061750000}"/>
    <cellStyle name="Note 4 7 5 8 3" xfId="44028" xr:uid="{00000000-0005-0000-0000-000062750000}"/>
    <cellStyle name="Note 4 7 5 9" xfId="19147" xr:uid="{00000000-0005-0000-0000-000063750000}"/>
    <cellStyle name="Note 4 7 6" xfId="2310" xr:uid="{00000000-0005-0000-0000-000064750000}"/>
    <cellStyle name="Note 4 7 6 2" xfId="4821" xr:uid="{00000000-0005-0000-0000-000065750000}"/>
    <cellStyle name="Note 4 7 6 2 2" xfId="14241" xr:uid="{00000000-0005-0000-0000-000066750000}"/>
    <cellStyle name="Note 4 7 6 2 2 2" xfId="31676" xr:uid="{00000000-0005-0000-0000-000067750000}"/>
    <cellStyle name="Note 4 7 6 2 2 3" xfId="46129" xr:uid="{00000000-0005-0000-0000-000068750000}"/>
    <cellStyle name="Note 4 7 6 2 3" xfId="16702" xr:uid="{00000000-0005-0000-0000-000069750000}"/>
    <cellStyle name="Note 4 7 6 2 3 2" xfId="34137" xr:uid="{00000000-0005-0000-0000-00006A750000}"/>
    <cellStyle name="Note 4 7 6 2 3 3" xfId="48590" xr:uid="{00000000-0005-0000-0000-00006B750000}"/>
    <cellStyle name="Note 4 7 6 2 4" xfId="22257" xr:uid="{00000000-0005-0000-0000-00006C750000}"/>
    <cellStyle name="Note 4 7 6 2 5" xfId="36710" xr:uid="{00000000-0005-0000-0000-00006D750000}"/>
    <cellStyle name="Note 4 7 6 3" xfId="7283" xr:uid="{00000000-0005-0000-0000-00006E750000}"/>
    <cellStyle name="Note 4 7 6 3 2" xfId="24718" xr:uid="{00000000-0005-0000-0000-00006F750000}"/>
    <cellStyle name="Note 4 7 6 3 3" xfId="39171" xr:uid="{00000000-0005-0000-0000-000070750000}"/>
    <cellStyle name="Note 4 7 6 4" xfId="9724" xr:uid="{00000000-0005-0000-0000-000071750000}"/>
    <cellStyle name="Note 4 7 6 4 2" xfId="27159" xr:uid="{00000000-0005-0000-0000-000072750000}"/>
    <cellStyle name="Note 4 7 6 4 3" xfId="41612" xr:uid="{00000000-0005-0000-0000-000073750000}"/>
    <cellStyle name="Note 4 7 6 5" xfId="12144" xr:uid="{00000000-0005-0000-0000-000074750000}"/>
    <cellStyle name="Note 4 7 6 5 2" xfId="29579" xr:uid="{00000000-0005-0000-0000-000075750000}"/>
    <cellStyle name="Note 4 7 6 5 3" xfId="44032" xr:uid="{00000000-0005-0000-0000-000076750000}"/>
    <cellStyle name="Note 4 7 6 6" xfId="19151" xr:uid="{00000000-0005-0000-0000-000077750000}"/>
    <cellStyle name="Note 4 7 7" xfId="2311" xr:uid="{00000000-0005-0000-0000-000078750000}"/>
    <cellStyle name="Note 4 7 7 2" xfId="4822" xr:uid="{00000000-0005-0000-0000-000079750000}"/>
    <cellStyle name="Note 4 7 7 2 2" xfId="14242" xr:uid="{00000000-0005-0000-0000-00007A750000}"/>
    <cellStyle name="Note 4 7 7 2 2 2" xfId="31677" xr:uid="{00000000-0005-0000-0000-00007B750000}"/>
    <cellStyle name="Note 4 7 7 2 2 3" xfId="46130" xr:uid="{00000000-0005-0000-0000-00007C750000}"/>
    <cellStyle name="Note 4 7 7 2 3" xfId="16703" xr:uid="{00000000-0005-0000-0000-00007D750000}"/>
    <cellStyle name="Note 4 7 7 2 3 2" xfId="34138" xr:uid="{00000000-0005-0000-0000-00007E750000}"/>
    <cellStyle name="Note 4 7 7 2 3 3" xfId="48591" xr:uid="{00000000-0005-0000-0000-00007F750000}"/>
    <cellStyle name="Note 4 7 7 2 4" xfId="22258" xr:uid="{00000000-0005-0000-0000-000080750000}"/>
    <cellStyle name="Note 4 7 7 2 5" xfId="36711" xr:uid="{00000000-0005-0000-0000-000081750000}"/>
    <cellStyle name="Note 4 7 7 3" xfId="7284" xr:uid="{00000000-0005-0000-0000-000082750000}"/>
    <cellStyle name="Note 4 7 7 3 2" xfId="24719" xr:uid="{00000000-0005-0000-0000-000083750000}"/>
    <cellStyle name="Note 4 7 7 3 3" xfId="39172" xr:uid="{00000000-0005-0000-0000-000084750000}"/>
    <cellStyle name="Note 4 7 7 4" xfId="9725" xr:uid="{00000000-0005-0000-0000-000085750000}"/>
    <cellStyle name="Note 4 7 7 4 2" xfId="27160" xr:uid="{00000000-0005-0000-0000-000086750000}"/>
    <cellStyle name="Note 4 7 7 4 3" xfId="41613" xr:uid="{00000000-0005-0000-0000-000087750000}"/>
    <cellStyle name="Note 4 7 7 5" xfId="12145" xr:uid="{00000000-0005-0000-0000-000088750000}"/>
    <cellStyle name="Note 4 7 7 5 2" xfId="29580" xr:uid="{00000000-0005-0000-0000-000089750000}"/>
    <cellStyle name="Note 4 7 7 5 3" xfId="44033" xr:uid="{00000000-0005-0000-0000-00008A750000}"/>
    <cellStyle name="Note 4 7 7 6" xfId="19152" xr:uid="{00000000-0005-0000-0000-00008B750000}"/>
    <cellStyle name="Note 4 7 8" xfId="2312" xr:uid="{00000000-0005-0000-0000-00008C750000}"/>
    <cellStyle name="Note 4 7 8 2" xfId="4823" xr:uid="{00000000-0005-0000-0000-00008D750000}"/>
    <cellStyle name="Note 4 7 8 2 2" xfId="22259" xr:uid="{00000000-0005-0000-0000-00008E750000}"/>
    <cellStyle name="Note 4 7 8 2 3" xfId="36712" xr:uid="{00000000-0005-0000-0000-00008F750000}"/>
    <cellStyle name="Note 4 7 8 3" xfId="7285" xr:uid="{00000000-0005-0000-0000-000090750000}"/>
    <cellStyle name="Note 4 7 8 3 2" xfId="24720" xr:uid="{00000000-0005-0000-0000-000091750000}"/>
    <cellStyle name="Note 4 7 8 3 3" xfId="39173" xr:uid="{00000000-0005-0000-0000-000092750000}"/>
    <cellStyle name="Note 4 7 8 4" xfId="9726" xr:uid="{00000000-0005-0000-0000-000093750000}"/>
    <cellStyle name="Note 4 7 8 4 2" xfId="27161" xr:uid="{00000000-0005-0000-0000-000094750000}"/>
    <cellStyle name="Note 4 7 8 4 3" xfId="41614" xr:uid="{00000000-0005-0000-0000-000095750000}"/>
    <cellStyle name="Note 4 7 8 5" xfId="12146" xr:uid="{00000000-0005-0000-0000-000096750000}"/>
    <cellStyle name="Note 4 7 8 5 2" xfId="29581" xr:uid="{00000000-0005-0000-0000-000097750000}"/>
    <cellStyle name="Note 4 7 8 5 3" xfId="44034" xr:uid="{00000000-0005-0000-0000-000098750000}"/>
    <cellStyle name="Note 4 7 8 6" xfId="15348" xr:uid="{00000000-0005-0000-0000-000099750000}"/>
    <cellStyle name="Note 4 7 8 6 2" xfId="32783" xr:uid="{00000000-0005-0000-0000-00009A750000}"/>
    <cellStyle name="Note 4 7 8 6 3" xfId="47236" xr:uid="{00000000-0005-0000-0000-00009B750000}"/>
    <cellStyle name="Note 4 7 8 7" xfId="19153" xr:uid="{00000000-0005-0000-0000-00009C750000}"/>
    <cellStyle name="Note 4 7 8 8" xfId="20510" xr:uid="{00000000-0005-0000-0000-00009D750000}"/>
    <cellStyle name="Note 4 7 9" xfId="4804" xr:uid="{00000000-0005-0000-0000-00009E750000}"/>
    <cellStyle name="Note 4 7 9 2" xfId="14228" xr:uid="{00000000-0005-0000-0000-00009F750000}"/>
    <cellStyle name="Note 4 7 9 2 2" xfId="31663" xr:uid="{00000000-0005-0000-0000-0000A0750000}"/>
    <cellStyle name="Note 4 7 9 2 3" xfId="46116" xr:uid="{00000000-0005-0000-0000-0000A1750000}"/>
    <cellStyle name="Note 4 7 9 3" xfId="16689" xr:uid="{00000000-0005-0000-0000-0000A2750000}"/>
    <cellStyle name="Note 4 7 9 3 2" xfId="34124" xr:uid="{00000000-0005-0000-0000-0000A3750000}"/>
    <cellStyle name="Note 4 7 9 3 3" xfId="48577" xr:uid="{00000000-0005-0000-0000-0000A4750000}"/>
    <cellStyle name="Note 4 7 9 4" xfId="22240" xr:uid="{00000000-0005-0000-0000-0000A5750000}"/>
    <cellStyle name="Note 4 7 9 5" xfId="36693" xr:uid="{00000000-0005-0000-0000-0000A6750000}"/>
    <cellStyle name="Note 4 8" xfId="2313" xr:uid="{00000000-0005-0000-0000-0000A7750000}"/>
    <cellStyle name="Note 4 8 10" xfId="7286" xr:uid="{00000000-0005-0000-0000-0000A8750000}"/>
    <cellStyle name="Note 4 8 10 2" xfId="24721" xr:uid="{00000000-0005-0000-0000-0000A9750000}"/>
    <cellStyle name="Note 4 8 10 3" xfId="39174" xr:uid="{00000000-0005-0000-0000-0000AA750000}"/>
    <cellStyle name="Note 4 8 11" xfId="9727" xr:uid="{00000000-0005-0000-0000-0000AB750000}"/>
    <cellStyle name="Note 4 8 11 2" xfId="27162" xr:uid="{00000000-0005-0000-0000-0000AC750000}"/>
    <cellStyle name="Note 4 8 11 3" xfId="41615" xr:uid="{00000000-0005-0000-0000-0000AD750000}"/>
    <cellStyle name="Note 4 8 12" xfId="12147" xr:uid="{00000000-0005-0000-0000-0000AE750000}"/>
    <cellStyle name="Note 4 8 12 2" xfId="29582" xr:uid="{00000000-0005-0000-0000-0000AF750000}"/>
    <cellStyle name="Note 4 8 12 3" xfId="44035" xr:uid="{00000000-0005-0000-0000-0000B0750000}"/>
    <cellStyle name="Note 4 8 13" xfId="19154" xr:uid="{00000000-0005-0000-0000-0000B1750000}"/>
    <cellStyle name="Note 4 8 2" xfId="2314" xr:uid="{00000000-0005-0000-0000-0000B2750000}"/>
    <cellStyle name="Note 4 8 2 2" xfId="2315" xr:uid="{00000000-0005-0000-0000-0000B3750000}"/>
    <cellStyle name="Note 4 8 2 2 2" xfId="4826" xr:uid="{00000000-0005-0000-0000-0000B4750000}"/>
    <cellStyle name="Note 4 8 2 2 2 2" xfId="14245" xr:uid="{00000000-0005-0000-0000-0000B5750000}"/>
    <cellStyle name="Note 4 8 2 2 2 2 2" xfId="31680" xr:uid="{00000000-0005-0000-0000-0000B6750000}"/>
    <cellStyle name="Note 4 8 2 2 2 2 3" xfId="46133" xr:uid="{00000000-0005-0000-0000-0000B7750000}"/>
    <cellStyle name="Note 4 8 2 2 2 3" xfId="16706" xr:uid="{00000000-0005-0000-0000-0000B8750000}"/>
    <cellStyle name="Note 4 8 2 2 2 3 2" xfId="34141" xr:uid="{00000000-0005-0000-0000-0000B9750000}"/>
    <cellStyle name="Note 4 8 2 2 2 3 3" xfId="48594" xr:uid="{00000000-0005-0000-0000-0000BA750000}"/>
    <cellStyle name="Note 4 8 2 2 2 4" xfId="22262" xr:uid="{00000000-0005-0000-0000-0000BB750000}"/>
    <cellStyle name="Note 4 8 2 2 2 5" xfId="36715" xr:uid="{00000000-0005-0000-0000-0000BC750000}"/>
    <cellStyle name="Note 4 8 2 2 3" xfId="7288" xr:uid="{00000000-0005-0000-0000-0000BD750000}"/>
    <cellStyle name="Note 4 8 2 2 3 2" xfId="24723" xr:uid="{00000000-0005-0000-0000-0000BE750000}"/>
    <cellStyle name="Note 4 8 2 2 3 3" xfId="39176" xr:uid="{00000000-0005-0000-0000-0000BF750000}"/>
    <cellStyle name="Note 4 8 2 2 4" xfId="9729" xr:uid="{00000000-0005-0000-0000-0000C0750000}"/>
    <cellStyle name="Note 4 8 2 2 4 2" xfId="27164" xr:uid="{00000000-0005-0000-0000-0000C1750000}"/>
    <cellStyle name="Note 4 8 2 2 4 3" xfId="41617" xr:uid="{00000000-0005-0000-0000-0000C2750000}"/>
    <cellStyle name="Note 4 8 2 2 5" xfId="12149" xr:uid="{00000000-0005-0000-0000-0000C3750000}"/>
    <cellStyle name="Note 4 8 2 2 5 2" xfId="29584" xr:uid="{00000000-0005-0000-0000-0000C4750000}"/>
    <cellStyle name="Note 4 8 2 2 5 3" xfId="44037" xr:uid="{00000000-0005-0000-0000-0000C5750000}"/>
    <cellStyle name="Note 4 8 2 2 6" xfId="19156" xr:uid="{00000000-0005-0000-0000-0000C6750000}"/>
    <cellStyle name="Note 4 8 2 3" xfId="2316" xr:uid="{00000000-0005-0000-0000-0000C7750000}"/>
    <cellStyle name="Note 4 8 2 3 2" xfId="4827" xr:uid="{00000000-0005-0000-0000-0000C8750000}"/>
    <cellStyle name="Note 4 8 2 3 2 2" xfId="14246" xr:uid="{00000000-0005-0000-0000-0000C9750000}"/>
    <cellStyle name="Note 4 8 2 3 2 2 2" xfId="31681" xr:uid="{00000000-0005-0000-0000-0000CA750000}"/>
    <cellStyle name="Note 4 8 2 3 2 2 3" xfId="46134" xr:uid="{00000000-0005-0000-0000-0000CB750000}"/>
    <cellStyle name="Note 4 8 2 3 2 3" xfId="16707" xr:uid="{00000000-0005-0000-0000-0000CC750000}"/>
    <cellStyle name="Note 4 8 2 3 2 3 2" xfId="34142" xr:uid="{00000000-0005-0000-0000-0000CD750000}"/>
    <cellStyle name="Note 4 8 2 3 2 3 3" xfId="48595" xr:uid="{00000000-0005-0000-0000-0000CE750000}"/>
    <cellStyle name="Note 4 8 2 3 2 4" xfId="22263" xr:uid="{00000000-0005-0000-0000-0000CF750000}"/>
    <cellStyle name="Note 4 8 2 3 2 5" xfId="36716" xr:uid="{00000000-0005-0000-0000-0000D0750000}"/>
    <cellStyle name="Note 4 8 2 3 3" xfId="7289" xr:uid="{00000000-0005-0000-0000-0000D1750000}"/>
    <cellStyle name="Note 4 8 2 3 3 2" xfId="24724" xr:uid="{00000000-0005-0000-0000-0000D2750000}"/>
    <cellStyle name="Note 4 8 2 3 3 3" xfId="39177" xr:uid="{00000000-0005-0000-0000-0000D3750000}"/>
    <cellStyle name="Note 4 8 2 3 4" xfId="9730" xr:uid="{00000000-0005-0000-0000-0000D4750000}"/>
    <cellStyle name="Note 4 8 2 3 4 2" xfId="27165" xr:uid="{00000000-0005-0000-0000-0000D5750000}"/>
    <cellStyle name="Note 4 8 2 3 4 3" xfId="41618" xr:uid="{00000000-0005-0000-0000-0000D6750000}"/>
    <cellStyle name="Note 4 8 2 3 5" xfId="12150" xr:uid="{00000000-0005-0000-0000-0000D7750000}"/>
    <cellStyle name="Note 4 8 2 3 5 2" xfId="29585" xr:uid="{00000000-0005-0000-0000-0000D8750000}"/>
    <cellStyle name="Note 4 8 2 3 5 3" xfId="44038" xr:uid="{00000000-0005-0000-0000-0000D9750000}"/>
    <cellStyle name="Note 4 8 2 3 6" xfId="19157" xr:uid="{00000000-0005-0000-0000-0000DA750000}"/>
    <cellStyle name="Note 4 8 2 4" xfId="2317" xr:uid="{00000000-0005-0000-0000-0000DB750000}"/>
    <cellStyle name="Note 4 8 2 4 2" xfId="4828" xr:uid="{00000000-0005-0000-0000-0000DC750000}"/>
    <cellStyle name="Note 4 8 2 4 2 2" xfId="22264" xr:uid="{00000000-0005-0000-0000-0000DD750000}"/>
    <cellStyle name="Note 4 8 2 4 2 3" xfId="36717" xr:uid="{00000000-0005-0000-0000-0000DE750000}"/>
    <cellStyle name="Note 4 8 2 4 3" xfId="7290" xr:uid="{00000000-0005-0000-0000-0000DF750000}"/>
    <cellStyle name="Note 4 8 2 4 3 2" xfId="24725" xr:uid="{00000000-0005-0000-0000-0000E0750000}"/>
    <cellStyle name="Note 4 8 2 4 3 3" xfId="39178" xr:uid="{00000000-0005-0000-0000-0000E1750000}"/>
    <cellStyle name="Note 4 8 2 4 4" xfId="9731" xr:uid="{00000000-0005-0000-0000-0000E2750000}"/>
    <cellStyle name="Note 4 8 2 4 4 2" xfId="27166" xr:uid="{00000000-0005-0000-0000-0000E3750000}"/>
    <cellStyle name="Note 4 8 2 4 4 3" xfId="41619" xr:uid="{00000000-0005-0000-0000-0000E4750000}"/>
    <cellStyle name="Note 4 8 2 4 5" xfId="12151" xr:uid="{00000000-0005-0000-0000-0000E5750000}"/>
    <cellStyle name="Note 4 8 2 4 5 2" xfId="29586" xr:uid="{00000000-0005-0000-0000-0000E6750000}"/>
    <cellStyle name="Note 4 8 2 4 5 3" xfId="44039" xr:uid="{00000000-0005-0000-0000-0000E7750000}"/>
    <cellStyle name="Note 4 8 2 4 6" xfId="15349" xr:uid="{00000000-0005-0000-0000-0000E8750000}"/>
    <cellStyle name="Note 4 8 2 4 6 2" xfId="32784" xr:uid="{00000000-0005-0000-0000-0000E9750000}"/>
    <cellStyle name="Note 4 8 2 4 6 3" xfId="47237" xr:uid="{00000000-0005-0000-0000-0000EA750000}"/>
    <cellStyle name="Note 4 8 2 4 7" xfId="19158" xr:uid="{00000000-0005-0000-0000-0000EB750000}"/>
    <cellStyle name="Note 4 8 2 4 8" xfId="20511" xr:uid="{00000000-0005-0000-0000-0000EC750000}"/>
    <cellStyle name="Note 4 8 2 5" xfId="4825" xr:uid="{00000000-0005-0000-0000-0000ED750000}"/>
    <cellStyle name="Note 4 8 2 5 2" xfId="14244" xr:uid="{00000000-0005-0000-0000-0000EE750000}"/>
    <cellStyle name="Note 4 8 2 5 2 2" xfId="31679" xr:uid="{00000000-0005-0000-0000-0000EF750000}"/>
    <cellStyle name="Note 4 8 2 5 2 3" xfId="46132" xr:uid="{00000000-0005-0000-0000-0000F0750000}"/>
    <cellStyle name="Note 4 8 2 5 3" xfId="16705" xr:uid="{00000000-0005-0000-0000-0000F1750000}"/>
    <cellStyle name="Note 4 8 2 5 3 2" xfId="34140" xr:uid="{00000000-0005-0000-0000-0000F2750000}"/>
    <cellStyle name="Note 4 8 2 5 3 3" xfId="48593" xr:uid="{00000000-0005-0000-0000-0000F3750000}"/>
    <cellStyle name="Note 4 8 2 5 4" xfId="22261" xr:uid="{00000000-0005-0000-0000-0000F4750000}"/>
    <cellStyle name="Note 4 8 2 5 5" xfId="36714" xr:uid="{00000000-0005-0000-0000-0000F5750000}"/>
    <cellStyle name="Note 4 8 2 6" xfId="7287" xr:uid="{00000000-0005-0000-0000-0000F6750000}"/>
    <cellStyle name="Note 4 8 2 6 2" xfId="24722" xr:uid="{00000000-0005-0000-0000-0000F7750000}"/>
    <cellStyle name="Note 4 8 2 6 3" xfId="39175" xr:uid="{00000000-0005-0000-0000-0000F8750000}"/>
    <cellStyle name="Note 4 8 2 7" xfId="9728" xr:uid="{00000000-0005-0000-0000-0000F9750000}"/>
    <cellStyle name="Note 4 8 2 7 2" xfId="27163" xr:uid="{00000000-0005-0000-0000-0000FA750000}"/>
    <cellStyle name="Note 4 8 2 7 3" xfId="41616" xr:uid="{00000000-0005-0000-0000-0000FB750000}"/>
    <cellStyle name="Note 4 8 2 8" xfId="12148" xr:uid="{00000000-0005-0000-0000-0000FC750000}"/>
    <cellStyle name="Note 4 8 2 8 2" xfId="29583" xr:uid="{00000000-0005-0000-0000-0000FD750000}"/>
    <cellStyle name="Note 4 8 2 8 3" xfId="44036" xr:uid="{00000000-0005-0000-0000-0000FE750000}"/>
    <cellStyle name="Note 4 8 2 9" xfId="19155" xr:uid="{00000000-0005-0000-0000-0000FF750000}"/>
    <cellStyle name="Note 4 8 3" xfId="2318" xr:uid="{00000000-0005-0000-0000-000000760000}"/>
    <cellStyle name="Note 4 8 3 2" xfId="2319" xr:uid="{00000000-0005-0000-0000-000001760000}"/>
    <cellStyle name="Note 4 8 3 2 2" xfId="4830" xr:uid="{00000000-0005-0000-0000-000002760000}"/>
    <cellStyle name="Note 4 8 3 2 2 2" xfId="14248" xr:uid="{00000000-0005-0000-0000-000003760000}"/>
    <cellStyle name="Note 4 8 3 2 2 2 2" xfId="31683" xr:uid="{00000000-0005-0000-0000-000004760000}"/>
    <cellStyle name="Note 4 8 3 2 2 2 3" xfId="46136" xr:uid="{00000000-0005-0000-0000-000005760000}"/>
    <cellStyle name="Note 4 8 3 2 2 3" xfId="16709" xr:uid="{00000000-0005-0000-0000-000006760000}"/>
    <cellStyle name="Note 4 8 3 2 2 3 2" xfId="34144" xr:uid="{00000000-0005-0000-0000-000007760000}"/>
    <cellStyle name="Note 4 8 3 2 2 3 3" xfId="48597" xr:uid="{00000000-0005-0000-0000-000008760000}"/>
    <cellStyle name="Note 4 8 3 2 2 4" xfId="22266" xr:uid="{00000000-0005-0000-0000-000009760000}"/>
    <cellStyle name="Note 4 8 3 2 2 5" xfId="36719" xr:uid="{00000000-0005-0000-0000-00000A760000}"/>
    <cellStyle name="Note 4 8 3 2 3" xfId="7292" xr:uid="{00000000-0005-0000-0000-00000B760000}"/>
    <cellStyle name="Note 4 8 3 2 3 2" xfId="24727" xr:uid="{00000000-0005-0000-0000-00000C760000}"/>
    <cellStyle name="Note 4 8 3 2 3 3" xfId="39180" xr:uid="{00000000-0005-0000-0000-00000D760000}"/>
    <cellStyle name="Note 4 8 3 2 4" xfId="9733" xr:uid="{00000000-0005-0000-0000-00000E760000}"/>
    <cellStyle name="Note 4 8 3 2 4 2" xfId="27168" xr:uid="{00000000-0005-0000-0000-00000F760000}"/>
    <cellStyle name="Note 4 8 3 2 4 3" xfId="41621" xr:uid="{00000000-0005-0000-0000-000010760000}"/>
    <cellStyle name="Note 4 8 3 2 5" xfId="12153" xr:uid="{00000000-0005-0000-0000-000011760000}"/>
    <cellStyle name="Note 4 8 3 2 5 2" xfId="29588" xr:uid="{00000000-0005-0000-0000-000012760000}"/>
    <cellStyle name="Note 4 8 3 2 5 3" xfId="44041" xr:uid="{00000000-0005-0000-0000-000013760000}"/>
    <cellStyle name="Note 4 8 3 2 6" xfId="19160" xr:uid="{00000000-0005-0000-0000-000014760000}"/>
    <cellStyle name="Note 4 8 3 3" xfId="2320" xr:uid="{00000000-0005-0000-0000-000015760000}"/>
    <cellStyle name="Note 4 8 3 3 2" xfId="4831" xr:uid="{00000000-0005-0000-0000-000016760000}"/>
    <cellStyle name="Note 4 8 3 3 2 2" xfId="14249" xr:uid="{00000000-0005-0000-0000-000017760000}"/>
    <cellStyle name="Note 4 8 3 3 2 2 2" xfId="31684" xr:uid="{00000000-0005-0000-0000-000018760000}"/>
    <cellStyle name="Note 4 8 3 3 2 2 3" xfId="46137" xr:uid="{00000000-0005-0000-0000-000019760000}"/>
    <cellStyle name="Note 4 8 3 3 2 3" xfId="16710" xr:uid="{00000000-0005-0000-0000-00001A760000}"/>
    <cellStyle name="Note 4 8 3 3 2 3 2" xfId="34145" xr:uid="{00000000-0005-0000-0000-00001B760000}"/>
    <cellStyle name="Note 4 8 3 3 2 3 3" xfId="48598" xr:uid="{00000000-0005-0000-0000-00001C760000}"/>
    <cellStyle name="Note 4 8 3 3 2 4" xfId="22267" xr:uid="{00000000-0005-0000-0000-00001D760000}"/>
    <cellStyle name="Note 4 8 3 3 2 5" xfId="36720" xr:uid="{00000000-0005-0000-0000-00001E760000}"/>
    <cellStyle name="Note 4 8 3 3 3" xfId="7293" xr:uid="{00000000-0005-0000-0000-00001F760000}"/>
    <cellStyle name="Note 4 8 3 3 3 2" xfId="24728" xr:uid="{00000000-0005-0000-0000-000020760000}"/>
    <cellStyle name="Note 4 8 3 3 3 3" xfId="39181" xr:uid="{00000000-0005-0000-0000-000021760000}"/>
    <cellStyle name="Note 4 8 3 3 4" xfId="9734" xr:uid="{00000000-0005-0000-0000-000022760000}"/>
    <cellStyle name="Note 4 8 3 3 4 2" xfId="27169" xr:uid="{00000000-0005-0000-0000-000023760000}"/>
    <cellStyle name="Note 4 8 3 3 4 3" xfId="41622" xr:uid="{00000000-0005-0000-0000-000024760000}"/>
    <cellStyle name="Note 4 8 3 3 5" xfId="12154" xr:uid="{00000000-0005-0000-0000-000025760000}"/>
    <cellStyle name="Note 4 8 3 3 5 2" xfId="29589" xr:uid="{00000000-0005-0000-0000-000026760000}"/>
    <cellStyle name="Note 4 8 3 3 5 3" xfId="44042" xr:uid="{00000000-0005-0000-0000-000027760000}"/>
    <cellStyle name="Note 4 8 3 3 6" xfId="19161" xr:uid="{00000000-0005-0000-0000-000028760000}"/>
    <cellStyle name="Note 4 8 3 4" xfId="2321" xr:uid="{00000000-0005-0000-0000-000029760000}"/>
    <cellStyle name="Note 4 8 3 4 2" xfId="4832" xr:uid="{00000000-0005-0000-0000-00002A760000}"/>
    <cellStyle name="Note 4 8 3 4 2 2" xfId="22268" xr:uid="{00000000-0005-0000-0000-00002B760000}"/>
    <cellStyle name="Note 4 8 3 4 2 3" xfId="36721" xr:uid="{00000000-0005-0000-0000-00002C760000}"/>
    <cellStyle name="Note 4 8 3 4 3" xfId="7294" xr:uid="{00000000-0005-0000-0000-00002D760000}"/>
    <cellStyle name="Note 4 8 3 4 3 2" xfId="24729" xr:uid="{00000000-0005-0000-0000-00002E760000}"/>
    <cellStyle name="Note 4 8 3 4 3 3" xfId="39182" xr:uid="{00000000-0005-0000-0000-00002F760000}"/>
    <cellStyle name="Note 4 8 3 4 4" xfId="9735" xr:uid="{00000000-0005-0000-0000-000030760000}"/>
    <cellStyle name="Note 4 8 3 4 4 2" xfId="27170" xr:uid="{00000000-0005-0000-0000-000031760000}"/>
    <cellStyle name="Note 4 8 3 4 4 3" xfId="41623" xr:uid="{00000000-0005-0000-0000-000032760000}"/>
    <cellStyle name="Note 4 8 3 4 5" xfId="12155" xr:uid="{00000000-0005-0000-0000-000033760000}"/>
    <cellStyle name="Note 4 8 3 4 5 2" xfId="29590" xr:uid="{00000000-0005-0000-0000-000034760000}"/>
    <cellStyle name="Note 4 8 3 4 5 3" xfId="44043" xr:uid="{00000000-0005-0000-0000-000035760000}"/>
    <cellStyle name="Note 4 8 3 4 6" xfId="15350" xr:uid="{00000000-0005-0000-0000-000036760000}"/>
    <cellStyle name="Note 4 8 3 4 6 2" xfId="32785" xr:uid="{00000000-0005-0000-0000-000037760000}"/>
    <cellStyle name="Note 4 8 3 4 6 3" xfId="47238" xr:uid="{00000000-0005-0000-0000-000038760000}"/>
    <cellStyle name="Note 4 8 3 4 7" xfId="19162" xr:uid="{00000000-0005-0000-0000-000039760000}"/>
    <cellStyle name="Note 4 8 3 4 8" xfId="20512" xr:uid="{00000000-0005-0000-0000-00003A760000}"/>
    <cellStyle name="Note 4 8 3 5" xfId="4829" xr:uid="{00000000-0005-0000-0000-00003B760000}"/>
    <cellStyle name="Note 4 8 3 5 2" xfId="14247" xr:uid="{00000000-0005-0000-0000-00003C760000}"/>
    <cellStyle name="Note 4 8 3 5 2 2" xfId="31682" xr:uid="{00000000-0005-0000-0000-00003D760000}"/>
    <cellStyle name="Note 4 8 3 5 2 3" xfId="46135" xr:uid="{00000000-0005-0000-0000-00003E760000}"/>
    <cellStyle name="Note 4 8 3 5 3" xfId="16708" xr:uid="{00000000-0005-0000-0000-00003F760000}"/>
    <cellStyle name="Note 4 8 3 5 3 2" xfId="34143" xr:uid="{00000000-0005-0000-0000-000040760000}"/>
    <cellStyle name="Note 4 8 3 5 3 3" xfId="48596" xr:uid="{00000000-0005-0000-0000-000041760000}"/>
    <cellStyle name="Note 4 8 3 5 4" xfId="22265" xr:uid="{00000000-0005-0000-0000-000042760000}"/>
    <cellStyle name="Note 4 8 3 5 5" xfId="36718" xr:uid="{00000000-0005-0000-0000-000043760000}"/>
    <cellStyle name="Note 4 8 3 6" xfId="7291" xr:uid="{00000000-0005-0000-0000-000044760000}"/>
    <cellStyle name="Note 4 8 3 6 2" xfId="24726" xr:uid="{00000000-0005-0000-0000-000045760000}"/>
    <cellStyle name="Note 4 8 3 6 3" xfId="39179" xr:uid="{00000000-0005-0000-0000-000046760000}"/>
    <cellStyle name="Note 4 8 3 7" xfId="9732" xr:uid="{00000000-0005-0000-0000-000047760000}"/>
    <cellStyle name="Note 4 8 3 7 2" xfId="27167" xr:uid="{00000000-0005-0000-0000-000048760000}"/>
    <cellStyle name="Note 4 8 3 7 3" xfId="41620" xr:uid="{00000000-0005-0000-0000-000049760000}"/>
    <cellStyle name="Note 4 8 3 8" xfId="12152" xr:uid="{00000000-0005-0000-0000-00004A760000}"/>
    <cellStyle name="Note 4 8 3 8 2" xfId="29587" xr:uid="{00000000-0005-0000-0000-00004B760000}"/>
    <cellStyle name="Note 4 8 3 8 3" xfId="44040" xr:uid="{00000000-0005-0000-0000-00004C760000}"/>
    <cellStyle name="Note 4 8 3 9" xfId="19159" xr:uid="{00000000-0005-0000-0000-00004D760000}"/>
    <cellStyle name="Note 4 8 4" xfId="2322" xr:uid="{00000000-0005-0000-0000-00004E760000}"/>
    <cellStyle name="Note 4 8 4 2" xfId="2323" xr:uid="{00000000-0005-0000-0000-00004F760000}"/>
    <cellStyle name="Note 4 8 4 2 2" xfId="4834" xr:uid="{00000000-0005-0000-0000-000050760000}"/>
    <cellStyle name="Note 4 8 4 2 2 2" xfId="14251" xr:uid="{00000000-0005-0000-0000-000051760000}"/>
    <cellStyle name="Note 4 8 4 2 2 2 2" xfId="31686" xr:uid="{00000000-0005-0000-0000-000052760000}"/>
    <cellStyle name="Note 4 8 4 2 2 2 3" xfId="46139" xr:uid="{00000000-0005-0000-0000-000053760000}"/>
    <cellStyle name="Note 4 8 4 2 2 3" xfId="16712" xr:uid="{00000000-0005-0000-0000-000054760000}"/>
    <cellStyle name="Note 4 8 4 2 2 3 2" xfId="34147" xr:uid="{00000000-0005-0000-0000-000055760000}"/>
    <cellStyle name="Note 4 8 4 2 2 3 3" xfId="48600" xr:uid="{00000000-0005-0000-0000-000056760000}"/>
    <cellStyle name="Note 4 8 4 2 2 4" xfId="22270" xr:uid="{00000000-0005-0000-0000-000057760000}"/>
    <cellStyle name="Note 4 8 4 2 2 5" xfId="36723" xr:uid="{00000000-0005-0000-0000-000058760000}"/>
    <cellStyle name="Note 4 8 4 2 3" xfId="7296" xr:uid="{00000000-0005-0000-0000-000059760000}"/>
    <cellStyle name="Note 4 8 4 2 3 2" xfId="24731" xr:uid="{00000000-0005-0000-0000-00005A760000}"/>
    <cellStyle name="Note 4 8 4 2 3 3" xfId="39184" xr:uid="{00000000-0005-0000-0000-00005B760000}"/>
    <cellStyle name="Note 4 8 4 2 4" xfId="9737" xr:uid="{00000000-0005-0000-0000-00005C760000}"/>
    <cellStyle name="Note 4 8 4 2 4 2" xfId="27172" xr:uid="{00000000-0005-0000-0000-00005D760000}"/>
    <cellStyle name="Note 4 8 4 2 4 3" xfId="41625" xr:uid="{00000000-0005-0000-0000-00005E760000}"/>
    <cellStyle name="Note 4 8 4 2 5" xfId="12157" xr:uid="{00000000-0005-0000-0000-00005F760000}"/>
    <cellStyle name="Note 4 8 4 2 5 2" xfId="29592" xr:uid="{00000000-0005-0000-0000-000060760000}"/>
    <cellStyle name="Note 4 8 4 2 5 3" xfId="44045" xr:uid="{00000000-0005-0000-0000-000061760000}"/>
    <cellStyle name="Note 4 8 4 2 6" xfId="19164" xr:uid="{00000000-0005-0000-0000-000062760000}"/>
    <cellStyle name="Note 4 8 4 3" xfId="2324" xr:uid="{00000000-0005-0000-0000-000063760000}"/>
    <cellStyle name="Note 4 8 4 3 2" xfId="4835" xr:uid="{00000000-0005-0000-0000-000064760000}"/>
    <cellStyle name="Note 4 8 4 3 2 2" xfId="14252" xr:uid="{00000000-0005-0000-0000-000065760000}"/>
    <cellStyle name="Note 4 8 4 3 2 2 2" xfId="31687" xr:uid="{00000000-0005-0000-0000-000066760000}"/>
    <cellStyle name="Note 4 8 4 3 2 2 3" xfId="46140" xr:uid="{00000000-0005-0000-0000-000067760000}"/>
    <cellStyle name="Note 4 8 4 3 2 3" xfId="16713" xr:uid="{00000000-0005-0000-0000-000068760000}"/>
    <cellStyle name="Note 4 8 4 3 2 3 2" xfId="34148" xr:uid="{00000000-0005-0000-0000-000069760000}"/>
    <cellStyle name="Note 4 8 4 3 2 3 3" xfId="48601" xr:uid="{00000000-0005-0000-0000-00006A760000}"/>
    <cellStyle name="Note 4 8 4 3 2 4" xfId="22271" xr:uid="{00000000-0005-0000-0000-00006B760000}"/>
    <cellStyle name="Note 4 8 4 3 2 5" xfId="36724" xr:uid="{00000000-0005-0000-0000-00006C760000}"/>
    <cellStyle name="Note 4 8 4 3 3" xfId="7297" xr:uid="{00000000-0005-0000-0000-00006D760000}"/>
    <cellStyle name="Note 4 8 4 3 3 2" xfId="24732" xr:uid="{00000000-0005-0000-0000-00006E760000}"/>
    <cellStyle name="Note 4 8 4 3 3 3" xfId="39185" xr:uid="{00000000-0005-0000-0000-00006F760000}"/>
    <cellStyle name="Note 4 8 4 3 4" xfId="9738" xr:uid="{00000000-0005-0000-0000-000070760000}"/>
    <cellStyle name="Note 4 8 4 3 4 2" xfId="27173" xr:uid="{00000000-0005-0000-0000-000071760000}"/>
    <cellStyle name="Note 4 8 4 3 4 3" xfId="41626" xr:uid="{00000000-0005-0000-0000-000072760000}"/>
    <cellStyle name="Note 4 8 4 3 5" xfId="12158" xr:uid="{00000000-0005-0000-0000-000073760000}"/>
    <cellStyle name="Note 4 8 4 3 5 2" xfId="29593" xr:uid="{00000000-0005-0000-0000-000074760000}"/>
    <cellStyle name="Note 4 8 4 3 5 3" xfId="44046" xr:uid="{00000000-0005-0000-0000-000075760000}"/>
    <cellStyle name="Note 4 8 4 3 6" xfId="19165" xr:uid="{00000000-0005-0000-0000-000076760000}"/>
    <cellStyle name="Note 4 8 4 4" xfId="2325" xr:uid="{00000000-0005-0000-0000-000077760000}"/>
    <cellStyle name="Note 4 8 4 4 2" xfId="4836" xr:uid="{00000000-0005-0000-0000-000078760000}"/>
    <cellStyle name="Note 4 8 4 4 2 2" xfId="22272" xr:uid="{00000000-0005-0000-0000-000079760000}"/>
    <cellStyle name="Note 4 8 4 4 2 3" xfId="36725" xr:uid="{00000000-0005-0000-0000-00007A760000}"/>
    <cellStyle name="Note 4 8 4 4 3" xfId="7298" xr:uid="{00000000-0005-0000-0000-00007B760000}"/>
    <cellStyle name="Note 4 8 4 4 3 2" xfId="24733" xr:uid="{00000000-0005-0000-0000-00007C760000}"/>
    <cellStyle name="Note 4 8 4 4 3 3" xfId="39186" xr:uid="{00000000-0005-0000-0000-00007D760000}"/>
    <cellStyle name="Note 4 8 4 4 4" xfId="9739" xr:uid="{00000000-0005-0000-0000-00007E760000}"/>
    <cellStyle name="Note 4 8 4 4 4 2" xfId="27174" xr:uid="{00000000-0005-0000-0000-00007F760000}"/>
    <cellStyle name="Note 4 8 4 4 4 3" xfId="41627" xr:uid="{00000000-0005-0000-0000-000080760000}"/>
    <cellStyle name="Note 4 8 4 4 5" xfId="12159" xr:uid="{00000000-0005-0000-0000-000081760000}"/>
    <cellStyle name="Note 4 8 4 4 5 2" xfId="29594" xr:uid="{00000000-0005-0000-0000-000082760000}"/>
    <cellStyle name="Note 4 8 4 4 5 3" xfId="44047" xr:uid="{00000000-0005-0000-0000-000083760000}"/>
    <cellStyle name="Note 4 8 4 4 6" xfId="15351" xr:uid="{00000000-0005-0000-0000-000084760000}"/>
    <cellStyle name="Note 4 8 4 4 6 2" xfId="32786" xr:uid="{00000000-0005-0000-0000-000085760000}"/>
    <cellStyle name="Note 4 8 4 4 6 3" xfId="47239" xr:uid="{00000000-0005-0000-0000-000086760000}"/>
    <cellStyle name="Note 4 8 4 4 7" xfId="19166" xr:uid="{00000000-0005-0000-0000-000087760000}"/>
    <cellStyle name="Note 4 8 4 4 8" xfId="20513" xr:uid="{00000000-0005-0000-0000-000088760000}"/>
    <cellStyle name="Note 4 8 4 5" xfId="4833" xr:uid="{00000000-0005-0000-0000-000089760000}"/>
    <cellStyle name="Note 4 8 4 5 2" xfId="14250" xr:uid="{00000000-0005-0000-0000-00008A760000}"/>
    <cellStyle name="Note 4 8 4 5 2 2" xfId="31685" xr:uid="{00000000-0005-0000-0000-00008B760000}"/>
    <cellStyle name="Note 4 8 4 5 2 3" xfId="46138" xr:uid="{00000000-0005-0000-0000-00008C760000}"/>
    <cellStyle name="Note 4 8 4 5 3" xfId="16711" xr:uid="{00000000-0005-0000-0000-00008D760000}"/>
    <cellStyle name="Note 4 8 4 5 3 2" xfId="34146" xr:uid="{00000000-0005-0000-0000-00008E760000}"/>
    <cellStyle name="Note 4 8 4 5 3 3" xfId="48599" xr:uid="{00000000-0005-0000-0000-00008F760000}"/>
    <cellStyle name="Note 4 8 4 5 4" xfId="22269" xr:uid="{00000000-0005-0000-0000-000090760000}"/>
    <cellStyle name="Note 4 8 4 5 5" xfId="36722" xr:uid="{00000000-0005-0000-0000-000091760000}"/>
    <cellStyle name="Note 4 8 4 6" xfId="7295" xr:uid="{00000000-0005-0000-0000-000092760000}"/>
    <cellStyle name="Note 4 8 4 6 2" xfId="24730" xr:uid="{00000000-0005-0000-0000-000093760000}"/>
    <cellStyle name="Note 4 8 4 6 3" xfId="39183" xr:uid="{00000000-0005-0000-0000-000094760000}"/>
    <cellStyle name="Note 4 8 4 7" xfId="9736" xr:uid="{00000000-0005-0000-0000-000095760000}"/>
    <cellStyle name="Note 4 8 4 7 2" xfId="27171" xr:uid="{00000000-0005-0000-0000-000096760000}"/>
    <cellStyle name="Note 4 8 4 7 3" xfId="41624" xr:uid="{00000000-0005-0000-0000-000097760000}"/>
    <cellStyle name="Note 4 8 4 8" xfId="12156" xr:uid="{00000000-0005-0000-0000-000098760000}"/>
    <cellStyle name="Note 4 8 4 8 2" xfId="29591" xr:uid="{00000000-0005-0000-0000-000099760000}"/>
    <cellStyle name="Note 4 8 4 8 3" xfId="44044" xr:uid="{00000000-0005-0000-0000-00009A760000}"/>
    <cellStyle name="Note 4 8 4 9" xfId="19163" xr:uid="{00000000-0005-0000-0000-00009B760000}"/>
    <cellStyle name="Note 4 8 5" xfId="2326" xr:uid="{00000000-0005-0000-0000-00009C760000}"/>
    <cellStyle name="Note 4 8 5 2" xfId="2327" xr:uid="{00000000-0005-0000-0000-00009D760000}"/>
    <cellStyle name="Note 4 8 5 2 2" xfId="4838" xr:uid="{00000000-0005-0000-0000-00009E760000}"/>
    <cellStyle name="Note 4 8 5 2 2 2" xfId="14254" xr:uid="{00000000-0005-0000-0000-00009F760000}"/>
    <cellStyle name="Note 4 8 5 2 2 2 2" xfId="31689" xr:uid="{00000000-0005-0000-0000-0000A0760000}"/>
    <cellStyle name="Note 4 8 5 2 2 2 3" xfId="46142" xr:uid="{00000000-0005-0000-0000-0000A1760000}"/>
    <cellStyle name="Note 4 8 5 2 2 3" xfId="16715" xr:uid="{00000000-0005-0000-0000-0000A2760000}"/>
    <cellStyle name="Note 4 8 5 2 2 3 2" xfId="34150" xr:uid="{00000000-0005-0000-0000-0000A3760000}"/>
    <cellStyle name="Note 4 8 5 2 2 3 3" xfId="48603" xr:uid="{00000000-0005-0000-0000-0000A4760000}"/>
    <cellStyle name="Note 4 8 5 2 2 4" xfId="22274" xr:uid="{00000000-0005-0000-0000-0000A5760000}"/>
    <cellStyle name="Note 4 8 5 2 2 5" xfId="36727" xr:uid="{00000000-0005-0000-0000-0000A6760000}"/>
    <cellStyle name="Note 4 8 5 2 3" xfId="7300" xr:uid="{00000000-0005-0000-0000-0000A7760000}"/>
    <cellStyle name="Note 4 8 5 2 3 2" xfId="24735" xr:uid="{00000000-0005-0000-0000-0000A8760000}"/>
    <cellStyle name="Note 4 8 5 2 3 3" xfId="39188" xr:uid="{00000000-0005-0000-0000-0000A9760000}"/>
    <cellStyle name="Note 4 8 5 2 4" xfId="9741" xr:uid="{00000000-0005-0000-0000-0000AA760000}"/>
    <cellStyle name="Note 4 8 5 2 4 2" xfId="27176" xr:uid="{00000000-0005-0000-0000-0000AB760000}"/>
    <cellStyle name="Note 4 8 5 2 4 3" xfId="41629" xr:uid="{00000000-0005-0000-0000-0000AC760000}"/>
    <cellStyle name="Note 4 8 5 2 5" xfId="12161" xr:uid="{00000000-0005-0000-0000-0000AD760000}"/>
    <cellStyle name="Note 4 8 5 2 5 2" xfId="29596" xr:uid="{00000000-0005-0000-0000-0000AE760000}"/>
    <cellStyle name="Note 4 8 5 2 5 3" xfId="44049" xr:uid="{00000000-0005-0000-0000-0000AF760000}"/>
    <cellStyle name="Note 4 8 5 2 6" xfId="19168" xr:uid="{00000000-0005-0000-0000-0000B0760000}"/>
    <cellStyle name="Note 4 8 5 3" xfId="2328" xr:uid="{00000000-0005-0000-0000-0000B1760000}"/>
    <cellStyle name="Note 4 8 5 3 2" xfId="4839" xr:uid="{00000000-0005-0000-0000-0000B2760000}"/>
    <cellStyle name="Note 4 8 5 3 2 2" xfId="14255" xr:uid="{00000000-0005-0000-0000-0000B3760000}"/>
    <cellStyle name="Note 4 8 5 3 2 2 2" xfId="31690" xr:uid="{00000000-0005-0000-0000-0000B4760000}"/>
    <cellStyle name="Note 4 8 5 3 2 2 3" xfId="46143" xr:uid="{00000000-0005-0000-0000-0000B5760000}"/>
    <cellStyle name="Note 4 8 5 3 2 3" xfId="16716" xr:uid="{00000000-0005-0000-0000-0000B6760000}"/>
    <cellStyle name="Note 4 8 5 3 2 3 2" xfId="34151" xr:uid="{00000000-0005-0000-0000-0000B7760000}"/>
    <cellStyle name="Note 4 8 5 3 2 3 3" xfId="48604" xr:uid="{00000000-0005-0000-0000-0000B8760000}"/>
    <cellStyle name="Note 4 8 5 3 2 4" xfId="22275" xr:uid="{00000000-0005-0000-0000-0000B9760000}"/>
    <cellStyle name="Note 4 8 5 3 2 5" xfId="36728" xr:uid="{00000000-0005-0000-0000-0000BA760000}"/>
    <cellStyle name="Note 4 8 5 3 3" xfId="7301" xr:uid="{00000000-0005-0000-0000-0000BB760000}"/>
    <cellStyle name="Note 4 8 5 3 3 2" xfId="24736" xr:uid="{00000000-0005-0000-0000-0000BC760000}"/>
    <cellStyle name="Note 4 8 5 3 3 3" xfId="39189" xr:uid="{00000000-0005-0000-0000-0000BD760000}"/>
    <cellStyle name="Note 4 8 5 3 4" xfId="9742" xr:uid="{00000000-0005-0000-0000-0000BE760000}"/>
    <cellStyle name="Note 4 8 5 3 4 2" xfId="27177" xr:uid="{00000000-0005-0000-0000-0000BF760000}"/>
    <cellStyle name="Note 4 8 5 3 4 3" xfId="41630" xr:uid="{00000000-0005-0000-0000-0000C0760000}"/>
    <cellStyle name="Note 4 8 5 3 5" xfId="12162" xr:uid="{00000000-0005-0000-0000-0000C1760000}"/>
    <cellStyle name="Note 4 8 5 3 5 2" xfId="29597" xr:uid="{00000000-0005-0000-0000-0000C2760000}"/>
    <cellStyle name="Note 4 8 5 3 5 3" xfId="44050" xr:uid="{00000000-0005-0000-0000-0000C3760000}"/>
    <cellStyle name="Note 4 8 5 3 6" xfId="19169" xr:uid="{00000000-0005-0000-0000-0000C4760000}"/>
    <cellStyle name="Note 4 8 5 4" xfId="2329" xr:uid="{00000000-0005-0000-0000-0000C5760000}"/>
    <cellStyle name="Note 4 8 5 4 2" xfId="4840" xr:uid="{00000000-0005-0000-0000-0000C6760000}"/>
    <cellStyle name="Note 4 8 5 4 2 2" xfId="22276" xr:uid="{00000000-0005-0000-0000-0000C7760000}"/>
    <cellStyle name="Note 4 8 5 4 2 3" xfId="36729" xr:uid="{00000000-0005-0000-0000-0000C8760000}"/>
    <cellStyle name="Note 4 8 5 4 3" xfId="7302" xr:uid="{00000000-0005-0000-0000-0000C9760000}"/>
    <cellStyle name="Note 4 8 5 4 3 2" xfId="24737" xr:uid="{00000000-0005-0000-0000-0000CA760000}"/>
    <cellStyle name="Note 4 8 5 4 3 3" xfId="39190" xr:uid="{00000000-0005-0000-0000-0000CB760000}"/>
    <cellStyle name="Note 4 8 5 4 4" xfId="9743" xr:uid="{00000000-0005-0000-0000-0000CC760000}"/>
    <cellStyle name="Note 4 8 5 4 4 2" xfId="27178" xr:uid="{00000000-0005-0000-0000-0000CD760000}"/>
    <cellStyle name="Note 4 8 5 4 4 3" xfId="41631" xr:uid="{00000000-0005-0000-0000-0000CE760000}"/>
    <cellStyle name="Note 4 8 5 4 5" xfId="12163" xr:uid="{00000000-0005-0000-0000-0000CF760000}"/>
    <cellStyle name="Note 4 8 5 4 5 2" xfId="29598" xr:uid="{00000000-0005-0000-0000-0000D0760000}"/>
    <cellStyle name="Note 4 8 5 4 5 3" xfId="44051" xr:uid="{00000000-0005-0000-0000-0000D1760000}"/>
    <cellStyle name="Note 4 8 5 4 6" xfId="15352" xr:uid="{00000000-0005-0000-0000-0000D2760000}"/>
    <cellStyle name="Note 4 8 5 4 6 2" xfId="32787" xr:uid="{00000000-0005-0000-0000-0000D3760000}"/>
    <cellStyle name="Note 4 8 5 4 6 3" xfId="47240" xr:uid="{00000000-0005-0000-0000-0000D4760000}"/>
    <cellStyle name="Note 4 8 5 4 7" xfId="19170" xr:uid="{00000000-0005-0000-0000-0000D5760000}"/>
    <cellStyle name="Note 4 8 5 4 8" xfId="20514" xr:uid="{00000000-0005-0000-0000-0000D6760000}"/>
    <cellStyle name="Note 4 8 5 5" xfId="4837" xr:uid="{00000000-0005-0000-0000-0000D7760000}"/>
    <cellStyle name="Note 4 8 5 5 2" xfId="14253" xr:uid="{00000000-0005-0000-0000-0000D8760000}"/>
    <cellStyle name="Note 4 8 5 5 2 2" xfId="31688" xr:uid="{00000000-0005-0000-0000-0000D9760000}"/>
    <cellStyle name="Note 4 8 5 5 2 3" xfId="46141" xr:uid="{00000000-0005-0000-0000-0000DA760000}"/>
    <cellStyle name="Note 4 8 5 5 3" xfId="16714" xr:uid="{00000000-0005-0000-0000-0000DB760000}"/>
    <cellStyle name="Note 4 8 5 5 3 2" xfId="34149" xr:uid="{00000000-0005-0000-0000-0000DC760000}"/>
    <cellStyle name="Note 4 8 5 5 3 3" xfId="48602" xr:uid="{00000000-0005-0000-0000-0000DD760000}"/>
    <cellStyle name="Note 4 8 5 5 4" xfId="22273" xr:uid="{00000000-0005-0000-0000-0000DE760000}"/>
    <cellStyle name="Note 4 8 5 5 5" xfId="36726" xr:uid="{00000000-0005-0000-0000-0000DF760000}"/>
    <cellStyle name="Note 4 8 5 6" xfId="7299" xr:uid="{00000000-0005-0000-0000-0000E0760000}"/>
    <cellStyle name="Note 4 8 5 6 2" xfId="24734" xr:uid="{00000000-0005-0000-0000-0000E1760000}"/>
    <cellStyle name="Note 4 8 5 6 3" xfId="39187" xr:uid="{00000000-0005-0000-0000-0000E2760000}"/>
    <cellStyle name="Note 4 8 5 7" xfId="9740" xr:uid="{00000000-0005-0000-0000-0000E3760000}"/>
    <cellStyle name="Note 4 8 5 7 2" xfId="27175" xr:uid="{00000000-0005-0000-0000-0000E4760000}"/>
    <cellStyle name="Note 4 8 5 7 3" xfId="41628" xr:uid="{00000000-0005-0000-0000-0000E5760000}"/>
    <cellStyle name="Note 4 8 5 8" xfId="12160" xr:uid="{00000000-0005-0000-0000-0000E6760000}"/>
    <cellStyle name="Note 4 8 5 8 2" xfId="29595" xr:uid="{00000000-0005-0000-0000-0000E7760000}"/>
    <cellStyle name="Note 4 8 5 8 3" xfId="44048" xr:uid="{00000000-0005-0000-0000-0000E8760000}"/>
    <cellStyle name="Note 4 8 5 9" xfId="19167" xr:uid="{00000000-0005-0000-0000-0000E9760000}"/>
    <cellStyle name="Note 4 8 6" xfId="2330" xr:uid="{00000000-0005-0000-0000-0000EA760000}"/>
    <cellStyle name="Note 4 8 6 2" xfId="4841" xr:uid="{00000000-0005-0000-0000-0000EB760000}"/>
    <cellStyle name="Note 4 8 6 2 2" xfId="14256" xr:uid="{00000000-0005-0000-0000-0000EC760000}"/>
    <cellStyle name="Note 4 8 6 2 2 2" xfId="31691" xr:uid="{00000000-0005-0000-0000-0000ED760000}"/>
    <cellStyle name="Note 4 8 6 2 2 3" xfId="46144" xr:uid="{00000000-0005-0000-0000-0000EE760000}"/>
    <cellStyle name="Note 4 8 6 2 3" xfId="16717" xr:uid="{00000000-0005-0000-0000-0000EF760000}"/>
    <cellStyle name="Note 4 8 6 2 3 2" xfId="34152" xr:uid="{00000000-0005-0000-0000-0000F0760000}"/>
    <cellStyle name="Note 4 8 6 2 3 3" xfId="48605" xr:uid="{00000000-0005-0000-0000-0000F1760000}"/>
    <cellStyle name="Note 4 8 6 2 4" xfId="22277" xr:uid="{00000000-0005-0000-0000-0000F2760000}"/>
    <cellStyle name="Note 4 8 6 2 5" xfId="36730" xr:uid="{00000000-0005-0000-0000-0000F3760000}"/>
    <cellStyle name="Note 4 8 6 3" xfId="7303" xr:uid="{00000000-0005-0000-0000-0000F4760000}"/>
    <cellStyle name="Note 4 8 6 3 2" xfId="24738" xr:uid="{00000000-0005-0000-0000-0000F5760000}"/>
    <cellStyle name="Note 4 8 6 3 3" xfId="39191" xr:uid="{00000000-0005-0000-0000-0000F6760000}"/>
    <cellStyle name="Note 4 8 6 4" xfId="9744" xr:uid="{00000000-0005-0000-0000-0000F7760000}"/>
    <cellStyle name="Note 4 8 6 4 2" xfId="27179" xr:uid="{00000000-0005-0000-0000-0000F8760000}"/>
    <cellStyle name="Note 4 8 6 4 3" xfId="41632" xr:uid="{00000000-0005-0000-0000-0000F9760000}"/>
    <cellStyle name="Note 4 8 6 5" xfId="12164" xr:uid="{00000000-0005-0000-0000-0000FA760000}"/>
    <cellStyle name="Note 4 8 6 5 2" xfId="29599" xr:uid="{00000000-0005-0000-0000-0000FB760000}"/>
    <cellStyle name="Note 4 8 6 5 3" xfId="44052" xr:uid="{00000000-0005-0000-0000-0000FC760000}"/>
    <cellStyle name="Note 4 8 6 6" xfId="19171" xr:uid="{00000000-0005-0000-0000-0000FD760000}"/>
    <cellStyle name="Note 4 8 7" xfId="2331" xr:uid="{00000000-0005-0000-0000-0000FE760000}"/>
    <cellStyle name="Note 4 8 7 2" xfId="4842" xr:uid="{00000000-0005-0000-0000-0000FF760000}"/>
    <cellStyle name="Note 4 8 7 2 2" xfId="14257" xr:uid="{00000000-0005-0000-0000-000000770000}"/>
    <cellStyle name="Note 4 8 7 2 2 2" xfId="31692" xr:uid="{00000000-0005-0000-0000-000001770000}"/>
    <cellStyle name="Note 4 8 7 2 2 3" xfId="46145" xr:uid="{00000000-0005-0000-0000-000002770000}"/>
    <cellStyle name="Note 4 8 7 2 3" xfId="16718" xr:uid="{00000000-0005-0000-0000-000003770000}"/>
    <cellStyle name="Note 4 8 7 2 3 2" xfId="34153" xr:uid="{00000000-0005-0000-0000-000004770000}"/>
    <cellStyle name="Note 4 8 7 2 3 3" xfId="48606" xr:uid="{00000000-0005-0000-0000-000005770000}"/>
    <cellStyle name="Note 4 8 7 2 4" xfId="22278" xr:uid="{00000000-0005-0000-0000-000006770000}"/>
    <cellStyle name="Note 4 8 7 2 5" xfId="36731" xr:uid="{00000000-0005-0000-0000-000007770000}"/>
    <cellStyle name="Note 4 8 7 3" xfId="7304" xr:uid="{00000000-0005-0000-0000-000008770000}"/>
    <cellStyle name="Note 4 8 7 3 2" xfId="24739" xr:uid="{00000000-0005-0000-0000-000009770000}"/>
    <cellStyle name="Note 4 8 7 3 3" xfId="39192" xr:uid="{00000000-0005-0000-0000-00000A770000}"/>
    <cellStyle name="Note 4 8 7 4" xfId="9745" xr:uid="{00000000-0005-0000-0000-00000B770000}"/>
    <cellStyle name="Note 4 8 7 4 2" xfId="27180" xr:uid="{00000000-0005-0000-0000-00000C770000}"/>
    <cellStyle name="Note 4 8 7 4 3" xfId="41633" xr:uid="{00000000-0005-0000-0000-00000D770000}"/>
    <cellStyle name="Note 4 8 7 5" xfId="12165" xr:uid="{00000000-0005-0000-0000-00000E770000}"/>
    <cellStyle name="Note 4 8 7 5 2" xfId="29600" xr:uid="{00000000-0005-0000-0000-00000F770000}"/>
    <cellStyle name="Note 4 8 7 5 3" xfId="44053" xr:uid="{00000000-0005-0000-0000-000010770000}"/>
    <cellStyle name="Note 4 8 7 6" xfId="19172" xr:uid="{00000000-0005-0000-0000-000011770000}"/>
    <cellStyle name="Note 4 8 8" xfId="2332" xr:uid="{00000000-0005-0000-0000-000012770000}"/>
    <cellStyle name="Note 4 8 8 2" xfId="4843" xr:uid="{00000000-0005-0000-0000-000013770000}"/>
    <cellStyle name="Note 4 8 8 2 2" xfId="22279" xr:uid="{00000000-0005-0000-0000-000014770000}"/>
    <cellStyle name="Note 4 8 8 2 3" xfId="36732" xr:uid="{00000000-0005-0000-0000-000015770000}"/>
    <cellStyle name="Note 4 8 8 3" xfId="7305" xr:uid="{00000000-0005-0000-0000-000016770000}"/>
    <cellStyle name="Note 4 8 8 3 2" xfId="24740" xr:uid="{00000000-0005-0000-0000-000017770000}"/>
    <cellStyle name="Note 4 8 8 3 3" xfId="39193" xr:uid="{00000000-0005-0000-0000-000018770000}"/>
    <cellStyle name="Note 4 8 8 4" xfId="9746" xr:uid="{00000000-0005-0000-0000-000019770000}"/>
    <cellStyle name="Note 4 8 8 4 2" xfId="27181" xr:uid="{00000000-0005-0000-0000-00001A770000}"/>
    <cellStyle name="Note 4 8 8 4 3" xfId="41634" xr:uid="{00000000-0005-0000-0000-00001B770000}"/>
    <cellStyle name="Note 4 8 8 5" xfId="12166" xr:uid="{00000000-0005-0000-0000-00001C770000}"/>
    <cellStyle name="Note 4 8 8 5 2" xfId="29601" xr:uid="{00000000-0005-0000-0000-00001D770000}"/>
    <cellStyle name="Note 4 8 8 5 3" xfId="44054" xr:uid="{00000000-0005-0000-0000-00001E770000}"/>
    <cellStyle name="Note 4 8 8 6" xfId="15353" xr:uid="{00000000-0005-0000-0000-00001F770000}"/>
    <cellStyle name="Note 4 8 8 6 2" xfId="32788" xr:uid="{00000000-0005-0000-0000-000020770000}"/>
    <cellStyle name="Note 4 8 8 6 3" xfId="47241" xr:uid="{00000000-0005-0000-0000-000021770000}"/>
    <cellStyle name="Note 4 8 8 7" xfId="19173" xr:uid="{00000000-0005-0000-0000-000022770000}"/>
    <cellStyle name="Note 4 8 8 8" xfId="20515" xr:uid="{00000000-0005-0000-0000-000023770000}"/>
    <cellStyle name="Note 4 8 9" xfId="4824" xr:uid="{00000000-0005-0000-0000-000024770000}"/>
    <cellStyle name="Note 4 8 9 2" xfId="14243" xr:uid="{00000000-0005-0000-0000-000025770000}"/>
    <cellStyle name="Note 4 8 9 2 2" xfId="31678" xr:uid="{00000000-0005-0000-0000-000026770000}"/>
    <cellStyle name="Note 4 8 9 2 3" xfId="46131" xr:uid="{00000000-0005-0000-0000-000027770000}"/>
    <cellStyle name="Note 4 8 9 3" xfId="16704" xr:uid="{00000000-0005-0000-0000-000028770000}"/>
    <cellStyle name="Note 4 8 9 3 2" xfId="34139" xr:uid="{00000000-0005-0000-0000-000029770000}"/>
    <cellStyle name="Note 4 8 9 3 3" xfId="48592" xr:uid="{00000000-0005-0000-0000-00002A770000}"/>
    <cellStyle name="Note 4 8 9 4" xfId="22260" xr:uid="{00000000-0005-0000-0000-00002B770000}"/>
    <cellStyle name="Note 4 8 9 5" xfId="36713" xr:uid="{00000000-0005-0000-0000-00002C770000}"/>
    <cellStyle name="Note 4 9" xfId="2333" xr:uid="{00000000-0005-0000-0000-00002D770000}"/>
    <cellStyle name="Note 4 9 10" xfId="7306" xr:uid="{00000000-0005-0000-0000-00002E770000}"/>
    <cellStyle name="Note 4 9 10 2" xfId="24741" xr:uid="{00000000-0005-0000-0000-00002F770000}"/>
    <cellStyle name="Note 4 9 10 3" xfId="39194" xr:uid="{00000000-0005-0000-0000-000030770000}"/>
    <cellStyle name="Note 4 9 11" xfId="9747" xr:uid="{00000000-0005-0000-0000-000031770000}"/>
    <cellStyle name="Note 4 9 11 2" xfId="27182" xr:uid="{00000000-0005-0000-0000-000032770000}"/>
    <cellStyle name="Note 4 9 11 3" xfId="41635" xr:uid="{00000000-0005-0000-0000-000033770000}"/>
    <cellStyle name="Note 4 9 12" xfId="12167" xr:uid="{00000000-0005-0000-0000-000034770000}"/>
    <cellStyle name="Note 4 9 12 2" xfId="29602" xr:uid="{00000000-0005-0000-0000-000035770000}"/>
    <cellStyle name="Note 4 9 12 3" xfId="44055" xr:uid="{00000000-0005-0000-0000-000036770000}"/>
    <cellStyle name="Note 4 9 13" xfId="19174" xr:uid="{00000000-0005-0000-0000-000037770000}"/>
    <cellStyle name="Note 4 9 2" xfId="2334" xr:uid="{00000000-0005-0000-0000-000038770000}"/>
    <cellStyle name="Note 4 9 2 2" xfId="2335" xr:uid="{00000000-0005-0000-0000-000039770000}"/>
    <cellStyle name="Note 4 9 2 2 2" xfId="4846" xr:uid="{00000000-0005-0000-0000-00003A770000}"/>
    <cellStyle name="Note 4 9 2 2 2 2" xfId="14260" xr:uid="{00000000-0005-0000-0000-00003B770000}"/>
    <cellStyle name="Note 4 9 2 2 2 2 2" xfId="31695" xr:uid="{00000000-0005-0000-0000-00003C770000}"/>
    <cellStyle name="Note 4 9 2 2 2 2 3" xfId="46148" xr:uid="{00000000-0005-0000-0000-00003D770000}"/>
    <cellStyle name="Note 4 9 2 2 2 3" xfId="16721" xr:uid="{00000000-0005-0000-0000-00003E770000}"/>
    <cellStyle name="Note 4 9 2 2 2 3 2" xfId="34156" xr:uid="{00000000-0005-0000-0000-00003F770000}"/>
    <cellStyle name="Note 4 9 2 2 2 3 3" xfId="48609" xr:uid="{00000000-0005-0000-0000-000040770000}"/>
    <cellStyle name="Note 4 9 2 2 2 4" xfId="22282" xr:uid="{00000000-0005-0000-0000-000041770000}"/>
    <cellStyle name="Note 4 9 2 2 2 5" xfId="36735" xr:uid="{00000000-0005-0000-0000-000042770000}"/>
    <cellStyle name="Note 4 9 2 2 3" xfId="7308" xr:uid="{00000000-0005-0000-0000-000043770000}"/>
    <cellStyle name="Note 4 9 2 2 3 2" xfId="24743" xr:uid="{00000000-0005-0000-0000-000044770000}"/>
    <cellStyle name="Note 4 9 2 2 3 3" xfId="39196" xr:uid="{00000000-0005-0000-0000-000045770000}"/>
    <cellStyle name="Note 4 9 2 2 4" xfId="9749" xr:uid="{00000000-0005-0000-0000-000046770000}"/>
    <cellStyle name="Note 4 9 2 2 4 2" xfId="27184" xr:uid="{00000000-0005-0000-0000-000047770000}"/>
    <cellStyle name="Note 4 9 2 2 4 3" xfId="41637" xr:uid="{00000000-0005-0000-0000-000048770000}"/>
    <cellStyle name="Note 4 9 2 2 5" xfId="12169" xr:uid="{00000000-0005-0000-0000-000049770000}"/>
    <cellStyle name="Note 4 9 2 2 5 2" xfId="29604" xr:uid="{00000000-0005-0000-0000-00004A770000}"/>
    <cellStyle name="Note 4 9 2 2 5 3" xfId="44057" xr:uid="{00000000-0005-0000-0000-00004B770000}"/>
    <cellStyle name="Note 4 9 2 2 6" xfId="19176" xr:uid="{00000000-0005-0000-0000-00004C770000}"/>
    <cellStyle name="Note 4 9 2 3" xfId="2336" xr:uid="{00000000-0005-0000-0000-00004D770000}"/>
    <cellStyle name="Note 4 9 2 3 2" xfId="4847" xr:uid="{00000000-0005-0000-0000-00004E770000}"/>
    <cellStyle name="Note 4 9 2 3 2 2" xfId="14261" xr:uid="{00000000-0005-0000-0000-00004F770000}"/>
    <cellStyle name="Note 4 9 2 3 2 2 2" xfId="31696" xr:uid="{00000000-0005-0000-0000-000050770000}"/>
    <cellStyle name="Note 4 9 2 3 2 2 3" xfId="46149" xr:uid="{00000000-0005-0000-0000-000051770000}"/>
    <cellStyle name="Note 4 9 2 3 2 3" xfId="16722" xr:uid="{00000000-0005-0000-0000-000052770000}"/>
    <cellStyle name="Note 4 9 2 3 2 3 2" xfId="34157" xr:uid="{00000000-0005-0000-0000-000053770000}"/>
    <cellStyle name="Note 4 9 2 3 2 3 3" xfId="48610" xr:uid="{00000000-0005-0000-0000-000054770000}"/>
    <cellStyle name="Note 4 9 2 3 2 4" xfId="22283" xr:uid="{00000000-0005-0000-0000-000055770000}"/>
    <cellStyle name="Note 4 9 2 3 2 5" xfId="36736" xr:uid="{00000000-0005-0000-0000-000056770000}"/>
    <cellStyle name="Note 4 9 2 3 3" xfId="7309" xr:uid="{00000000-0005-0000-0000-000057770000}"/>
    <cellStyle name="Note 4 9 2 3 3 2" xfId="24744" xr:uid="{00000000-0005-0000-0000-000058770000}"/>
    <cellStyle name="Note 4 9 2 3 3 3" xfId="39197" xr:uid="{00000000-0005-0000-0000-000059770000}"/>
    <cellStyle name="Note 4 9 2 3 4" xfId="9750" xr:uid="{00000000-0005-0000-0000-00005A770000}"/>
    <cellStyle name="Note 4 9 2 3 4 2" xfId="27185" xr:uid="{00000000-0005-0000-0000-00005B770000}"/>
    <cellStyle name="Note 4 9 2 3 4 3" xfId="41638" xr:uid="{00000000-0005-0000-0000-00005C770000}"/>
    <cellStyle name="Note 4 9 2 3 5" xfId="12170" xr:uid="{00000000-0005-0000-0000-00005D770000}"/>
    <cellStyle name="Note 4 9 2 3 5 2" xfId="29605" xr:uid="{00000000-0005-0000-0000-00005E770000}"/>
    <cellStyle name="Note 4 9 2 3 5 3" xfId="44058" xr:uid="{00000000-0005-0000-0000-00005F770000}"/>
    <cellStyle name="Note 4 9 2 3 6" xfId="19177" xr:uid="{00000000-0005-0000-0000-000060770000}"/>
    <cellStyle name="Note 4 9 2 4" xfId="2337" xr:uid="{00000000-0005-0000-0000-000061770000}"/>
    <cellStyle name="Note 4 9 2 4 2" xfId="4848" xr:uid="{00000000-0005-0000-0000-000062770000}"/>
    <cellStyle name="Note 4 9 2 4 2 2" xfId="22284" xr:uid="{00000000-0005-0000-0000-000063770000}"/>
    <cellStyle name="Note 4 9 2 4 2 3" xfId="36737" xr:uid="{00000000-0005-0000-0000-000064770000}"/>
    <cellStyle name="Note 4 9 2 4 3" xfId="7310" xr:uid="{00000000-0005-0000-0000-000065770000}"/>
    <cellStyle name="Note 4 9 2 4 3 2" xfId="24745" xr:uid="{00000000-0005-0000-0000-000066770000}"/>
    <cellStyle name="Note 4 9 2 4 3 3" xfId="39198" xr:uid="{00000000-0005-0000-0000-000067770000}"/>
    <cellStyle name="Note 4 9 2 4 4" xfId="9751" xr:uid="{00000000-0005-0000-0000-000068770000}"/>
    <cellStyle name="Note 4 9 2 4 4 2" xfId="27186" xr:uid="{00000000-0005-0000-0000-000069770000}"/>
    <cellStyle name="Note 4 9 2 4 4 3" xfId="41639" xr:uid="{00000000-0005-0000-0000-00006A770000}"/>
    <cellStyle name="Note 4 9 2 4 5" xfId="12171" xr:uid="{00000000-0005-0000-0000-00006B770000}"/>
    <cellStyle name="Note 4 9 2 4 5 2" xfId="29606" xr:uid="{00000000-0005-0000-0000-00006C770000}"/>
    <cellStyle name="Note 4 9 2 4 5 3" xfId="44059" xr:uid="{00000000-0005-0000-0000-00006D770000}"/>
    <cellStyle name="Note 4 9 2 4 6" xfId="15354" xr:uid="{00000000-0005-0000-0000-00006E770000}"/>
    <cellStyle name="Note 4 9 2 4 6 2" xfId="32789" xr:uid="{00000000-0005-0000-0000-00006F770000}"/>
    <cellStyle name="Note 4 9 2 4 6 3" xfId="47242" xr:uid="{00000000-0005-0000-0000-000070770000}"/>
    <cellStyle name="Note 4 9 2 4 7" xfId="19178" xr:uid="{00000000-0005-0000-0000-000071770000}"/>
    <cellStyle name="Note 4 9 2 4 8" xfId="20516" xr:uid="{00000000-0005-0000-0000-000072770000}"/>
    <cellStyle name="Note 4 9 2 5" xfId="4845" xr:uid="{00000000-0005-0000-0000-000073770000}"/>
    <cellStyle name="Note 4 9 2 5 2" xfId="14259" xr:uid="{00000000-0005-0000-0000-000074770000}"/>
    <cellStyle name="Note 4 9 2 5 2 2" xfId="31694" xr:uid="{00000000-0005-0000-0000-000075770000}"/>
    <cellStyle name="Note 4 9 2 5 2 3" xfId="46147" xr:uid="{00000000-0005-0000-0000-000076770000}"/>
    <cellStyle name="Note 4 9 2 5 3" xfId="16720" xr:uid="{00000000-0005-0000-0000-000077770000}"/>
    <cellStyle name="Note 4 9 2 5 3 2" xfId="34155" xr:uid="{00000000-0005-0000-0000-000078770000}"/>
    <cellStyle name="Note 4 9 2 5 3 3" xfId="48608" xr:uid="{00000000-0005-0000-0000-000079770000}"/>
    <cellStyle name="Note 4 9 2 5 4" xfId="22281" xr:uid="{00000000-0005-0000-0000-00007A770000}"/>
    <cellStyle name="Note 4 9 2 5 5" xfId="36734" xr:uid="{00000000-0005-0000-0000-00007B770000}"/>
    <cellStyle name="Note 4 9 2 6" xfId="7307" xr:uid="{00000000-0005-0000-0000-00007C770000}"/>
    <cellStyle name="Note 4 9 2 6 2" xfId="24742" xr:uid="{00000000-0005-0000-0000-00007D770000}"/>
    <cellStyle name="Note 4 9 2 6 3" xfId="39195" xr:uid="{00000000-0005-0000-0000-00007E770000}"/>
    <cellStyle name="Note 4 9 2 7" xfId="9748" xr:uid="{00000000-0005-0000-0000-00007F770000}"/>
    <cellStyle name="Note 4 9 2 7 2" xfId="27183" xr:uid="{00000000-0005-0000-0000-000080770000}"/>
    <cellStyle name="Note 4 9 2 7 3" xfId="41636" xr:uid="{00000000-0005-0000-0000-000081770000}"/>
    <cellStyle name="Note 4 9 2 8" xfId="12168" xr:uid="{00000000-0005-0000-0000-000082770000}"/>
    <cellStyle name="Note 4 9 2 8 2" xfId="29603" xr:uid="{00000000-0005-0000-0000-000083770000}"/>
    <cellStyle name="Note 4 9 2 8 3" xfId="44056" xr:uid="{00000000-0005-0000-0000-000084770000}"/>
    <cellStyle name="Note 4 9 2 9" xfId="19175" xr:uid="{00000000-0005-0000-0000-000085770000}"/>
    <cellStyle name="Note 4 9 3" xfId="2338" xr:uid="{00000000-0005-0000-0000-000086770000}"/>
    <cellStyle name="Note 4 9 3 2" xfId="2339" xr:uid="{00000000-0005-0000-0000-000087770000}"/>
    <cellStyle name="Note 4 9 3 2 2" xfId="4850" xr:uid="{00000000-0005-0000-0000-000088770000}"/>
    <cellStyle name="Note 4 9 3 2 2 2" xfId="14263" xr:uid="{00000000-0005-0000-0000-000089770000}"/>
    <cellStyle name="Note 4 9 3 2 2 2 2" xfId="31698" xr:uid="{00000000-0005-0000-0000-00008A770000}"/>
    <cellStyle name="Note 4 9 3 2 2 2 3" xfId="46151" xr:uid="{00000000-0005-0000-0000-00008B770000}"/>
    <cellStyle name="Note 4 9 3 2 2 3" xfId="16724" xr:uid="{00000000-0005-0000-0000-00008C770000}"/>
    <cellStyle name="Note 4 9 3 2 2 3 2" xfId="34159" xr:uid="{00000000-0005-0000-0000-00008D770000}"/>
    <cellStyle name="Note 4 9 3 2 2 3 3" xfId="48612" xr:uid="{00000000-0005-0000-0000-00008E770000}"/>
    <cellStyle name="Note 4 9 3 2 2 4" xfId="22286" xr:uid="{00000000-0005-0000-0000-00008F770000}"/>
    <cellStyle name="Note 4 9 3 2 2 5" xfId="36739" xr:uid="{00000000-0005-0000-0000-000090770000}"/>
    <cellStyle name="Note 4 9 3 2 3" xfId="7312" xr:uid="{00000000-0005-0000-0000-000091770000}"/>
    <cellStyle name="Note 4 9 3 2 3 2" xfId="24747" xr:uid="{00000000-0005-0000-0000-000092770000}"/>
    <cellStyle name="Note 4 9 3 2 3 3" xfId="39200" xr:uid="{00000000-0005-0000-0000-000093770000}"/>
    <cellStyle name="Note 4 9 3 2 4" xfId="9753" xr:uid="{00000000-0005-0000-0000-000094770000}"/>
    <cellStyle name="Note 4 9 3 2 4 2" xfId="27188" xr:uid="{00000000-0005-0000-0000-000095770000}"/>
    <cellStyle name="Note 4 9 3 2 4 3" xfId="41641" xr:uid="{00000000-0005-0000-0000-000096770000}"/>
    <cellStyle name="Note 4 9 3 2 5" xfId="12173" xr:uid="{00000000-0005-0000-0000-000097770000}"/>
    <cellStyle name="Note 4 9 3 2 5 2" xfId="29608" xr:uid="{00000000-0005-0000-0000-000098770000}"/>
    <cellStyle name="Note 4 9 3 2 5 3" xfId="44061" xr:uid="{00000000-0005-0000-0000-000099770000}"/>
    <cellStyle name="Note 4 9 3 2 6" xfId="19180" xr:uid="{00000000-0005-0000-0000-00009A770000}"/>
    <cellStyle name="Note 4 9 3 3" xfId="2340" xr:uid="{00000000-0005-0000-0000-00009B770000}"/>
    <cellStyle name="Note 4 9 3 3 2" xfId="4851" xr:uid="{00000000-0005-0000-0000-00009C770000}"/>
    <cellStyle name="Note 4 9 3 3 2 2" xfId="14264" xr:uid="{00000000-0005-0000-0000-00009D770000}"/>
    <cellStyle name="Note 4 9 3 3 2 2 2" xfId="31699" xr:uid="{00000000-0005-0000-0000-00009E770000}"/>
    <cellStyle name="Note 4 9 3 3 2 2 3" xfId="46152" xr:uid="{00000000-0005-0000-0000-00009F770000}"/>
    <cellStyle name="Note 4 9 3 3 2 3" xfId="16725" xr:uid="{00000000-0005-0000-0000-0000A0770000}"/>
    <cellStyle name="Note 4 9 3 3 2 3 2" xfId="34160" xr:uid="{00000000-0005-0000-0000-0000A1770000}"/>
    <cellStyle name="Note 4 9 3 3 2 3 3" xfId="48613" xr:uid="{00000000-0005-0000-0000-0000A2770000}"/>
    <cellStyle name="Note 4 9 3 3 2 4" xfId="22287" xr:uid="{00000000-0005-0000-0000-0000A3770000}"/>
    <cellStyle name="Note 4 9 3 3 2 5" xfId="36740" xr:uid="{00000000-0005-0000-0000-0000A4770000}"/>
    <cellStyle name="Note 4 9 3 3 3" xfId="7313" xr:uid="{00000000-0005-0000-0000-0000A5770000}"/>
    <cellStyle name="Note 4 9 3 3 3 2" xfId="24748" xr:uid="{00000000-0005-0000-0000-0000A6770000}"/>
    <cellStyle name="Note 4 9 3 3 3 3" xfId="39201" xr:uid="{00000000-0005-0000-0000-0000A7770000}"/>
    <cellStyle name="Note 4 9 3 3 4" xfId="9754" xr:uid="{00000000-0005-0000-0000-0000A8770000}"/>
    <cellStyle name="Note 4 9 3 3 4 2" xfId="27189" xr:uid="{00000000-0005-0000-0000-0000A9770000}"/>
    <cellStyle name="Note 4 9 3 3 4 3" xfId="41642" xr:uid="{00000000-0005-0000-0000-0000AA770000}"/>
    <cellStyle name="Note 4 9 3 3 5" xfId="12174" xr:uid="{00000000-0005-0000-0000-0000AB770000}"/>
    <cellStyle name="Note 4 9 3 3 5 2" xfId="29609" xr:uid="{00000000-0005-0000-0000-0000AC770000}"/>
    <cellStyle name="Note 4 9 3 3 5 3" xfId="44062" xr:uid="{00000000-0005-0000-0000-0000AD770000}"/>
    <cellStyle name="Note 4 9 3 3 6" xfId="19181" xr:uid="{00000000-0005-0000-0000-0000AE770000}"/>
    <cellStyle name="Note 4 9 3 4" xfId="2341" xr:uid="{00000000-0005-0000-0000-0000AF770000}"/>
    <cellStyle name="Note 4 9 3 4 2" xfId="4852" xr:uid="{00000000-0005-0000-0000-0000B0770000}"/>
    <cellStyle name="Note 4 9 3 4 2 2" xfId="22288" xr:uid="{00000000-0005-0000-0000-0000B1770000}"/>
    <cellStyle name="Note 4 9 3 4 2 3" xfId="36741" xr:uid="{00000000-0005-0000-0000-0000B2770000}"/>
    <cellStyle name="Note 4 9 3 4 3" xfId="7314" xr:uid="{00000000-0005-0000-0000-0000B3770000}"/>
    <cellStyle name="Note 4 9 3 4 3 2" xfId="24749" xr:uid="{00000000-0005-0000-0000-0000B4770000}"/>
    <cellStyle name="Note 4 9 3 4 3 3" xfId="39202" xr:uid="{00000000-0005-0000-0000-0000B5770000}"/>
    <cellStyle name="Note 4 9 3 4 4" xfId="9755" xr:uid="{00000000-0005-0000-0000-0000B6770000}"/>
    <cellStyle name="Note 4 9 3 4 4 2" xfId="27190" xr:uid="{00000000-0005-0000-0000-0000B7770000}"/>
    <cellStyle name="Note 4 9 3 4 4 3" xfId="41643" xr:uid="{00000000-0005-0000-0000-0000B8770000}"/>
    <cellStyle name="Note 4 9 3 4 5" xfId="12175" xr:uid="{00000000-0005-0000-0000-0000B9770000}"/>
    <cellStyle name="Note 4 9 3 4 5 2" xfId="29610" xr:uid="{00000000-0005-0000-0000-0000BA770000}"/>
    <cellStyle name="Note 4 9 3 4 5 3" xfId="44063" xr:uid="{00000000-0005-0000-0000-0000BB770000}"/>
    <cellStyle name="Note 4 9 3 4 6" xfId="15355" xr:uid="{00000000-0005-0000-0000-0000BC770000}"/>
    <cellStyle name="Note 4 9 3 4 6 2" xfId="32790" xr:uid="{00000000-0005-0000-0000-0000BD770000}"/>
    <cellStyle name="Note 4 9 3 4 6 3" xfId="47243" xr:uid="{00000000-0005-0000-0000-0000BE770000}"/>
    <cellStyle name="Note 4 9 3 4 7" xfId="19182" xr:uid="{00000000-0005-0000-0000-0000BF770000}"/>
    <cellStyle name="Note 4 9 3 4 8" xfId="20517" xr:uid="{00000000-0005-0000-0000-0000C0770000}"/>
    <cellStyle name="Note 4 9 3 5" xfId="4849" xr:uid="{00000000-0005-0000-0000-0000C1770000}"/>
    <cellStyle name="Note 4 9 3 5 2" xfId="14262" xr:uid="{00000000-0005-0000-0000-0000C2770000}"/>
    <cellStyle name="Note 4 9 3 5 2 2" xfId="31697" xr:uid="{00000000-0005-0000-0000-0000C3770000}"/>
    <cellStyle name="Note 4 9 3 5 2 3" xfId="46150" xr:uid="{00000000-0005-0000-0000-0000C4770000}"/>
    <cellStyle name="Note 4 9 3 5 3" xfId="16723" xr:uid="{00000000-0005-0000-0000-0000C5770000}"/>
    <cellStyle name="Note 4 9 3 5 3 2" xfId="34158" xr:uid="{00000000-0005-0000-0000-0000C6770000}"/>
    <cellStyle name="Note 4 9 3 5 3 3" xfId="48611" xr:uid="{00000000-0005-0000-0000-0000C7770000}"/>
    <cellStyle name="Note 4 9 3 5 4" xfId="22285" xr:uid="{00000000-0005-0000-0000-0000C8770000}"/>
    <cellStyle name="Note 4 9 3 5 5" xfId="36738" xr:uid="{00000000-0005-0000-0000-0000C9770000}"/>
    <cellStyle name="Note 4 9 3 6" xfId="7311" xr:uid="{00000000-0005-0000-0000-0000CA770000}"/>
    <cellStyle name="Note 4 9 3 6 2" xfId="24746" xr:uid="{00000000-0005-0000-0000-0000CB770000}"/>
    <cellStyle name="Note 4 9 3 6 3" xfId="39199" xr:uid="{00000000-0005-0000-0000-0000CC770000}"/>
    <cellStyle name="Note 4 9 3 7" xfId="9752" xr:uid="{00000000-0005-0000-0000-0000CD770000}"/>
    <cellStyle name="Note 4 9 3 7 2" xfId="27187" xr:uid="{00000000-0005-0000-0000-0000CE770000}"/>
    <cellStyle name="Note 4 9 3 7 3" xfId="41640" xr:uid="{00000000-0005-0000-0000-0000CF770000}"/>
    <cellStyle name="Note 4 9 3 8" xfId="12172" xr:uid="{00000000-0005-0000-0000-0000D0770000}"/>
    <cellStyle name="Note 4 9 3 8 2" xfId="29607" xr:uid="{00000000-0005-0000-0000-0000D1770000}"/>
    <cellStyle name="Note 4 9 3 8 3" xfId="44060" xr:uid="{00000000-0005-0000-0000-0000D2770000}"/>
    <cellStyle name="Note 4 9 3 9" xfId="19179" xr:uid="{00000000-0005-0000-0000-0000D3770000}"/>
    <cellStyle name="Note 4 9 4" xfId="2342" xr:uid="{00000000-0005-0000-0000-0000D4770000}"/>
    <cellStyle name="Note 4 9 4 2" xfId="2343" xr:uid="{00000000-0005-0000-0000-0000D5770000}"/>
    <cellStyle name="Note 4 9 4 2 2" xfId="4854" xr:uid="{00000000-0005-0000-0000-0000D6770000}"/>
    <cellStyle name="Note 4 9 4 2 2 2" xfId="14266" xr:uid="{00000000-0005-0000-0000-0000D7770000}"/>
    <cellStyle name="Note 4 9 4 2 2 2 2" xfId="31701" xr:uid="{00000000-0005-0000-0000-0000D8770000}"/>
    <cellStyle name="Note 4 9 4 2 2 2 3" xfId="46154" xr:uid="{00000000-0005-0000-0000-0000D9770000}"/>
    <cellStyle name="Note 4 9 4 2 2 3" xfId="16727" xr:uid="{00000000-0005-0000-0000-0000DA770000}"/>
    <cellStyle name="Note 4 9 4 2 2 3 2" xfId="34162" xr:uid="{00000000-0005-0000-0000-0000DB770000}"/>
    <cellStyle name="Note 4 9 4 2 2 3 3" xfId="48615" xr:uid="{00000000-0005-0000-0000-0000DC770000}"/>
    <cellStyle name="Note 4 9 4 2 2 4" xfId="22290" xr:uid="{00000000-0005-0000-0000-0000DD770000}"/>
    <cellStyle name="Note 4 9 4 2 2 5" xfId="36743" xr:uid="{00000000-0005-0000-0000-0000DE770000}"/>
    <cellStyle name="Note 4 9 4 2 3" xfId="7316" xr:uid="{00000000-0005-0000-0000-0000DF770000}"/>
    <cellStyle name="Note 4 9 4 2 3 2" xfId="24751" xr:uid="{00000000-0005-0000-0000-0000E0770000}"/>
    <cellStyle name="Note 4 9 4 2 3 3" xfId="39204" xr:uid="{00000000-0005-0000-0000-0000E1770000}"/>
    <cellStyle name="Note 4 9 4 2 4" xfId="9757" xr:uid="{00000000-0005-0000-0000-0000E2770000}"/>
    <cellStyle name="Note 4 9 4 2 4 2" xfId="27192" xr:uid="{00000000-0005-0000-0000-0000E3770000}"/>
    <cellStyle name="Note 4 9 4 2 4 3" xfId="41645" xr:uid="{00000000-0005-0000-0000-0000E4770000}"/>
    <cellStyle name="Note 4 9 4 2 5" xfId="12177" xr:uid="{00000000-0005-0000-0000-0000E5770000}"/>
    <cellStyle name="Note 4 9 4 2 5 2" xfId="29612" xr:uid="{00000000-0005-0000-0000-0000E6770000}"/>
    <cellStyle name="Note 4 9 4 2 5 3" xfId="44065" xr:uid="{00000000-0005-0000-0000-0000E7770000}"/>
    <cellStyle name="Note 4 9 4 2 6" xfId="19184" xr:uid="{00000000-0005-0000-0000-0000E8770000}"/>
    <cellStyle name="Note 4 9 4 3" xfId="2344" xr:uid="{00000000-0005-0000-0000-0000E9770000}"/>
    <cellStyle name="Note 4 9 4 3 2" xfId="4855" xr:uid="{00000000-0005-0000-0000-0000EA770000}"/>
    <cellStyle name="Note 4 9 4 3 2 2" xfId="14267" xr:uid="{00000000-0005-0000-0000-0000EB770000}"/>
    <cellStyle name="Note 4 9 4 3 2 2 2" xfId="31702" xr:uid="{00000000-0005-0000-0000-0000EC770000}"/>
    <cellStyle name="Note 4 9 4 3 2 2 3" xfId="46155" xr:uid="{00000000-0005-0000-0000-0000ED770000}"/>
    <cellStyle name="Note 4 9 4 3 2 3" xfId="16728" xr:uid="{00000000-0005-0000-0000-0000EE770000}"/>
    <cellStyle name="Note 4 9 4 3 2 3 2" xfId="34163" xr:uid="{00000000-0005-0000-0000-0000EF770000}"/>
    <cellStyle name="Note 4 9 4 3 2 3 3" xfId="48616" xr:uid="{00000000-0005-0000-0000-0000F0770000}"/>
    <cellStyle name="Note 4 9 4 3 2 4" xfId="22291" xr:uid="{00000000-0005-0000-0000-0000F1770000}"/>
    <cellStyle name="Note 4 9 4 3 2 5" xfId="36744" xr:uid="{00000000-0005-0000-0000-0000F2770000}"/>
    <cellStyle name="Note 4 9 4 3 3" xfId="7317" xr:uid="{00000000-0005-0000-0000-0000F3770000}"/>
    <cellStyle name="Note 4 9 4 3 3 2" xfId="24752" xr:uid="{00000000-0005-0000-0000-0000F4770000}"/>
    <cellStyle name="Note 4 9 4 3 3 3" xfId="39205" xr:uid="{00000000-0005-0000-0000-0000F5770000}"/>
    <cellStyle name="Note 4 9 4 3 4" xfId="9758" xr:uid="{00000000-0005-0000-0000-0000F6770000}"/>
    <cellStyle name="Note 4 9 4 3 4 2" xfId="27193" xr:uid="{00000000-0005-0000-0000-0000F7770000}"/>
    <cellStyle name="Note 4 9 4 3 4 3" xfId="41646" xr:uid="{00000000-0005-0000-0000-0000F8770000}"/>
    <cellStyle name="Note 4 9 4 3 5" xfId="12178" xr:uid="{00000000-0005-0000-0000-0000F9770000}"/>
    <cellStyle name="Note 4 9 4 3 5 2" xfId="29613" xr:uid="{00000000-0005-0000-0000-0000FA770000}"/>
    <cellStyle name="Note 4 9 4 3 5 3" xfId="44066" xr:uid="{00000000-0005-0000-0000-0000FB770000}"/>
    <cellStyle name="Note 4 9 4 3 6" xfId="19185" xr:uid="{00000000-0005-0000-0000-0000FC770000}"/>
    <cellStyle name="Note 4 9 4 4" xfId="2345" xr:uid="{00000000-0005-0000-0000-0000FD770000}"/>
    <cellStyle name="Note 4 9 4 4 2" xfId="4856" xr:uid="{00000000-0005-0000-0000-0000FE770000}"/>
    <cellStyle name="Note 4 9 4 4 2 2" xfId="22292" xr:uid="{00000000-0005-0000-0000-0000FF770000}"/>
    <cellStyle name="Note 4 9 4 4 2 3" xfId="36745" xr:uid="{00000000-0005-0000-0000-000000780000}"/>
    <cellStyle name="Note 4 9 4 4 3" xfId="7318" xr:uid="{00000000-0005-0000-0000-000001780000}"/>
    <cellStyle name="Note 4 9 4 4 3 2" xfId="24753" xr:uid="{00000000-0005-0000-0000-000002780000}"/>
    <cellStyle name="Note 4 9 4 4 3 3" xfId="39206" xr:uid="{00000000-0005-0000-0000-000003780000}"/>
    <cellStyle name="Note 4 9 4 4 4" xfId="9759" xr:uid="{00000000-0005-0000-0000-000004780000}"/>
    <cellStyle name="Note 4 9 4 4 4 2" xfId="27194" xr:uid="{00000000-0005-0000-0000-000005780000}"/>
    <cellStyle name="Note 4 9 4 4 4 3" xfId="41647" xr:uid="{00000000-0005-0000-0000-000006780000}"/>
    <cellStyle name="Note 4 9 4 4 5" xfId="12179" xr:uid="{00000000-0005-0000-0000-000007780000}"/>
    <cellStyle name="Note 4 9 4 4 5 2" xfId="29614" xr:uid="{00000000-0005-0000-0000-000008780000}"/>
    <cellStyle name="Note 4 9 4 4 5 3" xfId="44067" xr:uid="{00000000-0005-0000-0000-000009780000}"/>
    <cellStyle name="Note 4 9 4 4 6" xfId="15356" xr:uid="{00000000-0005-0000-0000-00000A780000}"/>
    <cellStyle name="Note 4 9 4 4 6 2" xfId="32791" xr:uid="{00000000-0005-0000-0000-00000B780000}"/>
    <cellStyle name="Note 4 9 4 4 6 3" xfId="47244" xr:uid="{00000000-0005-0000-0000-00000C780000}"/>
    <cellStyle name="Note 4 9 4 4 7" xfId="19186" xr:uid="{00000000-0005-0000-0000-00000D780000}"/>
    <cellStyle name="Note 4 9 4 4 8" xfId="20518" xr:uid="{00000000-0005-0000-0000-00000E780000}"/>
    <cellStyle name="Note 4 9 4 5" xfId="4853" xr:uid="{00000000-0005-0000-0000-00000F780000}"/>
    <cellStyle name="Note 4 9 4 5 2" xfId="14265" xr:uid="{00000000-0005-0000-0000-000010780000}"/>
    <cellStyle name="Note 4 9 4 5 2 2" xfId="31700" xr:uid="{00000000-0005-0000-0000-000011780000}"/>
    <cellStyle name="Note 4 9 4 5 2 3" xfId="46153" xr:uid="{00000000-0005-0000-0000-000012780000}"/>
    <cellStyle name="Note 4 9 4 5 3" xfId="16726" xr:uid="{00000000-0005-0000-0000-000013780000}"/>
    <cellStyle name="Note 4 9 4 5 3 2" xfId="34161" xr:uid="{00000000-0005-0000-0000-000014780000}"/>
    <cellStyle name="Note 4 9 4 5 3 3" xfId="48614" xr:uid="{00000000-0005-0000-0000-000015780000}"/>
    <cellStyle name="Note 4 9 4 5 4" xfId="22289" xr:uid="{00000000-0005-0000-0000-000016780000}"/>
    <cellStyle name="Note 4 9 4 5 5" xfId="36742" xr:uid="{00000000-0005-0000-0000-000017780000}"/>
    <cellStyle name="Note 4 9 4 6" xfId="7315" xr:uid="{00000000-0005-0000-0000-000018780000}"/>
    <cellStyle name="Note 4 9 4 6 2" xfId="24750" xr:uid="{00000000-0005-0000-0000-000019780000}"/>
    <cellStyle name="Note 4 9 4 6 3" xfId="39203" xr:uid="{00000000-0005-0000-0000-00001A780000}"/>
    <cellStyle name="Note 4 9 4 7" xfId="9756" xr:uid="{00000000-0005-0000-0000-00001B780000}"/>
    <cellStyle name="Note 4 9 4 7 2" xfId="27191" xr:uid="{00000000-0005-0000-0000-00001C780000}"/>
    <cellStyle name="Note 4 9 4 7 3" xfId="41644" xr:uid="{00000000-0005-0000-0000-00001D780000}"/>
    <cellStyle name="Note 4 9 4 8" xfId="12176" xr:uid="{00000000-0005-0000-0000-00001E780000}"/>
    <cellStyle name="Note 4 9 4 8 2" xfId="29611" xr:uid="{00000000-0005-0000-0000-00001F780000}"/>
    <cellStyle name="Note 4 9 4 8 3" xfId="44064" xr:uid="{00000000-0005-0000-0000-000020780000}"/>
    <cellStyle name="Note 4 9 4 9" xfId="19183" xr:uid="{00000000-0005-0000-0000-000021780000}"/>
    <cellStyle name="Note 4 9 5" xfId="2346" xr:uid="{00000000-0005-0000-0000-000022780000}"/>
    <cellStyle name="Note 4 9 5 2" xfId="2347" xr:uid="{00000000-0005-0000-0000-000023780000}"/>
    <cellStyle name="Note 4 9 5 2 2" xfId="4858" xr:uid="{00000000-0005-0000-0000-000024780000}"/>
    <cellStyle name="Note 4 9 5 2 2 2" xfId="14269" xr:uid="{00000000-0005-0000-0000-000025780000}"/>
    <cellStyle name="Note 4 9 5 2 2 2 2" xfId="31704" xr:uid="{00000000-0005-0000-0000-000026780000}"/>
    <cellStyle name="Note 4 9 5 2 2 2 3" xfId="46157" xr:uid="{00000000-0005-0000-0000-000027780000}"/>
    <cellStyle name="Note 4 9 5 2 2 3" xfId="16730" xr:uid="{00000000-0005-0000-0000-000028780000}"/>
    <cellStyle name="Note 4 9 5 2 2 3 2" xfId="34165" xr:uid="{00000000-0005-0000-0000-000029780000}"/>
    <cellStyle name="Note 4 9 5 2 2 3 3" xfId="48618" xr:uid="{00000000-0005-0000-0000-00002A780000}"/>
    <cellStyle name="Note 4 9 5 2 2 4" xfId="22294" xr:uid="{00000000-0005-0000-0000-00002B780000}"/>
    <cellStyle name="Note 4 9 5 2 2 5" xfId="36747" xr:uid="{00000000-0005-0000-0000-00002C780000}"/>
    <cellStyle name="Note 4 9 5 2 3" xfId="7320" xr:uid="{00000000-0005-0000-0000-00002D780000}"/>
    <cellStyle name="Note 4 9 5 2 3 2" xfId="24755" xr:uid="{00000000-0005-0000-0000-00002E780000}"/>
    <cellStyle name="Note 4 9 5 2 3 3" xfId="39208" xr:uid="{00000000-0005-0000-0000-00002F780000}"/>
    <cellStyle name="Note 4 9 5 2 4" xfId="9761" xr:uid="{00000000-0005-0000-0000-000030780000}"/>
    <cellStyle name="Note 4 9 5 2 4 2" xfId="27196" xr:uid="{00000000-0005-0000-0000-000031780000}"/>
    <cellStyle name="Note 4 9 5 2 4 3" xfId="41649" xr:uid="{00000000-0005-0000-0000-000032780000}"/>
    <cellStyle name="Note 4 9 5 2 5" xfId="12181" xr:uid="{00000000-0005-0000-0000-000033780000}"/>
    <cellStyle name="Note 4 9 5 2 5 2" xfId="29616" xr:uid="{00000000-0005-0000-0000-000034780000}"/>
    <cellStyle name="Note 4 9 5 2 5 3" xfId="44069" xr:uid="{00000000-0005-0000-0000-000035780000}"/>
    <cellStyle name="Note 4 9 5 2 6" xfId="19188" xr:uid="{00000000-0005-0000-0000-000036780000}"/>
    <cellStyle name="Note 4 9 5 3" xfId="2348" xr:uid="{00000000-0005-0000-0000-000037780000}"/>
    <cellStyle name="Note 4 9 5 3 2" xfId="4859" xr:uid="{00000000-0005-0000-0000-000038780000}"/>
    <cellStyle name="Note 4 9 5 3 2 2" xfId="14270" xr:uid="{00000000-0005-0000-0000-000039780000}"/>
    <cellStyle name="Note 4 9 5 3 2 2 2" xfId="31705" xr:uid="{00000000-0005-0000-0000-00003A780000}"/>
    <cellStyle name="Note 4 9 5 3 2 2 3" xfId="46158" xr:uid="{00000000-0005-0000-0000-00003B780000}"/>
    <cellStyle name="Note 4 9 5 3 2 3" xfId="16731" xr:uid="{00000000-0005-0000-0000-00003C780000}"/>
    <cellStyle name="Note 4 9 5 3 2 3 2" xfId="34166" xr:uid="{00000000-0005-0000-0000-00003D780000}"/>
    <cellStyle name="Note 4 9 5 3 2 3 3" xfId="48619" xr:uid="{00000000-0005-0000-0000-00003E780000}"/>
    <cellStyle name="Note 4 9 5 3 2 4" xfId="22295" xr:uid="{00000000-0005-0000-0000-00003F780000}"/>
    <cellStyle name="Note 4 9 5 3 2 5" xfId="36748" xr:uid="{00000000-0005-0000-0000-000040780000}"/>
    <cellStyle name="Note 4 9 5 3 3" xfId="7321" xr:uid="{00000000-0005-0000-0000-000041780000}"/>
    <cellStyle name="Note 4 9 5 3 3 2" xfId="24756" xr:uid="{00000000-0005-0000-0000-000042780000}"/>
    <cellStyle name="Note 4 9 5 3 3 3" xfId="39209" xr:uid="{00000000-0005-0000-0000-000043780000}"/>
    <cellStyle name="Note 4 9 5 3 4" xfId="9762" xr:uid="{00000000-0005-0000-0000-000044780000}"/>
    <cellStyle name="Note 4 9 5 3 4 2" xfId="27197" xr:uid="{00000000-0005-0000-0000-000045780000}"/>
    <cellStyle name="Note 4 9 5 3 4 3" xfId="41650" xr:uid="{00000000-0005-0000-0000-000046780000}"/>
    <cellStyle name="Note 4 9 5 3 5" xfId="12182" xr:uid="{00000000-0005-0000-0000-000047780000}"/>
    <cellStyle name="Note 4 9 5 3 5 2" xfId="29617" xr:uid="{00000000-0005-0000-0000-000048780000}"/>
    <cellStyle name="Note 4 9 5 3 5 3" xfId="44070" xr:uid="{00000000-0005-0000-0000-000049780000}"/>
    <cellStyle name="Note 4 9 5 3 6" xfId="19189" xr:uid="{00000000-0005-0000-0000-00004A780000}"/>
    <cellStyle name="Note 4 9 5 4" xfId="2349" xr:uid="{00000000-0005-0000-0000-00004B780000}"/>
    <cellStyle name="Note 4 9 5 4 2" xfId="4860" xr:uid="{00000000-0005-0000-0000-00004C780000}"/>
    <cellStyle name="Note 4 9 5 4 2 2" xfId="22296" xr:uid="{00000000-0005-0000-0000-00004D780000}"/>
    <cellStyle name="Note 4 9 5 4 2 3" xfId="36749" xr:uid="{00000000-0005-0000-0000-00004E780000}"/>
    <cellStyle name="Note 4 9 5 4 3" xfId="7322" xr:uid="{00000000-0005-0000-0000-00004F780000}"/>
    <cellStyle name="Note 4 9 5 4 3 2" xfId="24757" xr:uid="{00000000-0005-0000-0000-000050780000}"/>
    <cellStyle name="Note 4 9 5 4 3 3" xfId="39210" xr:uid="{00000000-0005-0000-0000-000051780000}"/>
    <cellStyle name="Note 4 9 5 4 4" xfId="9763" xr:uid="{00000000-0005-0000-0000-000052780000}"/>
    <cellStyle name="Note 4 9 5 4 4 2" xfId="27198" xr:uid="{00000000-0005-0000-0000-000053780000}"/>
    <cellStyle name="Note 4 9 5 4 4 3" xfId="41651" xr:uid="{00000000-0005-0000-0000-000054780000}"/>
    <cellStyle name="Note 4 9 5 4 5" xfId="12183" xr:uid="{00000000-0005-0000-0000-000055780000}"/>
    <cellStyle name="Note 4 9 5 4 5 2" xfId="29618" xr:uid="{00000000-0005-0000-0000-000056780000}"/>
    <cellStyle name="Note 4 9 5 4 5 3" xfId="44071" xr:uid="{00000000-0005-0000-0000-000057780000}"/>
    <cellStyle name="Note 4 9 5 4 6" xfId="15357" xr:uid="{00000000-0005-0000-0000-000058780000}"/>
    <cellStyle name="Note 4 9 5 4 6 2" xfId="32792" xr:uid="{00000000-0005-0000-0000-000059780000}"/>
    <cellStyle name="Note 4 9 5 4 6 3" xfId="47245" xr:uid="{00000000-0005-0000-0000-00005A780000}"/>
    <cellStyle name="Note 4 9 5 4 7" xfId="19190" xr:uid="{00000000-0005-0000-0000-00005B780000}"/>
    <cellStyle name="Note 4 9 5 4 8" xfId="20519" xr:uid="{00000000-0005-0000-0000-00005C780000}"/>
    <cellStyle name="Note 4 9 5 5" xfId="4857" xr:uid="{00000000-0005-0000-0000-00005D780000}"/>
    <cellStyle name="Note 4 9 5 5 2" xfId="14268" xr:uid="{00000000-0005-0000-0000-00005E780000}"/>
    <cellStyle name="Note 4 9 5 5 2 2" xfId="31703" xr:uid="{00000000-0005-0000-0000-00005F780000}"/>
    <cellStyle name="Note 4 9 5 5 2 3" xfId="46156" xr:uid="{00000000-0005-0000-0000-000060780000}"/>
    <cellStyle name="Note 4 9 5 5 3" xfId="16729" xr:uid="{00000000-0005-0000-0000-000061780000}"/>
    <cellStyle name="Note 4 9 5 5 3 2" xfId="34164" xr:uid="{00000000-0005-0000-0000-000062780000}"/>
    <cellStyle name="Note 4 9 5 5 3 3" xfId="48617" xr:uid="{00000000-0005-0000-0000-000063780000}"/>
    <cellStyle name="Note 4 9 5 5 4" xfId="22293" xr:uid="{00000000-0005-0000-0000-000064780000}"/>
    <cellStyle name="Note 4 9 5 5 5" xfId="36746" xr:uid="{00000000-0005-0000-0000-000065780000}"/>
    <cellStyle name="Note 4 9 5 6" xfId="7319" xr:uid="{00000000-0005-0000-0000-000066780000}"/>
    <cellStyle name="Note 4 9 5 6 2" xfId="24754" xr:uid="{00000000-0005-0000-0000-000067780000}"/>
    <cellStyle name="Note 4 9 5 6 3" xfId="39207" xr:uid="{00000000-0005-0000-0000-000068780000}"/>
    <cellStyle name="Note 4 9 5 7" xfId="9760" xr:uid="{00000000-0005-0000-0000-000069780000}"/>
    <cellStyle name="Note 4 9 5 7 2" xfId="27195" xr:uid="{00000000-0005-0000-0000-00006A780000}"/>
    <cellStyle name="Note 4 9 5 7 3" xfId="41648" xr:uid="{00000000-0005-0000-0000-00006B780000}"/>
    <cellStyle name="Note 4 9 5 8" xfId="12180" xr:uid="{00000000-0005-0000-0000-00006C780000}"/>
    <cellStyle name="Note 4 9 5 8 2" xfId="29615" xr:uid="{00000000-0005-0000-0000-00006D780000}"/>
    <cellStyle name="Note 4 9 5 8 3" xfId="44068" xr:uid="{00000000-0005-0000-0000-00006E780000}"/>
    <cellStyle name="Note 4 9 5 9" xfId="19187" xr:uid="{00000000-0005-0000-0000-00006F780000}"/>
    <cellStyle name="Note 4 9 6" xfId="2350" xr:uid="{00000000-0005-0000-0000-000070780000}"/>
    <cellStyle name="Note 4 9 6 2" xfId="4861" xr:uid="{00000000-0005-0000-0000-000071780000}"/>
    <cellStyle name="Note 4 9 6 2 2" xfId="14271" xr:uid="{00000000-0005-0000-0000-000072780000}"/>
    <cellStyle name="Note 4 9 6 2 2 2" xfId="31706" xr:uid="{00000000-0005-0000-0000-000073780000}"/>
    <cellStyle name="Note 4 9 6 2 2 3" xfId="46159" xr:uid="{00000000-0005-0000-0000-000074780000}"/>
    <cellStyle name="Note 4 9 6 2 3" xfId="16732" xr:uid="{00000000-0005-0000-0000-000075780000}"/>
    <cellStyle name="Note 4 9 6 2 3 2" xfId="34167" xr:uid="{00000000-0005-0000-0000-000076780000}"/>
    <cellStyle name="Note 4 9 6 2 3 3" xfId="48620" xr:uid="{00000000-0005-0000-0000-000077780000}"/>
    <cellStyle name="Note 4 9 6 2 4" xfId="22297" xr:uid="{00000000-0005-0000-0000-000078780000}"/>
    <cellStyle name="Note 4 9 6 2 5" xfId="36750" xr:uid="{00000000-0005-0000-0000-000079780000}"/>
    <cellStyle name="Note 4 9 6 3" xfId="7323" xr:uid="{00000000-0005-0000-0000-00007A780000}"/>
    <cellStyle name="Note 4 9 6 3 2" xfId="24758" xr:uid="{00000000-0005-0000-0000-00007B780000}"/>
    <cellStyle name="Note 4 9 6 3 3" xfId="39211" xr:uid="{00000000-0005-0000-0000-00007C780000}"/>
    <cellStyle name="Note 4 9 6 4" xfId="9764" xr:uid="{00000000-0005-0000-0000-00007D780000}"/>
    <cellStyle name="Note 4 9 6 4 2" xfId="27199" xr:uid="{00000000-0005-0000-0000-00007E780000}"/>
    <cellStyle name="Note 4 9 6 4 3" xfId="41652" xr:uid="{00000000-0005-0000-0000-00007F780000}"/>
    <cellStyle name="Note 4 9 6 5" xfId="12184" xr:uid="{00000000-0005-0000-0000-000080780000}"/>
    <cellStyle name="Note 4 9 6 5 2" xfId="29619" xr:uid="{00000000-0005-0000-0000-000081780000}"/>
    <cellStyle name="Note 4 9 6 5 3" xfId="44072" xr:uid="{00000000-0005-0000-0000-000082780000}"/>
    <cellStyle name="Note 4 9 6 6" xfId="19191" xr:uid="{00000000-0005-0000-0000-000083780000}"/>
    <cellStyle name="Note 4 9 7" xfId="2351" xr:uid="{00000000-0005-0000-0000-000084780000}"/>
    <cellStyle name="Note 4 9 7 2" xfId="4862" xr:uid="{00000000-0005-0000-0000-000085780000}"/>
    <cellStyle name="Note 4 9 7 2 2" xfId="14272" xr:uid="{00000000-0005-0000-0000-000086780000}"/>
    <cellStyle name="Note 4 9 7 2 2 2" xfId="31707" xr:uid="{00000000-0005-0000-0000-000087780000}"/>
    <cellStyle name="Note 4 9 7 2 2 3" xfId="46160" xr:uid="{00000000-0005-0000-0000-000088780000}"/>
    <cellStyle name="Note 4 9 7 2 3" xfId="16733" xr:uid="{00000000-0005-0000-0000-000089780000}"/>
    <cellStyle name="Note 4 9 7 2 3 2" xfId="34168" xr:uid="{00000000-0005-0000-0000-00008A780000}"/>
    <cellStyle name="Note 4 9 7 2 3 3" xfId="48621" xr:uid="{00000000-0005-0000-0000-00008B780000}"/>
    <cellStyle name="Note 4 9 7 2 4" xfId="22298" xr:uid="{00000000-0005-0000-0000-00008C780000}"/>
    <cellStyle name="Note 4 9 7 2 5" xfId="36751" xr:uid="{00000000-0005-0000-0000-00008D780000}"/>
    <cellStyle name="Note 4 9 7 3" xfId="7324" xr:uid="{00000000-0005-0000-0000-00008E780000}"/>
    <cellStyle name="Note 4 9 7 3 2" xfId="24759" xr:uid="{00000000-0005-0000-0000-00008F780000}"/>
    <cellStyle name="Note 4 9 7 3 3" xfId="39212" xr:uid="{00000000-0005-0000-0000-000090780000}"/>
    <cellStyle name="Note 4 9 7 4" xfId="9765" xr:uid="{00000000-0005-0000-0000-000091780000}"/>
    <cellStyle name="Note 4 9 7 4 2" xfId="27200" xr:uid="{00000000-0005-0000-0000-000092780000}"/>
    <cellStyle name="Note 4 9 7 4 3" xfId="41653" xr:uid="{00000000-0005-0000-0000-000093780000}"/>
    <cellStyle name="Note 4 9 7 5" xfId="12185" xr:uid="{00000000-0005-0000-0000-000094780000}"/>
    <cellStyle name="Note 4 9 7 5 2" xfId="29620" xr:uid="{00000000-0005-0000-0000-000095780000}"/>
    <cellStyle name="Note 4 9 7 5 3" xfId="44073" xr:uid="{00000000-0005-0000-0000-000096780000}"/>
    <cellStyle name="Note 4 9 7 6" xfId="19192" xr:uid="{00000000-0005-0000-0000-000097780000}"/>
    <cellStyle name="Note 4 9 8" xfId="2352" xr:uid="{00000000-0005-0000-0000-000098780000}"/>
    <cellStyle name="Note 4 9 8 2" xfId="4863" xr:uid="{00000000-0005-0000-0000-000099780000}"/>
    <cellStyle name="Note 4 9 8 2 2" xfId="22299" xr:uid="{00000000-0005-0000-0000-00009A780000}"/>
    <cellStyle name="Note 4 9 8 2 3" xfId="36752" xr:uid="{00000000-0005-0000-0000-00009B780000}"/>
    <cellStyle name="Note 4 9 8 3" xfId="7325" xr:uid="{00000000-0005-0000-0000-00009C780000}"/>
    <cellStyle name="Note 4 9 8 3 2" xfId="24760" xr:uid="{00000000-0005-0000-0000-00009D780000}"/>
    <cellStyle name="Note 4 9 8 3 3" xfId="39213" xr:uid="{00000000-0005-0000-0000-00009E780000}"/>
    <cellStyle name="Note 4 9 8 4" xfId="9766" xr:uid="{00000000-0005-0000-0000-00009F780000}"/>
    <cellStyle name="Note 4 9 8 4 2" xfId="27201" xr:uid="{00000000-0005-0000-0000-0000A0780000}"/>
    <cellStyle name="Note 4 9 8 4 3" xfId="41654" xr:uid="{00000000-0005-0000-0000-0000A1780000}"/>
    <cellStyle name="Note 4 9 8 5" xfId="12186" xr:uid="{00000000-0005-0000-0000-0000A2780000}"/>
    <cellStyle name="Note 4 9 8 5 2" xfId="29621" xr:uid="{00000000-0005-0000-0000-0000A3780000}"/>
    <cellStyle name="Note 4 9 8 5 3" xfId="44074" xr:uid="{00000000-0005-0000-0000-0000A4780000}"/>
    <cellStyle name="Note 4 9 8 6" xfId="15358" xr:uid="{00000000-0005-0000-0000-0000A5780000}"/>
    <cellStyle name="Note 4 9 8 6 2" xfId="32793" xr:uid="{00000000-0005-0000-0000-0000A6780000}"/>
    <cellStyle name="Note 4 9 8 6 3" xfId="47246" xr:uid="{00000000-0005-0000-0000-0000A7780000}"/>
    <cellStyle name="Note 4 9 8 7" xfId="19193" xr:uid="{00000000-0005-0000-0000-0000A8780000}"/>
    <cellStyle name="Note 4 9 8 8" xfId="20520" xr:uid="{00000000-0005-0000-0000-0000A9780000}"/>
    <cellStyle name="Note 4 9 9" xfId="4844" xr:uid="{00000000-0005-0000-0000-0000AA780000}"/>
    <cellStyle name="Note 4 9 9 2" xfId="14258" xr:uid="{00000000-0005-0000-0000-0000AB780000}"/>
    <cellStyle name="Note 4 9 9 2 2" xfId="31693" xr:uid="{00000000-0005-0000-0000-0000AC780000}"/>
    <cellStyle name="Note 4 9 9 2 3" xfId="46146" xr:uid="{00000000-0005-0000-0000-0000AD780000}"/>
    <cellStyle name="Note 4 9 9 3" xfId="16719" xr:uid="{00000000-0005-0000-0000-0000AE780000}"/>
    <cellStyle name="Note 4 9 9 3 2" xfId="34154" xr:uid="{00000000-0005-0000-0000-0000AF780000}"/>
    <cellStyle name="Note 4 9 9 3 3" xfId="48607" xr:uid="{00000000-0005-0000-0000-0000B0780000}"/>
    <cellStyle name="Note 4 9 9 4" xfId="22280" xr:uid="{00000000-0005-0000-0000-0000B1780000}"/>
    <cellStyle name="Note 4 9 9 5" xfId="36733" xr:uid="{00000000-0005-0000-0000-0000B2780000}"/>
    <cellStyle name="Note 40" xfId="2353" xr:uid="{00000000-0005-0000-0000-0000B3780000}"/>
    <cellStyle name="Note 40 2" xfId="2354" xr:uid="{00000000-0005-0000-0000-0000B4780000}"/>
    <cellStyle name="Note 40 2 2" xfId="4865" xr:uid="{00000000-0005-0000-0000-0000B5780000}"/>
    <cellStyle name="Note 40 2 2 2" xfId="14274" xr:uid="{00000000-0005-0000-0000-0000B6780000}"/>
    <cellStyle name="Note 40 2 2 2 2" xfId="31709" xr:uid="{00000000-0005-0000-0000-0000B7780000}"/>
    <cellStyle name="Note 40 2 2 2 3" xfId="46162" xr:uid="{00000000-0005-0000-0000-0000B8780000}"/>
    <cellStyle name="Note 40 2 2 3" xfId="16735" xr:uid="{00000000-0005-0000-0000-0000B9780000}"/>
    <cellStyle name="Note 40 2 2 3 2" xfId="34170" xr:uid="{00000000-0005-0000-0000-0000BA780000}"/>
    <cellStyle name="Note 40 2 2 3 3" xfId="48623" xr:uid="{00000000-0005-0000-0000-0000BB780000}"/>
    <cellStyle name="Note 40 2 2 4" xfId="22301" xr:uid="{00000000-0005-0000-0000-0000BC780000}"/>
    <cellStyle name="Note 40 2 2 5" xfId="36754" xr:uid="{00000000-0005-0000-0000-0000BD780000}"/>
    <cellStyle name="Note 40 2 3" xfId="7327" xr:uid="{00000000-0005-0000-0000-0000BE780000}"/>
    <cellStyle name="Note 40 2 3 2" xfId="24762" xr:uid="{00000000-0005-0000-0000-0000BF780000}"/>
    <cellStyle name="Note 40 2 3 3" xfId="39215" xr:uid="{00000000-0005-0000-0000-0000C0780000}"/>
    <cellStyle name="Note 40 2 4" xfId="9768" xr:uid="{00000000-0005-0000-0000-0000C1780000}"/>
    <cellStyle name="Note 40 2 4 2" xfId="27203" xr:uid="{00000000-0005-0000-0000-0000C2780000}"/>
    <cellStyle name="Note 40 2 4 3" xfId="41656" xr:uid="{00000000-0005-0000-0000-0000C3780000}"/>
    <cellStyle name="Note 40 2 5" xfId="12188" xr:uid="{00000000-0005-0000-0000-0000C4780000}"/>
    <cellStyle name="Note 40 2 5 2" xfId="29623" xr:uid="{00000000-0005-0000-0000-0000C5780000}"/>
    <cellStyle name="Note 40 2 5 3" xfId="44076" xr:uid="{00000000-0005-0000-0000-0000C6780000}"/>
    <cellStyle name="Note 40 2 6" xfId="19195" xr:uid="{00000000-0005-0000-0000-0000C7780000}"/>
    <cellStyle name="Note 40 3" xfId="2355" xr:uid="{00000000-0005-0000-0000-0000C8780000}"/>
    <cellStyle name="Note 40 3 2" xfId="4866" xr:uid="{00000000-0005-0000-0000-0000C9780000}"/>
    <cellStyle name="Note 40 3 2 2" xfId="14275" xr:uid="{00000000-0005-0000-0000-0000CA780000}"/>
    <cellStyle name="Note 40 3 2 2 2" xfId="31710" xr:uid="{00000000-0005-0000-0000-0000CB780000}"/>
    <cellStyle name="Note 40 3 2 2 3" xfId="46163" xr:uid="{00000000-0005-0000-0000-0000CC780000}"/>
    <cellStyle name="Note 40 3 2 3" xfId="16736" xr:uid="{00000000-0005-0000-0000-0000CD780000}"/>
    <cellStyle name="Note 40 3 2 3 2" xfId="34171" xr:uid="{00000000-0005-0000-0000-0000CE780000}"/>
    <cellStyle name="Note 40 3 2 3 3" xfId="48624" xr:uid="{00000000-0005-0000-0000-0000CF780000}"/>
    <cellStyle name="Note 40 3 2 4" xfId="22302" xr:uid="{00000000-0005-0000-0000-0000D0780000}"/>
    <cellStyle name="Note 40 3 2 5" xfId="36755" xr:uid="{00000000-0005-0000-0000-0000D1780000}"/>
    <cellStyle name="Note 40 3 3" xfId="7328" xr:uid="{00000000-0005-0000-0000-0000D2780000}"/>
    <cellStyle name="Note 40 3 3 2" xfId="24763" xr:uid="{00000000-0005-0000-0000-0000D3780000}"/>
    <cellStyle name="Note 40 3 3 3" xfId="39216" xr:uid="{00000000-0005-0000-0000-0000D4780000}"/>
    <cellStyle name="Note 40 3 4" xfId="9769" xr:uid="{00000000-0005-0000-0000-0000D5780000}"/>
    <cellStyle name="Note 40 3 4 2" xfId="27204" xr:uid="{00000000-0005-0000-0000-0000D6780000}"/>
    <cellStyle name="Note 40 3 4 3" xfId="41657" xr:uid="{00000000-0005-0000-0000-0000D7780000}"/>
    <cellStyle name="Note 40 3 5" xfId="12189" xr:uid="{00000000-0005-0000-0000-0000D8780000}"/>
    <cellStyle name="Note 40 3 5 2" xfId="29624" xr:uid="{00000000-0005-0000-0000-0000D9780000}"/>
    <cellStyle name="Note 40 3 5 3" xfId="44077" xr:uid="{00000000-0005-0000-0000-0000DA780000}"/>
    <cellStyle name="Note 40 3 6" xfId="19196" xr:uid="{00000000-0005-0000-0000-0000DB780000}"/>
    <cellStyle name="Note 40 4" xfId="2356" xr:uid="{00000000-0005-0000-0000-0000DC780000}"/>
    <cellStyle name="Note 40 4 2" xfId="4867" xr:uid="{00000000-0005-0000-0000-0000DD780000}"/>
    <cellStyle name="Note 40 4 2 2" xfId="22303" xr:uid="{00000000-0005-0000-0000-0000DE780000}"/>
    <cellStyle name="Note 40 4 2 3" xfId="36756" xr:uid="{00000000-0005-0000-0000-0000DF780000}"/>
    <cellStyle name="Note 40 4 3" xfId="7329" xr:uid="{00000000-0005-0000-0000-0000E0780000}"/>
    <cellStyle name="Note 40 4 3 2" xfId="24764" xr:uid="{00000000-0005-0000-0000-0000E1780000}"/>
    <cellStyle name="Note 40 4 3 3" xfId="39217" xr:uid="{00000000-0005-0000-0000-0000E2780000}"/>
    <cellStyle name="Note 40 4 4" xfId="9770" xr:uid="{00000000-0005-0000-0000-0000E3780000}"/>
    <cellStyle name="Note 40 4 4 2" xfId="27205" xr:uid="{00000000-0005-0000-0000-0000E4780000}"/>
    <cellStyle name="Note 40 4 4 3" xfId="41658" xr:uid="{00000000-0005-0000-0000-0000E5780000}"/>
    <cellStyle name="Note 40 4 5" xfId="12190" xr:uid="{00000000-0005-0000-0000-0000E6780000}"/>
    <cellStyle name="Note 40 4 5 2" xfId="29625" xr:uid="{00000000-0005-0000-0000-0000E7780000}"/>
    <cellStyle name="Note 40 4 5 3" xfId="44078" xr:uid="{00000000-0005-0000-0000-0000E8780000}"/>
    <cellStyle name="Note 40 4 6" xfId="15359" xr:uid="{00000000-0005-0000-0000-0000E9780000}"/>
    <cellStyle name="Note 40 4 6 2" xfId="32794" xr:uid="{00000000-0005-0000-0000-0000EA780000}"/>
    <cellStyle name="Note 40 4 6 3" xfId="47247" xr:uid="{00000000-0005-0000-0000-0000EB780000}"/>
    <cellStyle name="Note 40 4 7" xfId="19197" xr:uid="{00000000-0005-0000-0000-0000EC780000}"/>
    <cellStyle name="Note 40 4 8" xfId="20521" xr:uid="{00000000-0005-0000-0000-0000ED780000}"/>
    <cellStyle name="Note 40 5" xfId="4864" xr:uid="{00000000-0005-0000-0000-0000EE780000}"/>
    <cellStyle name="Note 40 5 2" xfId="14273" xr:uid="{00000000-0005-0000-0000-0000EF780000}"/>
    <cellStyle name="Note 40 5 2 2" xfId="31708" xr:uid="{00000000-0005-0000-0000-0000F0780000}"/>
    <cellStyle name="Note 40 5 2 3" xfId="46161" xr:uid="{00000000-0005-0000-0000-0000F1780000}"/>
    <cellStyle name="Note 40 5 3" xfId="16734" xr:uid="{00000000-0005-0000-0000-0000F2780000}"/>
    <cellStyle name="Note 40 5 3 2" xfId="34169" xr:uid="{00000000-0005-0000-0000-0000F3780000}"/>
    <cellStyle name="Note 40 5 3 3" xfId="48622" xr:uid="{00000000-0005-0000-0000-0000F4780000}"/>
    <cellStyle name="Note 40 5 4" xfId="22300" xr:uid="{00000000-0005-0000-0000-0000F5780000}"/>
    <cellStyle name="Note 40 5 5" xfId="36753" xr:uid="{00000000-0005-0000-0000-0000F6780000}"/>
    <cellStyle name="Note 40 6" xfId="7326" xr:uid="{00000000-0005-0000-0000-0000F7780000}"/>
    <cellStyle name="Note 40 6 2" xfId="24761" xr:uid="{00000000-0005-0000-0000-0000F8780000}"/>
    <cellStyle name="Note 40 6 3" xfId="39214" xr:uid="{00000000-0005-0000-0000-0000F9780000}"/>
    <cellStyle name="Note 40 7" xfId="9767" xr:uid="{00000000-0005-0000-0000-0000FA780000}"/>
    <cellStyle name="Note 40 7 2" xfId="27202" xr:uid="{00000000-0005-0000-0000-0000FB780000}"/>
    <cellStyle name="Note 40 7 3" xfId="41655" xr:uid="{00000000-0005-0000-0000-0000FC780000}"/>
    <cellStyle name="Note 40 8" xfId="12187" xr:uid="{00000000-0005-0000-0000-0000FD780000}"/>
    <cellStyle name="Note 40 8 2" xfId="29622" xr:uid="{00000000-0005-0000-0000-0000FE780000}"/>
    <cellStyle name="Note 40 8 3" xfId="44075" xr:uid="{00000000-0005-0000-0000-0000FF780000}"/>
    <cellStyle name="Note 40 9" xfId="19194" xr:uid="{00000000-0005-0000-0000-000000790000}"/>
    <cellStyle name="Note 41" xfId="35193" xr:uid="{00000000-0005-0000-0000-000001790000}"/>
    <cellStyle name="Note 41 2" xfId="35194" xr:uid="{00000000-0005-0000-0000-000002790000}"/>
    <cellStyle name="Note 41 2 2" xfId="35195" xr:uid="{00000000-0005-0000-0000-000003790000}"/>
    <cellStyle name="Note 41 3" xfId="35196" xr:uid="{00000000-0005-0000-0000-000004790000}"/>
    <cellStyle name="Note 5" xfId="2357" xr:uid="{00000000-0005-0000-0000-000005790000}"/>
    <cellStyle name="Note 5 10" xfId="2358" xr:uid="{00000000-0005-0000-0000-000006790000}"/>
    <cellStyle name="Note 5 10 10" xfId="7331" xr:uid="{00000000-0005-0000-0000-000007790000}"/>
    <cellStyle name="Note 5 10 10 2" xfId="24766" xr:uid="{00000000-0005-0000-0000-000008790000}"/>
    <cellStyle name="Note 5 10 10 3" xfId="39219" xr:uid="{00000000-0005-0000-0000-000009790000}"/>
    <cellStyle name="Note 5 10 11" xfId="9772" xr:uid="{00000000-0005-0000-0000-00000A790000}"/>
    <cellStyle name="Note 5 10 11 2" xfId="27207" xr:uid="{00000000-0005-0000-0000-00000B790000}"/>
    <cellStyle name="Note 5 10 11 3" xfId="41660" xr:uid="{00000000-0005-0000-0000-00000C790000}"/>
    <cellStyle name="Note 5 10 12" xfId="12192" xr:uid="{00000000-0005-0000-0000-00000D790000}"/>
    <cellStyle name="Note 5 10 12 2" xfId="29627" xr:uid="{00000000-0005-0000-0000-00000E790000}"/>
    <cellStyle name="Note 5 10 12 3" xfId="44080" xr:uid="{00000000-0005-0000-0000-00000F790000}"/>
    <cellStyle name="Note 5 10 13" xfId="19199" xr:uid="{00000000-0005-0000-0000-000010790000}"/>
    <cellStyle name="Note 5 10 2" xfId="2359" xr:uid="{00000000-0005-0000-0000-000011790000}"/>
    <cellStyle name="Note 5 10 2 2" xfId="2360" xr:uid="{00000000-0005-0000-0000-000012790000}"/>
    <cellStyle name="Note 5 10 2 2 2" xfId="4871" xr:uid="{00000000-0005-0000-0000-000013790000}"/>
    <cellStyle name="Note 5 10 2 2 2 2" xfId="14279" xr:uid="{00000000-0005-0000-0000-000014790000}"/>
    <cellStyle name="Note 5 10 2 2 2 2 2" xfId="31714" xr:uid="{00000000-0005-0000-0000-000015790000}"/>
    <cellStyle name="Note 5 10 2 2 2 2 3" xfId="46167" xr:uid="{00000000-0005-0000-0000-000016790000}"/>
    <cellStyle name="Note 5 10 2 2 2 3" xfId="16740" xr:uid="{00000000-0005-0000-0000-000017790000}"/>
    <cellStyle name="Note 5 10 2 2 2 3 2" xfId="34175" xr:uid="{00000000-0005-0000-0000-000018790000}"/>
    <cellStyle name="Note 5 10 2 2 2 3 3" xfId="48628" xr:uid="{00000000-0005-0000-0000-000019790000}"/>
    <cellStyle name="Note 5 10 2 2 2 4" xfId="22307" xr:uid="{00000000-0005-0000-0000-00001A790000}"/>
    <cellStyle name="Note 5 10 2 2 2 5" xfId="36760" xr:uid="{00000000-0005-0000-0000-00001B790000}"/>
    <cellStyle name="Note 5 10 2 2 3" xfId="7333" xr:uid="{00000000-0005-0000-0000-00001C790000}"/>
    <cellStyle name="Note 5 10 2 2 3 2" xfId="24768" xr:uid="{00000000-0005-0000-0000-00001D790000}"/>
    <cellStyle name="Note 5 10 2 2 3 3" xfId="39221" xr:uid="{00000000-0005-0000-0000-00001E790000}"/>
    <cellStyle name="Note 5 10 2 2 4" xfId="9774" xr:uid="{00000000-0005-0000-0000-00001F790000}"/>
    <cellStyle name="Note 5 10 2 2 4 2" xfId="27209" xr:uid="{00000000-0005-0000-0000-000020790000}"/>
    <cellStyle name="Note 5 10 2 2 4 3" xfId="41662" xr:uid="{00000000-0005-0000-0000-000021790000}"/>
    <cellStyle name="Note 5 10 2 2 5" xfId="12194" xr:uid="{00000000-0005-0000-0000-000022790000}"/>
    <cellStyle name="Note 5 10 2 2 5 2" xfId="29629" xr:uid="{00000000-0005-0000-0000-000023790000}"/>
    <cellStyle name="Note 5 10 2 2 5 3" xfId="44082" xr:uid="{00000000-0005-0000-0000-000024790000}"/>
    <cellStyle name="Note 5 10 2 2 6" xfId="19201" xr:uid="{00000000-0005-0000-0000-000025790000}"/>
    <cellStyle name="Note 5 10 2 3" xfId="2361" xr:uid="{00000000-0005-0000-0000-000026790000}"/>
    <cellStyle name="Note 5 10 2 3 2" xfId="4872" xr:uid="{00000000-0005-0000-0000-000027790000}"/>
    <cellStyle name="Note 5 10 2 3 2 2" xfId="14280" xr:uid="{00000000-0005-0000-0000-000028790000}"/>
    <cellStyle name="Note 5 10 2 3 2 2 2" xfId="31715" xr:uid="{00000000-0005-0000-0000-000029790000}"/>
    <cellStyle name="Note 5 10 2 3 2 2 3" xfId="46168" xr:uid="{00000000-0005-0000-0000-00002A790000}"/>
    <cellStyle name="Note 5 10 2 3 2 3" xfId="16741" xr:uid="{00000000-0005-0000-0000-00002B790000}"/>
    <cellStyle name="Note 5 10 2 3 2 3 2" xfId="34176" xr:uid="{00000000-0005-0000-0000-00002C790000}"/>
    <cellStyle name="Note 5 10 2 3 2 3 3" xfId="48629" xr:uid="{00000000-0005-0000-0000-00002D790000}"/>
    <cellStyle name="Note 5 10 2 3 2 4" xfId="22308" xr:uid="{00000000-0005-0000-0000-00002E790000}"/>
    <cellStyle name="Note 5 10 2 3 2 5" xfId="36761" xr:uid="{00000000-0005-0000-0000-00002F790000}"/>
    <cellStyle name="Note 5 10 2 3 3" xfId="7334" xr:uid="{00000000-0005-0000-0000-000030790000}"/>
    <cellStyle name="Note 5 10 2 3 3 2" xfId="24769" xr:uid="{00000000-0005-0000-0000-000031790000}"/>
    <cellStyle name="Note 5 10 2 3 3 3" xfId="39222" xr:uid="{00000000-0005-0000-0000-000032790000}"/>
    <cellStyle name="Note 5 10 2 3 4" xfId="9775" xr:uid="{00000000-0005-0000-0000-000033790000}"/>
    <cellStyle name="Note 5 10 2 3 4 2" xfId="27210" xr:uid="{00000000-0005-0000-0000-000034790000}"/>
    <cellStyle name="Note 5 10 2 3 4 3" xfId="41663" xr:uid="{00000000-0005-0000-0000-000035790000}"/>
    <cellStyle name="Note 5 10 2 3 5" xfId="12195" xr:uid="{00000000-0005-0000-0000-000036790000}"/>
    <cellStyle name="Note 5 10 2 3 5 2" xfId="29630" xr:uid="{00000000-0005-0000-0000-000037790000}"/>
    <cellStyle name="Note 5 10 2 3 5 3" xfId="44083" xr:uid="{00000000-0005-0000-0000-000038790000}"/>
    <cellStyle name="Note 5 10 2 3 6" xfId="19202" xr:uid="{00000000-0005-0000-0000-000039790000}"/>
    <cellStyle name="Note 5 10 2 4" xfId="2362" xr:uid="{00000000-0005-0000-0000-00003A790000}"/>
    <cellStyle name="Note 5 10 2 4 2" xfId="4873" xr:uid="{00000000-0005-0000-0000-00003B790000}"/>
    <cellStyle name="Note 5 10 2 4 2 2" xfId="22309" xr:uid="{00000000-0005-0000-0000-00003C790000}"/>
    <cellStyle name="Note 5 10 2 4 2 3" xfId="36762" xr:uid="{00000000-0005-0000-0000-00003D790000}"/>
    <cellStyle name="Note 5 10 2 4 3" xfId="7335" xr:uid="{00000000-0005-0000-0000-00003E790000}"/>
    <cellStyle name="Note 5 10 2 4 3 2" xfId="24770" xr:uid="{00000000-0005-0000-0000-00003F790000}"/>
    <cellStyle name="Note 5 10 2 4 3 3" xfId="39223" xr:uid="{00000000-0005-0000-0000-000040790000}"/>
    <cellStyle name="Note 5 10 2 4 4" xfId="9776" xr:uid="{00000000-0005-0000-0000-000041790000}"/>
    <cellStyle name="Note 5 10 2 4 4 2" xfId="27211" xr:uid="{00000000-0005-0000-0000-000042790000}"/>
    <cellStyle name="Note 5 10 2 4 4 3" xfId="41664" xr:uid="{00000000-0005-0000-0000-000043790000}"/>
    <cellStyle name="Note 5 10 2 4 5" xfId="12196" xr:uid="{00000000-0005-0000-0000-000044790000}"/>
    <cellStyle name="Note 5 10 2 4 5 2" xfId="29631" xr:uid="{00000000-0005-0000-0000-000045790000}"/>
    <cellStyle name="Note 5 10 2 4 5 3" xfId="44084" xr:uid="{00000000-0005-0000-0000-000046790000}"/>
    <cellStyle name="Note 5 10 2 4 6" xfId="15360" xr:uid="{00000000-0005-0000-0000-000047790000}"/>
    <cellStyle name="Note 5 10 2 4 6 2" xfId="32795" xr:uid="{00000000-0005-0000-0000-000048790000}"/>
    <cellStyle name="Note 5 10 2 4 6 3" xfId="47248" xr:uid="{00000000-0005-0000-0000-000049790000}"/>
    <cellStyle name="Note 5 10 2 4 7" xfId="19203" xr:uid="{00000000-0005-0000-0000-00004A790000}"/>
    <cellStyle name="Note 5 10 2 4 8" xfId="20522" xr:uid="{00000000-0005-0000-0000-00004B790000}"/>
    <cellStyle name="Note 5 10 2 5" xfId="4870" xr:uid="{00000000-0005-0000-0000-00004C790000}"/>
    <cellStyle name="Note 5 10 2 5 2" xfId="14278" xr:uid="{00000000-0005-0000-0000-00004D790000}"/>
    <cellStyle name="Note 5 10 2 5 2 2" xfId="31713" xr:uid="{00000000-0005-0000-0000-00004E790000}"/>
    <cellStyle name="Note 5 10 2 5 2 3" xfId="46166" xr:uid="{00000000-0005-0000-0000-00004F790000}"/>
    <cellStyle name="Note 5 10 2 5 3" xfId="16739" xr:uid="{00000000-0005-0000-0000-000050790000}"/>
    <cellStyle name="Note 5 10 2 5 3 2" xfId="34174" xr:uid="{00000000-0005-0000-0000-000051790000}"/>
    <cellStyle name="Note 5 10 2 5 3 3" xfId="48627" xr:uid="{00000000-0005-0000-0000-000052790000}"/>
    <cellStyle name="Note 5 10 2 5 4" xfId="22306" xr:uid="{00000000-0005-0000-0000-000053790000}"/>
    <cellStyle name="Note 5 10 2 5 5" xfId="36759" xr:uid="{00000000-0005-0000-0000-000054790000}"/>
    <cellStyle name="Note 5 10 2 6" xfId="7332" xr:uid="{00000000-0005-0000-0000-000055790000}"/>
    <cellStyle name="Note 5 10 2 6 2" xfId="24767" xr:uid="{00000000-0005-0000-0000-000056790000}"/>
    <cellStyle name="Note 5 10 2 6 3" xfId="39220" xr:uid="{00000000-0005-0000-0000-000057790000}"/>
    <cellStyle name="Note 5 10 2 7" xfId="9773" xr:uid="{00000000-0005-0000-0000-000058790000}"/>
    <cellStyle name="Note 5 10 2 7 2" xfId="27208" xr:uid="{00000000-0005-0000-0000-000059790000}"/>
    <cellStyle name="Note 5 10 2 7 3" xfId="41661" xr:uid="{00000000-0005-0000-0000-00005A790000}"/>
    <cellStyle name="Note 5 10 2 8" xfId="12193" xr:uid="{00000000-0005-0000-0000-00005B790000}"/>
    <cellStyle name="Note 5 10 2 8 2" xfId="29628" xr:uid="{00000000-0005-0000-0000-00005C790000}"/>
    <cellStyle name="Note 5 10 2 8 3" xfId="44081" xr:uid="{00000000-0005-0000-0000-00005D790000}"/>
    <cellStyle name="Note 5 10 2 9" xfId="19200" xr:uid="{00000000-0005-0000-0000-00005E790000}"/>
    <cellStyle name="Note 5 10 3" xfId="2363" xr:uid="{00000000-0005-0000-0000-00005F790000}"/>
    <cellStyle name="Note 5 10 3 2" xfId="2364" xr:uid="{00000000-0005-0000-0000-000060790000}"/>
    <cellStyle name="Note 5 10 3 2 2" xfId="4875" xr:uid="{00000000-0005-0000-0000-000061790000}"/>
    <cellStyle name="Note 5 10 3 2 2 2" xfId="14282" xr:uid="{00000000-0005-0000-0000-000062790000}"/>
    <cellStyle name="Note 5 10 3 2 2 2 2" xfId="31717" xr:uid="{00000000-0005-0000-0000-000063790000}"/>
    <cellStyle name="Note 5 10 3 2 2 2 3" xfId="46170" xr:uid="{00000000-0005-0000-0000-000064790000}"/>
    <cellStyle name="Note 5 10 3 2 2 3" xfId="16743" xr:uid="{00000000-0005-0000-0000-000065790000}"/>
    <cellStyle name="Note 5 10 3 2 2 3 2" xfId="34178" xr:uid="{00000000-0005-0000-0000-000066790000}"/>
    <cellStyle name="Note 5 10 3 2 2 3 3" xfId="48631" xr:uid="{00000000-0005-0000-0000-000067790000}"/>
    <cellStyle name="Note 5 10 3 2 2 4" xfId="22311" xr:uid="{00000000-0005-0000-0000-000068790000}"/>
    <cellStyle name="Note 5 10 3 2 2 5" xfId="36764" xr:uid="{00000000-0005-0000-0000-000069790000}"/>
    <cellStyle name="Note 5 10 3 2 3" xfId="7337" xr:uid="{00000000-0005-0000-0000-00006A790000}"/>
    <cellStyle name="Note 5 10 3 2 3 2" xfId="24772" xr:uid="{00000000-0005-0000-0000-00006B790000}"/>
    <cellStyle name="Note 5 10 3 2 3 3" xfId="39225" xr:uid="{00000000-0005-0000-0000-00006C790000}"/>
    <cellStyle name="Note 5 10 3 2 4" xfId="9778" xr:uid="{00000000-0005-0000-0000-00006D790000}"/>
    <cellStyle name="Note 5 10 3 2 4 2" xfId="27213" xr:uid="{00000000-0005-0000-0000-00006E790000}"/>
    <cellStyle name="Note 5 10 3 2 4 3" xfId="41666" xr:uid="{00000000-0005-0000-0000-00006F790000}"/>
    <cellStyle name="Note 5 10 3 2 5" xfId="12198" xr:uid="{00000000-0005-0000-0000-000070790000}"/>
    <cellStyle name="Note 5 10 3 2 5 2" xfId="29633" xr:uid="{00000000-0005-0000-0000-000071790000}"/>
    <cellStyle name="Note 5 10 3 2 5 3" xfId="44086" xr:uid="{00000000-0005-0000-0000-000072790000}"/>
    <cellStyle name="Note 5 10 3 2 6" xfId="19205" xr:uid="{00000000-0005-0000-0000-000073790000}"/>
    <cellStyle name="Note 5 10 3 3" xfId="2365" xr:uid="{00000000-0005-0000-0000-000074790000}"/>
    <cellStyle name="Note 5 10 3 3 2" xfId="4876" xr:uid="{00000000-0005-0000-0000-000075790000}"/>
    <cellStyle name="Note 5 10 3 3 2 2" xfId="14283" xr:uid="{00000000-0005-0000-0000-000076790000}"/>
    <cellStyle name="Note 5 10 3 3 2 2 2" xfId="31718" xr:uid="{00000000-0005-0000-0000-000077790000}"/>
    <cellStyle name="Note 5 10 3 3 2 2 3" xfId="46171" xr:uid="{00000000-0005-0000-0000-000078790000}"/>
    <cellStyle name="Note 5 10 3 3 2 3" xfId="16744" xr:uid="{00000000-0005-0000-0000-000079790000}"/>
    <cellStyle name="Note 5 10 3 3 2 3 2" xfId="34179" xr:uid="{00000000-0005-0000-0000-00007A790000}"/>
    <cellStyle name="Note 5 10 3 3 2 3 3" xfId="48632" xr:uid="{00000000-0005-0000-0000-00007B790000}"/>
    <cellStyle name="Note 5 10 3 3 2 4" xfId="22312" xr:uid="{00000000-0005-0000-0000-00007C790000}"/>
    <cellStyle name="Note 5 10 3 3 2 5" xfId="36765" xr:uid="{00000000-0005-0000-0000-00007D790000}"/>
    <cellStyle name="Note 5 10 3 3 3" xfId="7338" xr:uid="{00000000-0005-0000-0000-00007E790000}"/>
    <cellStyle name="Note 5 10 3 3 3 2" xfId="24773" xr:uid="{00000000-0005-0000-0000-00007F790000}"/>
    <cellStyle name="Note 5 10 3 3 3 3" xfId="39226" xr:uid="{00000000-0005-0000-0000-000080790000}"/>
    <cellStyle name="Note 5 10 3 3 4" xfId="9779" xr:uid="{00000000-0005-0000-0000-000081790000}"/>
    <cellStyle name="Note 5 10 3 3 4 2" xfId="27214" xr:uid="{00000000-0005-0000-0000-000082790000}"/>
    <cellStyle name="Note 5 10 3 3 4 3" xfId="41667" xr:uid="{00000000-0005-0000-0000-000083790000}"/>
    <cellStyle name="Note 5 10 3 3 5" xfId="12199" xr:uid="{00000000-0005-0000-0000-000084790000}"/>
    <cellStyle name="Note 5 10 3 3 5 2" xfId="29634" xr:uid="{00000000-0005-0000-0000-000085790000}"/>
    <cellStyle name="Note 5 10 3 3 5 3" xfId="44087" xr:uid="{00000000-0005-0000-0000-000086790000}"/>
    <cellStyle name="Note 5 10 3 3 6" xfId="19206" xr:uid="{00000000-0005-0000-0000-000087790000}"/>
    <cellStyle name="Note 5 10 3 4" xfId="2366" xr:uid="{00000000-0005-0000-0000-000088790000}"/>
    <cellStyle name="Note 5 10 3 4 2" xfId="4877" xr:uid="{00000000-0005-0000-0000-000089790000}"/>
    <cellStyle name="Note 5 10 3 4 2 2" xfId="22313" xr:uid="{00000000-0005-0000-0000-00008A790000}"/>
    <cellStyle name="Note 5 10 3 4 2 3" xfId="36766" xr:uid="{00000000-0005-0000-0000-00008B790000}"/>
    <cellStyle name="Note 5 10 3 4 3" xfId="7339" xr:uid="{00000000-0005-0000-0000-00008C790000}"/>
    <cellStyle name="Note 5 10 3 4 3 2" xfId="24774" xr:uid="{00000000-0005-0000-0000-00008D790000}"/>
    <cellStyle name="Note 5 10 3 4 3 3" xfId="39227" xr:uid="{00000000-0005-0000-0000-00008E790000}"/>
    <cellStyle name="Note 5 10 3 4 4" xfId="9780" xr:uid="{00000000-0005-0000-0000-00008F790000}"/>
    <cellStyle name="Note 5 10 3 4 4 2" xfId="27215" xr:uid="{00000000-0005-0000-0000-000090790000}"/>
    <cellStyle name="Note 5 10 3 4 4 3" xfId="41668" xr:uid="{00000000-0005-0000-0000-000091790000}"/>
    <cellStyle name="Note 5 10 3 4 5" xfId="12200" xr:uid="{00000000-0005-0000-0000-000092790000}"/>
    <cellStyle name="Note 5 10 3 4 5 2" xfId="29635" xr:uid="{00000000-0005-0000-0000-000093790000}"/>
    <cellStyle name="Note 5 10 3 4 5 3" xfId="44088" xr:uid="{00000000-0005-0000-0000-000094790000}"/>
    <cellStyle name="Note 5 10 3 4 6" xfId="15361" xr:uid="{00000000-0005-0000-0000-000095790000}"/>
    <cellStyle name="Note 5 10 3 4 6 2" xfId="32796" xr:uid="{00000000-0005-0000-0000-000096790000}"/>
    <cellStyle name="Note 5 10 3 4 6 3" xfId="47249" xr:uid="{00000000-0005-0000-0000-000097790000}"/>
    <cellStyle name="Note 5 10 3 4 7" xfId="19207" xr:uid="{00000000-0005-0000-0000-000098790000}"/>
    <cellStyle name="Note 5 10 3 4 8" xfId="20523" xr:uid="{00000000-0005-0000-0000-000099790000}"/>
    <cellStyle name="Note 5 10 3 5" xfId="4874" xr:uid="{00000000-0005-0000-0000-00009A790000}"/>
    <cellStyle name="Note 5 10 3 5 2" xfId="14281" xr:uid="{00000000-0005-0000-0000-00009B790000}"/>
    <cellStyle name="Note 5 10 3 5 2 2" xfId="31716" xr:uid="{00000000-0005-0000-0000-00009C790000}"/>
    <cellStyle name="Note 5 10 3 5 2 3" xfId="46169" xr:uid="{00000000-0005-0000-0000-00009D790000}"/>
    <cellStyle name="Note 5 10 3 5 3" xfId="16742" xr:uid="{00000000-0005-0000-0000-00009E790000}"/>
    <cellStyle name="Note 5 10 3 5 3 2" xfId="34177" xr:uid="{00000000-0005-0000-0000-00009F790000}"/>
    <cellStyle name="Note 5 10 3 5 3 3" xfId="48630" xr:uid="{00000000-0005-0000-0000-0000A0790000}"/>
    <cellStyle name="Note 5 10 3 5 4" xfId="22310" xr:uid="{00000000-0005-0000-0000-0000A1790000}"/>
    <cellStyle name="Note 5 10 3 5 5" xfId="36763" xr:uid="{00000000-0005-0000-0000-0000A2790000}"/>
    <cellStyle name="Note 5 10 3 6" xfId="7336" xr:uid="{00000000-0005-0000-0000-0000A3790000}"/>
    <cellStyle name="Note 5 10 3 6 2" xfId="24771" xr:uid="{00000000-0005-0000-0000-0000A4790000}"/>
    <cellStyle name="Note 5 10 3 6 3" xfId="39224" xr:uid="{00000000-0005-0000-0000-0000A5790000}"/>
    <cellStyle name="Note 5 10 3 7" xfId="9777" xr:uid="{00000000-0005-0000-0000-0000A6790000}"/>
    <cellStyle name="Note 5 10 3 7 2" xfId="27212" xr:uid="{00000000-0005-0000-0000-0000A7790000}"/>
    <cellStyle name="Note 5 10 3 7 3" xfId="41665" xr:uid="{00000000-0005-0000-0000-0000A8790000}"/>
    <cellStyle name="Note 5 10 3 8" xfId="12197" xr:uid="{00000000-0005-0000-0000-0000A9790000}"/>
    <cellStyle name="Note 5 10 3 8 2" xfId="29632" xr:uid="{00000000-0005-0000-0000-0000AA790000}"/>
    <cellStyle name="Note 5 10 3 8 3" xfId="44085" xr:uid="{00000000-0005-0000-0000-0000AB790000}"/>
    <cellStyle name="Note 5 10 3 9" xfId="19204" xr:uid="{00000000-0005-0000-0000-0000AC790000}"/>
    <cellStyle name="Note 5 10 4" xfId="2367" xr:uid="{00000000-0005-0000-0000-0000AD790000}"/>
    <cellStyle name="Note 5 10 4 2" xfId="2368" xr:uid="{00000000-0005-0000-0000-0000AE790000}"/>
    <cellStyle name="Note 5 10 4 2 2" xfId="4879" xr:uid="{00000000-0005-0000-0000-0000AF790000}"/>
    <cellStyle name="Note 5 10 4 2 2 2" xfId="14285" xr:uid="{00000000-0005-0000-0000-0000B0790000}"/>
    <cellStyle name="Note 5 10 4 2 2 2 2" xfId="31720" xr:uid="{00000000-0005-0000-0000-0000B1790000}"/>
    <cellStyle name="Note 5 10 4 2 2 2 3" xfId="46173" xr:uid="{00000000-0005-0000-0000-0000B2790000}"/>
    <cellStyle name="Note 5 10 4 2 2 3" xfId="16746" xr:uid="{00000000-0005-0000-0000-0000B3790000}"/>
    <cellStyle name="Note 5 10 4 2 2 3 2" xfId="34181" xr:uid="{00000000-0005-0000-0000-0000B4790000}"/>
    <cellStyle name="Note 5 10 4 2 2 3 3" xfId="48634" xr:uid="{00000000-0005-0000-0000-0000B5790000}"/>
    <cellStyle name="Note 5 10 4 2 2 4" xfId="22315" xr:uid="{00000000-0005-0000-0000-0000B6790000}"/>
    <cellStyle name="Note 5 10 4 2 2 5" xfId="36768" xr:uid="{00000000-0005-0000-0000-0000B7790000}"/>
    <cellStyle name="Note 5 10 4 2 3" xfId="7341" xr:uid="{00000000-0005-0000-0000-0000B8790000}"/>
    <cellStyle name="Note 5 10 4 2 3 2" xfId="24776" xr:uid="{00000000-0005-0000-0000-0000B9790000}"/>
    <cellStyle name="Note 5 10 4 2 3 3" xfId="39229" xr:uid="{00000000-0005-0000-0000-0000BA790000}"/>
    <cellStyle name="Note 5 10 4 2 4" xfId="9782" xr:uid="{00000000-0005-0000-0000-0000BB790000}"/>
    <cellStyle name="Note 5 10 4 2 4 2" xfId="27217" xr:uid="{00000000-0005-0000-0000-0000BC790000}"/>
    <cellStyle name="Note 5 10 4 2 4 3" xfId="41670" xr:uid="{00000000-0005-0000-0000-0000BD790000}"/>
    <cellStyle name="Note 5 10 4 2 5" xfId="12202" xr:uid="{00000000-0005-0000-0000-0000BE790000}"/>
    <cellStyle name="Note 5 10 4 2 5 2" xfId="29637" xr:uid="{00000000-0005-0000-0000-0000BF790000}"/>
    <cellStyle name="Note 5 10 4 2 5 3" xfId="44090" xr:uid="{00000000-0005-0000-0000-0000C0790000}"/>
    <cellStyle name="Note 5 10 4 2 6" xfId="19209" xr:uid="{00000000-0005-0000-0000-0000C1790000}"/>
    <cellStyle name="Note 5 10 4 3" xfId="2369" xr:uid="{00000000-0005-0000-0000-0000C2790000}"/>
    <cellStyle name="Note 5 10 4 3 2" xfId="4880" xr:uid="{00000000-0005-0000-0000-0000C3790000}"/>
    <cellStyle name="Note 5 10 4 3 2 2" xfId="14286" xr:uid="{00000000-0005-0000-0000-0000C4790000}"/>
    <cellStyle name="Note 5 10 4 3 2 2 2" xfId="31721" xr:uid="{00000000-0005-0000-0000-0000C5790000}"/>
    <cellStyle name="Note 5 10 4 3 2 2 3" xfId="46174" xr:uid="{00000000-0005-0000-0000-0000C6790000}"/>
    <cellStyle name="Note 5 10 4 3 2 3" xfId="16747" xr:uid="{00000000-0005-0000-0000-0000C7790000}"/>
    <cellStyle name="Note 5 10 4 3 2 3 2" xfId="34182" xr:uid="{00000000-0005-0000-0000-0000C8790000}"/>
    <cellStyle name="Note 5 10 4 3 2 3 3" xfId="48635" xr:uid="{00000000-0005-0000-0000-0000C9790000}"/>
    <cellStyle name="Note 5 10 4 3 2 4" xfId="22316" xr:uid="{00000000-0005-0000-0000-0000CA790000}"/>
    <cellStyle name="Note 5 10 4 3 2 5" xfId="36769" xr:uid="{00000000-0005-0000-0000-0000CB790000}"/>
    <cellStyle name="Note 5 10 4 3 3" xfId="7342" xr:uid="{00000000-0005-0000-0000-0000CC790000}"/>
    <cellStyle name="Note 5 10 4 3 3 2" xfId="24777" xr:uid="{00000000-0005-0000-0000-0000CD790000}"/>
    <cellStyle name="Note 5 10 4 3 3 3" xfId="39230" xr:uid="{00000000-0005-0000-0000-0000CE790000}"/>
    <cellStyle name="Note 5 10 4 3 4" xfId="9783" xr:uid="{00000000-0005-0000-0000-0000CF790000}"/>
    <cellStyle name="Note 5 10 4 3 4 2" xfId="27218" xr:uid="{00000000-0005-0000-0000-0000D0790000}"/>
    <cellStyle name="Note 5 10 4 3 4 3" xfId="41671" xr:uid="{00000000-0005-0000-0000-0000D1790000}"/>
    <cellStyle name="Note 5 10 4 3 5" xfId="12203" xr:uid="{00000000-0005-0000-0000-0000D2790000}"/>
    <cellStyle name="Note 5 10 4 3 5 2" xfId="29638" xr:uid="{00000000-0005-0000-0000-0000D3790000}"/>
    <cellStyle name="Note 5 10 4 3 5 3" xfId="44091" xr:uid="{00000000-0005-0000-0000-0000D4790000}"/>
    <cellStyle name="Note 5 10 4 3 6" xfId="19210" xr:uid="{00000000-0005-0000-0000-0000D5790000}"/>
    <cellStyle name="Note 5 10 4 4" xfId="2370" xr:uid="{00000000-0005-0000-0000-0000D6790000}"/>
    <cellStyle name="Note 5 10 4 4 2" xfId="4881" xr:uid="{00000000-0005-0000-0000-0000D7790000}"/>
    <cellStyle name="Note 5 10 4 4 2 2" xfId="22317" xr:uid="{00000000-0005-0000-0000-0000D8790000}"/>
    <cellStyle name="Note 5 10 4 4 2 3" xfId="36770" xr:uid="{00000000-0005-0000-0000-0000D9790000}"/>
    <cellStyle name="Note 5 10 4 4 3" xfId="7343" xr:uid="{00000000-0005-0000-0000-0000DA790000}"/>
    <cellStyle name="Note 5 10 4 4 3 2" xfId="24778" xr:uid="{00000000-0005-0000-0000-0000DB790000}"/>
    <cellStyle name="Note 5 10 4 4 3 3" xfId="39231" xr:uid="{00000000-0005-0000-0000-0000DC790000}"/>
    <cellStyle name="Note 5 10 4 4 4" xfId="9784" xr:uid="{00000000-0005-0000-0000-0000DD790000}"/>
    <cellStyle name="Note 5 10 4 4 4 2" xfId="27219" xr:uid="{00000000-0005-0000-0000-0000DE790000}"/>
    <cellStyle name="Note 5 10 4 4 4 3" xfId="41672" xr:uid="{00000000-0005-0000-0000-0000DF790000}"/>
    <cellStyle name="Note 5 10 4 4 5" xfId="12204" xr:uid="{00000000-0005-0000-0000-0000E0790000}"/>
    <cellStyle name="Note 5 10 4 4 5 2" xfId="29639" xr:uid="{00000000-0005-0000-0000-0000E1790000}"/>
    <cellStyle name="Note 5 10 4 4 5 3" xfId="44092" xr:uid="{00000000-0005-0000-0000-0000E2790000}"/>
    <cellStyle name="Note 5 10 4 4 6" xfId="15362" xr:uid="{00000000-0005-0000-0000-0000E3790000}"/>
    <cellStyle name="Note 5 10 4 4 6 2" xfId="32797" xr:uid="{00000000-0005-0000-0000-0000E4790000}"/>
    <cellStyle name="Note 5 10 4 4 6 3" xfId="47250" xr:uid="{00000000-0005-0000-0000-0000E5790000}"/>
    <cellStyle name="Note 5 10 4 4 7" xfId="19211" xr:uid="{00000000-0005-0000-0000-0000E6790000}"/>
    <cellStyle name="Note 5 10 4 4 8" xfId="20524" xr:uid="{00000000-0005-0000-0000-0000E7790000}"/>
    <cellStyle name="Note 5 10 4 5" xfId="4878" xr:uid="{00000000-0005-0000-0000-0000E8790000}"/>
    <cellStyle name="Note 5 10 4 5 2" xfId="14284" xr:uid="{00000000-0005-0000-0000-0000E9790000}"/>
    <cellStyle name="Note 5 10 4 5 2 2" xfId="31719" xr:uid="{00000000-0005-0000-0000-0000EA790000}"/>
    <cellStyle name="Note 5 10 4 5 2 3" xfId="46172" xr:uid="{00000000-0005-0000-0000-0000EB790000}"/>
    <cellStyle name="Note 5 10 4 5 3" xfId="16745" xr:uid="{00000000-0005-0000-0000-0000EC790000}"/>
    <cellStyle name="Note 5 10 4 5 3 2" xfId="34180" xr:uid="{00000000-0005-0000-0000-0000ED790000}"/>
    <cellStyle name="Note 5 10 4 5 3 3" xfId="48633" xr:uid="{00000000-0005-0000-0000-0000EE790000}"/>
    <cellStyle name="Note 5 10 4 5 4" xfId="22314" xr:uid="{00000000-0005-0000-0000-0000EF790000}"/>
    <cellStyle name="Note 5 10 4 5 5" xfId="36767" xr:uid="{00000000-0005-0000-0000-0000F0790000}"/>
    <cellStyle name="Note 5 10 4 6" xfId="7340" xr:uid="{00000000-0005-0000-0000-0000F1790000}"/>
    <cellStyle name="Note 5 10 4 6 2" xfId="24775" xr:uid="{00000000-0005-0000-0000-0000F2790000}"/>
    <cellStyle name="Note 5 10 4 6 3" xfId="39228" xr:uid="{00000000-0005-0000-0000-0000F3790000}"/>
    <cellStyle name="Note 5 10 4 7" xfId="9781" xr:uid="{00000000-0005-0000-0000-0000F4790000}"/>
    <cellStyle name="Note 5 10 4 7 2" xfId="27216" xr:uid="{00000000-0005-0000-0000-0000F5790000}"/>
    <cellStyle name="Note 5 10 4 7 3" xfId="41669" xr:uid="{00000000-0005-0000-0000-0000F6790000}"/>
    <cellStyle name="Note 5 10 4 8" xfId="12201" xr:uid="{00000000-0005-0000-0000-0000F7790000}"/>
    <cellStyle name="Note 5 10 4 8 2" xfId="29636" xr:uid="{00000000-0005-0000-0000-0000F8790000}"/>
    <cellStyle name="Note 5 10 4 8 3" xfId="44089" xr:uid="{00000000-0005-0000-0000-0000F9790000}"/>
    <cellStyle name="Note 5 10 4 9" xfId="19208" xr:uid="{00000000-0005-0000-0000-0000FA790000}"/>
    <cellStyle name="Note 5 10 5" xfId="2371" xr:uid="{00000000-0005-0000-0000-0000FB790000}"/>
    <cellStyle name="Note 5 10 5 2" xfId="2372" xr:uid="{00000000-0005-0000-0000-0000FC790000}"/>
    <cellStyle name="Note 5 10 5 2 2" xfId="4883" xr:uid="{00000000-0005-0000-0000-0000FD790000}"/>
    <cellStyle name="Note 5 10 5 2 2 2" xfId="14288" xr:uid="{00000000-0005-0000-0000-0000FE790000}"/>
    <cellStyle name="Note 5 10 5 2 2 2 2" xfId="31723" xr:uid="{00000000-0005-0000-0000-0000FF790000}"/>
    <cellStyle name="Note 5 10 5 2 2 2 3" xfId="46176" xr:uid="{00000000-0005-0000-0000-0000007A0000}"/>
    <cellStyle name="Note 5 10 5 2 2 3" xfId="16749" xr:uid="{00000000-0005-0000-0000-0000017A0000}"/>
    <cellStyle name="Note 5 10 5 2 2 3 2" xfId="34184" xr:uid="{00000000-0005-0000-0000-0000027A0000}"/>
    <cellStyle name="Note 5 10 5 2 2 3 3" xfId="48637" xr:uid="{00000000-0005-0000-0000-0000037A0000}"/>
    <cellStyle name="Note 5 10 5 2 2 4" xfId="22319" xr:uid="{00000000-0005-0000-0000-0000047A0000}"/>
    <cellStyle name="Note 5 10 5 2 2 5" xfId="36772" xr:uid="{00000000-0005-0000-0000-0000057A0000}"/>
    <cellStyle name="Note 5 10 5 2 3" xfId="7345" xr:uid="{00000000-0005-0000-0000-0000067A0000}"/>
    <cellStyle name="Note 5 10 5 2 3 2" xfId="24780" xr:uid="{00000000-0005-0000-0000-0000077A0000}"/>
    <cellStyle name="Note 5 10 5 2 3 3" xfId="39233" xr:uid="{00000000-0005-0000-0000-0000087A0000}"/>
    <cellStyle name="Note 5 10 5 2 4" xfId="9786" xr:uid="{00000000-0005-0000-0000-0000097A0000}"/>
    <cellStyle name="Note 5 10 5 2 4 2" xfId="27221" xr:uid="{00000000-0005-0000-0000-00000A7A0000}"/>
    <cellStyle name="Note 5 10 5 2 4 3" xfId="41674" xr:uid="{00000000-0005-0000-0000-00000B7A0000}"/>
    <cellStyle name="Note 5 10 5 2 5" xfId="12206" xr:uid="{00000000-0005-0000-0000-00000C7A0000}"/>
    <cellStyle name="Note 5 10 5 2 5 2" xfId="29641" xr:uid="{00000000-0005-0000-0000-00000D7A0000}"/>
    <cellStyle name="Note 5 10 5 2 5 3" xfId="44094" xr:uid="{00000000-0005-0000-0000-00000E7A0000}"/>
    <cellStyle name="Note 5 10 5 2 6" xfId="19213" xr:uid="{00000000-0005-0000-0000-00000F7A0000}"/>
    <cellStyle name="Note 5 10 5 3" xfId="2373" xr:uid="{00000000-0005-0000-0000-0000107A0000}"/>
    <cellStyle name="Note 5 10 5 3 2" xfId="4884" xr:uid="{00000000-0005-0000-0000-0000117A0000}"/>
    <cellStyle name="Note 5 10 5 3 2 2" xfId="14289" xr:uid="{00000000-0005-0000-0000-0000127A0000}"/>
    <cellStyle name="Note 5 10 5 3 2 2 2" xfId="31724" xr:uid="{00000000-0005-0000-0000-0000137A0000}"/>
    <cellStyle name="Note 5 10 5 3 2 2 3" xfId="46177" xr:uid="{00000000-0005-0000-0000-0000147A0000}"/>
    <cellStyle name="Note 5 10 5 3 2 3" xfId="16750" xr:uid="{00000000-0005-0000-0000-0000157A0000}"/>
    <cellStyle name="Note 5 10 5 3 2 3 2" xfId="34185" xr:uid="{00000000-0005-0000-0000-0000167A0000}"/>
    <cellStyle name="Note 5 10 5 3 2 3 3" xfId="48638" xr:uid="{00000000-0005-0000-0000-0000177A0000}"/>
    <cellStyle name="Note 5 10 5 3 2 4" xfId="22320" xr:uid="{00000000-0005-0000-0000-0000187A0000}"/>
    <cellStyle name="Note 5 10 5 3 2 5" xfId="36773" xr:uid="{00000000-0005-0000-0000-0000197A0000}"/>
    <cellStyle name="Note 5 10 5 3 3" xfId="7346" xr:uid="{00000000-0005-0000-0000-00001A7A0000}"/>
    <cellStyle name="Note 5 10 5 3 3 2" xfId="24781" xr:uid="{00000000-0005-0000-0000-00001B7A0000}"/>
    <cellStyle name="Note 5 10 5 3 3 3" xfId="39234" xr:uid="{00000000-0005-0000-0000-00001C7A0000}"/>
    <cellStyle name="Note 5 10 5 3 4" xfId="9787" xr:uid="{00000000-0005-0000-0000-00001D7A0000}"/>
    <cellStyle name="Note 5 10 5 3 4 2" xfId="27222" xr:uid="{00000000-0005-0000-0000-00001E7A0000}"/>
    <cellStyle name="Note 5 10 5 3 4 3" xfId="41675" xr:uid="{00000000-0005-0000-0000-00001F7A0000}"/>
    <cellStyle name="Note 5 10 5 3 5" xfId="12207" xr:uid="{00000000-0005-0000-0000-0000207A0000}"/>
    <cellStyle name="Note 5 10 5 3 5 2" xfId="29642" xr:uid="{00000000-0005-0000-0000-0000217A0000}"/>
    <cellStyle name="Note 5 10 5 3 5 3" xfId="44095" xr:uid="{00000000-0005-0000-0000-0000227A0000}"/>
    <cellStyle name="Note 5 10 5 3 6" xfId="19214" xr:uid="{00000000-0005-0000-0000-0000237A0000}"/>
    <cellStyle name="Note 5 10 5 4" xfId="2374" xr:uid="{00000000-0005-0000-0000-0000247A0000}"/>
    <cellStyle name="Note 5 10 5 4 2" xfId="4885" xr:uid="{00000000-0005-0000-0000-0000257A0000}"/>
    <cellStyle name="Note 5 10 5 4 2 2" xfId="22321" xr:uid="{00000000-0005-0000-0000-0000267A0000}"/>
    <cellStyle name="Note 5 10 5 4 2 3" xfId="36774" xr:uid="{00000000-0005-0000-0000-0000277A0000}"/>
    <cellStyle name="Note 5 10 5 4 3" xfId="7347" xr:uid="{00000000-0005-0000-0000-0000287A0000}"/>
    <cellStyle name="Note 5 10 5 4 3 2" xfId="24782" xr:uid="{00000000-0005-0000-0000-0000297A0000}"/>
    <cellStyle name="Note 5 10 5 4 3 3" xfId="39235" xr:uid="{00000000-0005-0000-0000-00002A7A0000}"/>
    <cellStyle name="Note 5 10 5 4 4" xfId="9788" xr:uid="{00000000-0005-0000-0000-00002B7A0000}"/>
    <cellStyle name="Note 5 10 5 4 4 2" xfId="27223" xr:uid="{00000000-0005-0000-0000-00002C7A0000}"/>
    <cellStyle name="Note 5 10 5 4 4 3" xfId="41676" xr:uid="{00000000-0005-0000-0000-00002D7A0000}"/>
    <cellStyle name="Note 5 10 5 4 5" xfId="12208" xr:uid="{00000000-0005-0000-0000-00002E7A0000}"/>
    <cellStyle name="Note 5 10 5 4 5 2" xfId="29643" xr:uid="{00000000-0005-0000-0000-00002F7A0000}"/>
    <cellStyle name="Note 5 10 5 4 5 3" xfId="44096" xr:uid="{00000000-0005-0000-0000-0000307A0000}"/>
    <cellStyle name="Note 5 10 5 4 6" xfId="15363" xr:uid="{00000000-0005-0000-0000-0000317A0000}"/>
    <cellStyle name="Note 5 10 5 4 6 2" xfId="32798" xr:uid="{00000000-0005-0000-0000-0000327A0000}"/>
    <cellStyle name="Note 5 10 5 4 6 3" xfId="47251" xr:uid="{00000000-0005-0000-0000-0000337A0000}"/>
    <cellStyle name="Note 5 10 5 4 7" xfId="19215" xr:uid="{00000000-0005-0000-0000-0000347A0000}"/>
    <cellStyle name="Note 5 10 5 4 8" xfId="20525" xr:uid="{00000000-0005-0000-0000-0000357A0000}"/>
    <cellStyle name="Note 5 10 5 5" xfId="4882" xr:uid="{00000000-0005-0000-0000-0000367A0000}"/>
    <cellStyle name="Note 5 10 5 5 2" xfId="14287" xr:uid="{00000000-0005-0000-0000-0000377A0000}"/>
    <cellStyle name="Note 5 10 5 5 2 2" xfId="31722" xr:uid="{00000000-0005-0000-0000-0000387A0000}"/>
    <cellStyle name="Note 5 10 5 5 2 3" xfId="46175" xr:uid="{00000000-0005-0000-0000-0000397A0000}"/>
    <cellStyle name="Note 5 10 5 5 3" xfId="16748" xr:uid="{00000000-0005-0000-0000-00003A7A0000}"/>
    <cellStyle name="Note 5 10 5 5 3 2" xfId="34183" xr:uid="{00000000-0005-0000-0000-00003B7A0000}"/>
    <cellStyle name="Note 5 10 5 5 3 3" xfId="48636" xr:uid="{00000000-0005-0000-0000-00003C7A0000}"/>
    <cellStyle name="Note 5 10 5 5 4" xfId="22318" xr:uid="{00000000-0005-0000-0000-00003D7A0000}"/>
    <cellStyle name="Note 5 10 5 5 5" xfId="36771" xr:uid="{00000000-0005-0000-0000-00003E7A0000}"/>
    <cellStyle name="Note 5 10 5 6" xfId="7344" xr:uid="{00000000-0005-0000-0000-00003F7A0000}"/>
    <cellStyle name="Note 5 10 5 6 2" xfId="24779" xr:uid="{00000000-0005-0000-0000-0000407A0000}"/>
    <cellStyle name="Note 5 10 5 6 3" xfId="39232" xr:uid="{00000000-0005-0000-0000-0000417A0000}"/>
    <cellStyle name="Note 5 10 5 7" xfId="9785" xr:uid="{00000000-0005-0000-0000-0000427A0000}"/>
    <cellStyle name="Note 5 10 5 7 2" xfId="27220" xr:uid="{00000000-0005-0000-0000-0000437A0000}"/>
    <cellStyle name="Note 5 10 5 7 3" xfId="41673" xr:uid="{00000000-0005-0000-0000-0000447A0000}"/>
    <cellStyle name="Note 5 10 5 8" xfId="12205" xr:uid="{00000000-0005-0000-0000-0000457A0000}"/>
    <cellStyle name="Note 5 10 5 8 2" xfId="29640" xr:uid="{00000000-0005-0000-0000-0000467A0000}"/>
    <cellStyle name="Note 5 10 5 8 3" xfId="44093" xr:uid="{00000000-0005-0000-0000-0000477A0000}"/>
    <cellStyle name="Note 5 10 5 9" xfId="19212" xr:uid="{00000000-0005-0000-0000-0000487A0000}"/>
    <cellStyle name="Note 5 10 6" xfId="2375" xr:uid="{00000000-0005-0000-0000-0000497A0000}"/>
    <cellStyle name="Note 5 10 6 2" xfId="4886" xr:uid="{00000000-0005-0000-0000-00004A7A0000}"/>
    <cellStyle name="Note 5 10 6 2 2" xfId="14290" xr:uid="{00000000-0005-0000-0000-00004B7A0000}"/>
    <cellStyle name="Note 5 10 6 2 2 2" xfId="31725" xr:uid="{00000000-0005-0000-0000-00004C7A0000}"/>
    <cellStyle name="Note 5 10 6 2 2 3" xfId="46178" xr:uid="{00000000-0005-0000-0000-00004D7A0000}"/>
    <cellStyle name="Note 5 10 6 2 3" xfId="16751" xr:uid="{00000000-0005-0000-0000-00004E7A0000}"/>
    <cellStyle name="Note 5 10 6 2 3 2" xfId="34186" xr:uid="{00000000-0005-0000-0000-00004F7A0000}"/>
    <cellStyle name="Note 5 10 6 2 3 3" xfId="48639" xr:uid="{00000000-0005-0000-0000-0000507A0000}"/>
    <cellStyle name="Note 5 10 6 2 4" xfId="22322" xr:uid="{00000000-0005-0000-0000-0000517A0000}"/>
    <cellStyle name="Note 5 10 6 2 5" xfId="36775" xr:uid="{00000000-0005-0000-0000-0000527A0000}"/>
    <cellStyle name="Note 5 10 6 3" xfId="7348" xr:uid="{00000000-0005-0000-0000-0000537A0000}"/>
    <cellStyle name="Note 5 10 6 3 2" xfId="24783" xr:uid="{00000000-0005-0000-0000-0000547A0000}"/>
    <cellStyle name="Note 5 10 6 3 3" xfId="39236" xr:uid="{00000000-0005-0000-0000-0000557A0000}"/>
    <cellStyle name="Note 5 10 6 4" xfId="9789" xr:uid="{00000000-0005-0000-0000-0000567A0000}"/>
    <cellStyle name="Note 5 10 6 4 2" xfId="27224" xr:uid="{00000000-0005-0000-0000-0000577A0000}"/>
    <cellStyle name="Note 5 10 6 4 3" xfId="41677" xr:uid="{00000000-0005-0000-0000-0000587A0000}"/>
    <cellStyle name="Note 5 10 6 5" xfId="12209" xr:uid="{00000000-0005-0000-0000-0000597A0000}"/>
    <cellStyle name="Note 5 10 6 5 2" xfId="29644" xr:uid="{00000000-0005-0000-0000-00005A7A0000}"/>
    <cellStyle name="Note 5 10 6 5 3" xfId="44097" xr:uid="{00000000-0005-0000-0000-00005B7A0000}"/>
    <cellStyle name="Note 5 10 6 6" xfId="19216" xr:uid="{00000000-0005-0000-0000-00005C7A0000}"/>
    <cellStyle name="Note 5 10 7" xfId="2376" xr:uid="{00000000-0005-0000-0000-00005D7A0000}"/>
    <cellStyle name="Note 5 10 7 2" xfId="4887" xr:uid="{00000000-0005-0000-0000-00005E7A0000}"/>
    <cellStyle name="Note 5 10 7 2 2" xfId="14291" xr:uid="{00000000-0005-0000-0000-00005F7A0000}"/>
    <cellStyle name="Note 5 10 7 2 2 2" xfId="31726" xr:uid="{00000000-0005-0000-0000-0000607A0000}"/>
    <cellStyle name="Note 5 10 7 2 2 3" xfId="46179" xr:uid="{00000000-0005-0000-0000-0000617A0000}"/>
    <cellStyle name="Note 5 10 7 2 3" xfId="16752" xr:uid="{00000000-0005-0000-0000-0000627A0000}"/>
    <cellStyle name="Note 5 10 7 2 3 2" xfId="34187" xr:uid="{00000000-0005-0000-0000-0000637A0000}"/>
    <cellStyle name="Note 5 10 7 2 3 3" xfId="48640" xr:uid="{00000000-0005-0000-0000-0000647A0000}"/>
    <cellStyle name="Note 5 10 7 2 4" xfId="22323" xr:uid="{00000000-0005-0000-0000-0000657A0000}"/>
    <cellStyle name="Note 5 10 7 2 5" xfId="36776" xr:uid="{00000000-0005-0000-0000-0000667A0000}"/>
    <cellStyle name="Note 5 10 7 3" xfId="7349" xr:uid="{00000000-0005-0000-0000-0000677A0000}"/>
    <cellStyle name="Note 5 10 7 3 2" xfId="24784" xr:uid="{00000000-0005-0000-0000-0000687A0000}"/>
    <cellStyle name="Note 5 10 7 3 3" xfId="39237" xr:uid="{00000000-0005-0000-0000-0000697A0000}"/>
    <cellStyle name="Note 5 10 7 4" xfId="9790" xr:uid="{00000000-0005-0000-0000-00006A7A0000}"/>
    <cellStyle name="Note 5 10 7 4 2" xfId="27225" xr:uid="{00000000-0005-0000-0000-00006B7A0000}"/>
    <cellStyle name="Note 5 10 7 4 3" xfId="41678" xr:uid="{00000000-0005-0000-0000-00006C7A0000}"/>
    <cellStyle name="Note 5 10 7 5" xfId="12210" xr:uid="{00000000-0005-0000-0000-00006D7A0000}"/>
    <cellStyle name="Note 5 10 7 5 2" xfId="29645" xr:uid="{00000000-0005-0000-0000-00006E7A0000}"/>
    <cellStyle name="Note 5 10 7 5 3" xfId="44098" xr:uid="{00000000-0005-0000-0000-00006F7A0000}"/>
    <cellStyle name="Note 5 10 7 6" xfId="19217" xr:uid="{00000000-0005-0000-0000-0000707A0000}"/>
    <cellStyle name="Note 5 10 8" xfId="2377" xr:uid="{00000000-0005-0000-0000-0000717A0000}"/>
    <cellStyle name="Note 5 10 8 2" xfId="4888" xr:uid="{00000000-0005-0000-0000-0000727A0000}"/>
    <cellStyle name="Note 5 10 8 2 2" xfId="22324" xr:uid="{00000000-0005-0000-0000-0000737A0000}"/>
    <cellStyle name="Note 5 10 8 2 3" xfId="36777" xr:uid="{00000000-0005-0000-0000-0000747A0000}"/>
    <cellStyle name="Note 5 10 8 3" xfId="7350" xr:uid="{00000000-0005-0000-0000-0000757A0000}"/>
    <cellStyle name="Note 5 10 8 3 2" xfId="24785" xr:uid="{00000000-0005-0000-0000-0000767A0000}"/>
    <cellStyle name="Note 5 10 8 3 3" xfId="39238" xr:uid="{00000000-0005-0000-0000-0000777A0000}"/>
    <cellStyle name="Note 5 10 8 4" xfId="9791" xr:uid="{00000000-0005-0000-0000-0000787A0000}"/>
    <cellStyle name="Note 5 10 8 4 2" xfId="27226" xr:uid="{00000000-0005-0000-0000-0000797A0000}"/>
    <cellStyle name="Note 5 10 8 4 3" xfId="41679" xr:uid="{00000000-0005-0000-0000-00007A7A0000}"/>
    <cellStyle name="Note 5 10 8 5" xfId="12211" xr:uid="{00000000-0005-0000-0000-00007B7A0000}"/>
    <cellStyle name="Note 5 10 8 5 2" xfId="29646" xr:uid="{00000000-0005-0000-0000-00007C7A0000}"/>
    <cellStyle name="Note 5 10 8 5 3" xfId="44099" xr:uid="{00000000-0005-0000-0000-00007D7A0000}"/>
    <cellStyle name="Note 5 10 8 6" xfId="15364" xr:uid="{00000000-0005-0000-0000-00007E7A0000}"/>
    <cellStyle name="Note 5 10 8 6 2" xfId="32799" xr:uid="{00000000-0005-0000-0000-00007F7A0000}"/>
    <cellStyle name="Note 5 10 8 6 3" xfId="47252" xr:uid="{00000000-0005-0000-0000-0000807A0000}"/>
    <cellStyle name="Note 5 10 8 7" xfId="19218" xr:uid="{00000000-0005-0000-0000-0000817A0000}"/>
    <cellStyle name="Note 5 10 8 8" xfId="20526" xr:uid="{00000000-0005-0000-0000-0000827A0000}"/>
    <cellStyle name="Note 5 10 9" xfId="4869" xr:uid="{00000000-0005-0000-0000-0000837A0000}"/>
    <cellStyle name="Note 5 10 9 2" xfId="14277" xr:uid="{00000000-0005-0000-0000-0000847A0000}"/>
    <cellStyle name="Note 5 10 9 2 2" xfId="31712" xr:uid="{00000000-0005-0000-0000-0000857A0000}"/>
    <cellStyle name="Note 5 10 9 2 3" xfId="46165" xr:uid="{00000000-0005-0000-0000-0000867A0000}"/>
    <cellStyle name="Note 5 10 9 3" xfId="16738" xr:uid="{00000000-0005-0000-0000-0000877A0000}"/>
    <cellStyle name="Note 5 10 9 3 2" xfId="34173" xr:uid="{00000000-0005-0000-0000-0000887A0000}"/>
    <cellStyle name="Note 5 10 9 3 3" xfId="48626" xr:uid="{00000000-0005-0000-0000-0000897A0000}"/>
    <cellStyle name="Note 5 10 9 4" xfId="22305" xr:uid="{00000000-0005-0000-0000-00008A7A0000}"/>
    <cellStyle name="Note 5 10 9 5" xfId="36758" xr:uid="{00000000-0005-0000-0000-00008B7A0000}"/>
    <cellStyle name="Note 5 11" xfId="2378" xr:uid="{00000000-0005-0000-0000-00008C7A0000}"/>
    <cellStyle name="Note 5 11 10" xfId="7351" xr:uid="{00000000-0005-0000-0000-00008D7A0000}"/>
    <cellStyle name="Note 5 11 10 2" xfId="24786" xr:uid="{00000000-0005-0000-0000-00008E7A0000}"/>
    <cellStyle name="Note 5 11 10 3" xfId="39239" xr:uid="{00000000-0005-0000-0000-00008F7A0000}"/>
    <cellStyle name="Note 5 11 11" xfId="9792" xr:uid="{00000000-0005-0000-0000-0000907A0000}"/>
    <cellStyle name="Note 5 11 11 2" xfId="27227" xr:uid="{00000000-0005-0000-0000-0000917A0000}"/>
    <cellStyle name="Note 5 11 11 3" xfId="41680" xr:uid="{00000000-0005-0000-0000-0000927A0000}"/>
    <cellStyle name="Note 5 11 12" xfId="12212" xr:uid="{00000000-0005-0000-0000-0000937A0000}"/>
    <cellStyle name="Note 5 11 12 2" xfId="29647" xr:uid="{00000000-0005-0000-0000-0000947A0000}"/>
    <cellStyle name="Note 5 11 12 3" xfId="44100" xr:uid="{00000000-0005-0000-0000-0000957A0000}"/>
    <cellStyle name="Note 5 11 13" xfId="19219" xr:uid="{00000000-0005-0000-0000-0000967A0000}"/>
    <cellStyle name="Note 5 11 2" xfId="2379" xr:uid="{00000000-0005-0000-0000-0000977A0000}"/>
    <cellStyle name="Note 5 11 2 2" xfId="2380" xr:uid="{00000000-0005-0000-0000-0000987A0000}"/>
    <cellStyle name="Note 5 11 2 2 2" xfId="4891" xr:uid="{00000000-0005-0000-0000-0000997A0000}"/>
    <cellStyle name="Note 5 11 2 2 2 2" xfId="14294" xr:uid="{00000000-0005-0000-0000-00009A7A0000}"/>
    <cellStyle name="Note 5 11 2 2 2 2 2" xfId="31729" xr:uid="{00000000-0005-0000-0000-00009B7A0000}"/>
    <cellStyle name="Note 5 11 2 2 2 2 3" xfId="46182" xr:uid="{00000000-0005-0000-0000-00009C7A0000}"/>
    <cellStyle name="Note 5 11 2 2 2 3" xfId="16755" xr:uid="{00000000-0005-0000-0000-00009D7A0000}"/>
    <cellStyle name="Note 5 11 2 2 2 3 2" xfId="34190" xr:uid="{00000000-0005-0000-0000-00009E7A0000}"/>
    <cellStyle name="Note 5 11 2 2 2 3 3" xfId="48643" xr:uid="{00000000-0005-0000-0000-00009F7A0000}"/>
    <cellStyle name="Note 5 11 2 2 2 4" xfId="22327" xr:uid="{00000000-0005-0000-0000-0000A07A0000}"/>
    <cellStyle name="Note 5 11 2 2 2 5" xfId="36780" xr:uid="{00000000-0005-0000-0000-0000A17A0000}"/>
    <cellStyle name="Note 5 11 2 2 3" xfId="7353" xr:uid="{00000000-0005-0000-0000-0000A27A0000}"/>
    <cellStyle name="Note 5 11 2 2 3 2" xfId="24788" xr:uid="{00000000-0005-0000-0000-0000A37A0000}"/>
    <cellStyle name="Note 5 11 2 2 3 3" xfId="39241" xr:uid="{00000000-0005-0000-0000-0000A47A0000}"/>
    <cellStyle name="Note 5 11 2 2 4" xfId="9794" xr:uid="{00000000-0005-0000-0000-0000A57A0000}"/>
    <cellStyle name="Note 5 11 2 2 4 2" xfId="27229" xr:uid="{00000000-0005-0000-0000-0000A67A0000}"/>
    <cellStyle name="Note 5 11 2 2 4 3" xfId="41682" xr:uid="{00000000-0005-0000-0000-0000A77A0000}"/>
    <cellStyle name="Note 5 11 2 2 5" xfId="12214" xr:uid="{00000000-0005-0000-0000-0000A87A0000}"/>
    <cellStyle name="Note 5 11 2 2 5 2" xfId="29649" xr:uid="{00000000-0005-0000-0000-0000A97A0000}"/>
    <cellStyle name="Note 5 11 2 2 5 3" xfId="44102" xr:uid="{00000000-0005-0000-0000-0000AA7A0000}"/>
    <cellStyle name="Note 5 11 2 2 6" xfId="19221" xr:uid="{00000000-0005-0000-0000-0000AB7A0000}"/>
    <cellStyle name="Note 5 11 2 3" xfId="2381" xr:uid="{00000000-0005-0000-0000-0000AC7A0000}"/>
    <cellStyle name="Note 5 11 2 3 2" xfId="4892" xr:uid="{00000000-0005-0000-0000-0000AD7A0000}"/>
    <cellStyle name="Note 5 11 2 3 2 2" xfId="14295" xr:uid="{00000000-0005-0000-0000-0000AE7A0000}"/>
    <cellStyle name="Note 5 11 2 3 2 2 2" xfId="31730" xr:uid="{00000000-0005-0000-0000-0000AF7A0000}"/>
    <cellStyle name="Note 5 11 2 3 2 2 3" xfId="46183" xr:uid="{00000000-0005-0000-0000-0000B07A0000}"/>
    <cellStyle name="Note 5 11 2 3 2 3" xfId="16756" xr:uid="{00000000-0005-0000-0000-0000B17A0000}"/>
    <cellStyle name="Note 5 11 2 3 2 3 2" xfId="34191" xr:uid="{00000000-0005-0000-0000-0000B27A0000}"/>
    <cellStyle name="Note 5 11 2 3 2 3 3" xfId="48644" xr:uid="{00000000-0005-0000-0000-0000B37A0000}"/>
    <cellStyle name="Note 5 11 2 3 2 4" xfId="22328" xr:uid="{00000000-0005-0000-0000-0000B47A0000}"/>
    <cellStyle name="Note 5 11 2 3 2 5" xfId="36781" xr:uid="{00000000-0005-0000-0000-0000B57A0000}"/>
    <cellStyle name="Note 5 11 2 3 3" xfId="7354" xr:uid="{00000000-0005-0000-0000-0000B67A0000}"/>
    <cellStyle name="Note 5 11 2 3 3 2" xfId="24789" xr:uid="{00000000-0005-0000-0000-0000B77A0000}"/>
    <cellStyle name="Note 5 11 2 3 3 3" xfId="39242" xr:uid="{00000000-0005-0000-0000-0000B87A0000}"/>
    <cellStyle name="Note 5 11 2 3 4" xfId="9795" xr:uid="{00000000-0005-0000-0000-0000B97A0000}"/>
    <cellStyle name="Note 5 11 2 3 4 2" xfId="27230" xr:uid="{00000000-0005-0000-0000-0000BA7A0000}"/>
    <cellStyle name="Note 5 11 2 3 4 3" xfId="41683" xr:uid="{00000000-0005-0000-0000-0000BB7A0000}"/>
    <cellStyle name="Note 5 11 2 3 5" xfId="12215" xr:uid="{00000000-0005-0000-0000-0000BC7A0000}"/>
    <cellStyle name="Note 5 11 2 3 5 2" xfId="29650" xr:uid="{00000000-0005-0000-0000-0000BD7A0000}"/>
    <cellStyle name="Note 5 11 2 3 5 3" xfId="44103" xr:uid="{00000000-0005-0000-0000-0000BE7A0000}"/>
    <cellStyle name="Note 5 11 2 3 6" xfId="19222" xr:uid="{00000000-0005-0000-0000-0000BF7A0000}"/>
    <cellStyle name="Note 5 11 2 4" xfId="2382" xr:uid="{00000000-0005-0000-0000-0000C07A0000}"/>
    <cellStyle name="Note 5 11 2 4 2" xfId="4893" xr:uid="{00000000-0005-0000-0000-0000C17A0000}"/>
    <cellStyle name="Note 5 11 2 4 2 2" xfId="22329" xr:uid="{00000000-0005-0000-0000-0000C27A0000}"/>
    <cellStyle name="Note 5 11 2 4 2 3" xfId="36782" xr:uid="{00000000-0005-0000-0000-0000C37A0000}"/>
    <cellStyle name="Note 5 11 2 4 3" xfId="7355" xr:uid="{00000000-0005-0000-0000-0000C47A0000}"/>
    <cellStyle name="Note 5 11 2 4 3 2" xfId="24790" xr:uid="{00000000-0005-0000-0000-0000C57A0000}"/>
    <cellStyle name="Note 5 11 2 4 3 3" xfId="39243" xr:uid="{00000000-0005-0000-0000-0000C67A0000}"/>
    <cellStyle name="Note 5 11 2 4 4" xfId="9796" xr:uid="{00000000-0005-0000-0000-0000C77A0000}"/>
    <cellStyle name="Note 5 11 2 4 4 2" xfId="27231" xr:uid="{00000000-0005-0000-0000-0000C87A0000}"/>
    <cellStyle name="Note 5 11 2 4 4 3" xfId="41684" xr:uid="{00000000-0005-0000-0000-0000C97A0000}"/>
    <cellStyle name="Note 5 11 2 4 5" xfId="12216" xr:uid="{00000000-0005-0000-0000-0000CA7A0000}"/>
    <cellStyle name="Note 5 11 2 4 5 2" xfId="29651" xr:uid="{00000000-0005-0000-0000-0000CB7A0000}"/>
    <cellStyle name="Note 5 11 2 4 5 3" xfId="44104" xr:uid="{00000000-0005-0000-0000-0000CC7A0000}"/>
    <cellStyle name="Note 5 11 2 4 6" xfId="15365" xr:uid="{00000000-0005-0000-0000-0000CD7A0000}"/>
    <cellStyle name="Note 5 11 2 4 6 2" xfId="32800" xr:uid="{00000000-0005-0000-0000-0000CE7A0000}"/>
    <cellStyle name="Note 5 11 2 4 6 3" xfId="47253" xr:uid="{00000000-0005-0000-0000-0000CF7A0000}"/>
    <cellStyle name="Note 5 11 2 4 7" xfId="19223" xr:uid="{00000000-0005-0000-0000-0000D07A0000}"/>
    <cellStyle name="Note 5 11 2 4 8" xfId="20527" xr:uid="{00000000-0005-0000-0000-0000D17A0000}"/>
    <cellStyle name="Note 5 11 2 5" xfId="4890" xr:uid="{00000000-0005-0000-0000-0000D27A0000}"/>
    <cellStyle name="Note 5 11 2 5 2" xfId="14293" xr:uid="{00000000-0005-0000-0000-0000D37A0000}"/>
    <cellStyle name="Note 5 11 2 5 2 2" xfId="31728" xr:uid="{00000000-0005-0000-0000-0000D47A0000}"/>
    <cellStyle name="Note 5 11 2 5 2 3" xfId="46181" xr:uid="{00000000-0005-0000-0000-0000D57A0000}"/>
    <cellStyle name="Note 5 11 2 5 3" xfId="16754" xr:uid="{00000000-0005-0000-0000-0000D67A0000}"/>
    <cellStyle name="Note 5 11 2 5 3 2" xfId="34189" xr:uid="{00000000-0005-0000-0000-0000D77A0000}"/>
    <cellStyle name="Note 5 11 2 5 3 3" xfId="48642" xr:uid="{00000000-0005-0000-0000-0000D87A0000}"/>
    <cellStyle name="Note 5 11 2 5 4" xfId="22326" xr:uid="{00000000-0005-0000-0000-0000D97A0000}"/>
    <cellStyle name="Note 5 11 2 5 5" xfId="36779" xr:uid="{00000000-0005-0000-0000-0000DA7A0000}"/>
    <cellStyle name="Note 5 11 2 6" xfId="7352" xr:uid="{00000000-0005-0000-0000-0000DB7A0000}"/>
    <cellStyle name="Note 5 11 2 6 2" xfId="24787" xr:uid="{00000000-0005-0000-0000-0000DC7A0000}"/>
    <cellStyle name="Note 5 11 2 6 3" xfId="39240" xr:uid="{00000000-0005-0000-0000-0000DD7A0000}"/>
    <cellStyle name="Note 5 11 2 7" xfId="9793" xr:uid="{00000000-0005-0000-0000-0000DE7A0000}"/>
    <cellStyle name="Note 5 11 2 7 2" xfId="27228" xr:uid="{00000000-0005-0000-0000-0000DF7A0000}"/>
    <cellStyle name="Note 5 11 2 7 3" xfId="41681" xr:uid="{00000000-0005-0000-0000-0000E07A0000}"/>
    <cellStyle name="Note 5 11 2 8" xfId="12213" xr:uid="{00000000-0005-0000-0000-0000E17A0000}"/>
    <cellStyle name="Note 5 11 2 8 2" xfId="29648" xr:uid="{00000000-0005-0000-0000-0000E27A0000}"/>
    <cellStyle name="Note 5 11 2 8 3" xfId="44101" xr:uid="{00000000-0005-0000-0000-0000E37A0000}"/>
    <cellStyle name="Note 5 11 2 9" xfId="19220" xr:uid="{00000000-0005-0000-0000-0000E47A0000}"/>
    <cellStyle name="Note 5 11 3" xfId="2383" xr:uid="{00000000-0005-0000-0000-0000E57A0000}"/>
    <cellStyle name="Note 5 11 3 2" xfId="2384" xr:uid="{00000000-0005-0000-0000-0000E67A0000}"/>
    <cellStyle name="Note 5 11 3 2 2" xfId="4895" xr:uid="{00000000-0005-0000-0000-0000E77A0000}"/>
    <cellStyle name="Note 5 11 3 2 2 2" xfId="14297" xr:uid="{00000000-0005-0000-0000-0000E87A0000}"/>
    <cellStyle name="Note 5 11 3 2 2 2 2" xfId="31732" xr:uid="{00000000-0005-0000-0000-0000E97A0000}"/>
    <cellStyle name="Note 5 11 3 2 2 2 3" xfId="46185" xr:uid="{00000000-0005-0000-0000-0000EA7A0000}"/>
    <cellStyle name="Note 5 11 3 2 2 3" xfId="16758" xr:uid="{00000000-0005-0000-0000-0000EB7A0000}"/>
    <cellStyle name="Note 5 11 3 2 2 3 2" xfId="34193" xr:uid="{00000000-0005-0000-0000-0000EC7A0000}"/>
    <cellStyle name="Note 5 11 3 2 2 3 3" xfId="48646" xr:uid="{00000000-0005-0000-0000-0000ED7A0000}"/>
    <cellStyle name="Note 5 11 3 2 2 4" xfId="22331" xr:uid="{00000000-0005-0000-0000-0000EE7A0000}"/>
    <cellStyle name="Note 5 11 3 2 2 5" xfId="36784" xr:uid="{00000000-0005-0000-0000-0000EF7A0000}"/>
    <cellStyle name="Note 5 11 3 2 3" xfId="7357" xr:uid="{00000000-0005-0000-0000-0000F07A0000}"/>
    <cellStyle name="Note 5 11 3 2 3 2" xfId="24792" xr:uid="{00000000-0005-0000-0000-0000F17A0000}"/>
    <cellStyle name="Note 5 11 3 2 3 3" xfId="39245" xr:uid="{00000000-0005-0000-0000-0000F27A0000}"/>
    <cellStyle name="Note 5 11 3 2 4" xfId="9798" xr:uid="{00000000-0005-0000-0000-0000F37A0000}"/>
    <cellStyle name="Note 5 11 3 2 4 2" xfId="27233" xr:uid="{00000000-0005-0000-0000-0000F47A0000}"/>
    <cellStyle name="Note 5 11 3 2 4 3" xfId="41686" xr:uid="{00000000-0005-0000-0000-0000F57A0000}"/>
    <cellStyle name="Note 5 11 3 2 5" xfId="12218" xr:uid="{00000000-0005-0000-0000-0000F67A0000}"/>
    <cellStyle name="Note 5 11 3 2 5 2" xfId="29653" xr:uid="{00000000-0005-0000-0000-0000F77A0000}"/>
    <cellStyle name="Note 5 11 3 2 5 3" xfId="44106" xr:uid="{00000000-0005-0000-0000-0000F87A0000}"/>
    <cellStyle name="Note 5 11 3 2 6" xfId="19225" xr:uid="{00000000-0005-0000-0000-0000F97A0000}"/>
    <cellStyle name="Note 5 11 3 3" xfId="2385" xr:uid="{00000000-0005-0000-0000-0000FA7A0000}"/>
    <cellStyle name="Note 5 11 3 3 2" xfId="4896" xr:uid="{00000000-0005-0000-0000-0000FB7A0000}"/>
    <cellStyle name="Note 5 11 3 3 2 2" xfId="14298" xr:uid="{00000000-0005-0000-0000-0000FC7A0000}"/>
    <cellStyle name="Note 5 11 3 3 2 2 2" xfId="31733" xr:uid="{00000000-0005-0000-0000-0000FD7A0000}"/>
    <cellStyle name="Note 5 11 3 3 2 2 3" xfId="46186" xr:uid="{00000000-0005-0000-0000-0000FE7A0000}"/>
    <cellStyle name="Note 5 11 3 3 2 3" xfId="16759" xr:uid="{00000000-0005-0000-0000-0000FF7A0000}"/>
    <cellStyle name="Note 5 11 3 3 2 3 2" xfId="34194" xr:uid="{00000000-0005-0000-0000-0000007B0000}"/>
    <cellStyle name="Note 5 11 3 3 2 3 3" xfId="48647" xr:uid="{00000000-0005-0000-0000-0000017B0000}"/>
    <cellStyle name="Note 5 11 3 3 2 4" xfId="22332" xr:uid="{00000000-0005-0000-0000-0000027B0000}"/>
    <cellStyle name="Note 5 11 3 3 2 5" xfId="36785" xr:uid="{00000000-0005-0000-0000-0000037B0000}"/>
    <cellStyle name="Note 5 11 3 3 3" xfId="7358" xr:uid="{00000000-0005-0000-0000-0000047B0000}"/>
    <cellStyle name="Note 5 11 3 3 3 2" xfId="24793" xr:uid="{00000000-0005-0000-0000-0000057B0000}"/>
    <cellStyle name="Note 5 11 3 3 3 3" xfId="39246" xr:uid="{00000000-0005-0000-0000-0000067B0000}"/>
    <cellStyle name="Note 5 11 3 3 4" xfId="9799" xr:uid="{00000000-0005-0000-0000-0000077B0000}"/>
    <cellStyle name="Note 5 11 3 3 4 2" xfId="27234" xr:uid="{00000000-0005-0000-0000-0000087B0000}"/>
    <cellStyle name="Note 5 11 3 3 4 3" xfId="41687" xr:uid="{00000000-0005-0000-0000-0000097B0000}"/>
    <cellStyle name="Note 5 11 3 3 5" xfId="12219" xr:uid="{00000000-0005-0000-0000-00000A7B0000}"/>
    <cellStyle name="Note 5 11 3 3 5 2" xfId="29654" xr:uid="{00000000-0005-0000-0000-00000B7B0000}"/>
    <cellStyle name="Note 5 11 3 3 5 3" xfId="44107" xr:uid="{00000000-0005-0000-0000-00000C7B0000}"/>
    <cellStyle name="Note 5 11 3 3 6" xfId="19226" xr:uid="{00000000-0005-0000-0000-00000D7B0000}"/>
    <cellStyle name="Note 5 11 3 4" xfId="2386" xr:uid="{00000000-0005-0000-0000-00000E7B0000}"/>
    <cellStyle name="Note 5 11 3 4 2" xfId="4897" xr:uid="{00000000-0005-0000-0000-00000F7B0000}"/>
    <cellStyle name="Note 5 11 3 4 2 2" xfId="22333" xr:uid="{00000000-0005-0000-0000-0000107B0000}"/>
    <cellStyle name="Note 5 11 3 4 2 3" xfId="36786" xr:uid="{00000000-0005-0000-0000-0000117B0000}"/>
    <cellStyle name="Note 5 11 3 4 3" xfId="7359" xr:uid="{00000000-0005-0000-0000-0000127B0000}"/>
    <cellStyle name="Note 5 11 3 4 3 2" xfId="24794" xr:uid="{00000000-0005-0000-0000-0000137B0000}"/>
    <cellStyle name="Note 5 11 3 4 3 3" xfId="39247" xr:uid="{00000000-0005-0000-0000-0000147B0000}"/>
    <cellStyle name="Note 5 11 3 4 4" xfId="9800" xr:uid="{00000000-0005-0000-0000-0000157B0000}"/>
    <cellStyle name="Note 5 11 3 4 4 2" xfId="27235" xr:uid="{00000000-0005-0000-0000-0000167B0000}"/>
    <cellStyle name="Note 5 11 3 4 4 3" xfId="41688" xr:uid="{00000000-0005-0000-0000-0000177B0000}"/>
    <cellStyle name="Note 5 11 3 4 5" xfId="12220" xr:uid="{00000000-0005-0000-0000-0000187B0000}"/>
    <cellStyle name="Note 5 11 3 4 5 2" xfId="29655" xr:uid="{00000000-0005-0000-0000-0000197B0000}"/>
    <cellStyle name="Note 5 11 3 4 5 3" xfId="44108" xr:uid="{00000000-0005-0000-0000-00001A7B0000}"/>
    <cellStyle name="Note 5 11 3 4 6" xfId="15366" xr:uid="{00000000-0005-0000-0000-00001B7B0000}"/>
    <cellStyle name="Note 5 11 3 4 6 2" xfId="32801" xr:uid="{00000000-0005-0000-0000-00001C7B0000}"/>
    <cellStyle name="Note 5 11 3 4 6 3" xfId="47254" xr:uid="{00000000-0005-0000-0000-00001D7B0000}"/>
    <cellStyle name="Note 5 11 3 4 7" xfId="19227" xr:uid="{00000000-0005-0000-0000-00001E7B0000}"/>
    <cellStyle name="Note 5 11 3 4 8" xfId="20528" xr:uid="{00000000-0005-0000-0000-00001F7B0000}"/>
    <cellStyle name="Note 5 11 3 5" xfId="4894" xr:uid="{00000000-0005-0000-0000-0000207B0000}"/>
    <cellStyle name="Note 5 11 3 5 2" xfId="14296" xr:uid="{00000000-0005-0000-0000-0000217B0000}"/>
    <cellStyle name="Note 5 11 3 5 2 2" xfId="31731" xr:uid="{00000000-0005-0000-0000-0000227B0000}"/>
    <cellStyle name="Note 5 11 3 5 2 3" xfId="46184" xr:uid="{00000000-0005-0000-0000-0000237B0000}"/>
    <cellStyle name="Note 5 11 3 5 3" xfId="16757" xr:uid="{00000000-0005-0000-0000-0000247B0000}"/>
    <cellStyle name="Note 5 11 3 5 3 2" xfId="34192" xr:uid="{00000000-0005-0000-0000-0000257B0000}"/>
    <cellStyle name="Note 5 11 3 5 3 3" xfId="48645" xr:uid="{00000000-0005-0000-0000-0000267B0000}"/>
    <cellStyle name="Note 5 11 3 5 4" xfId="22330" xr:uid="{00000000-0005-0000-0000-0000277B0000}"/>
    <cellStyle name="Note 5 11 3 5 5" xfId="36783" xr:uid="{00000000-0005-0000-0000-0000287B0000}"/>
    <cellStyle name="Note 5 11 3 6" xfId="7356" xr:uid="{00000000-0005-0000-0000-0000297B0000}"/>
    <cellStyle name="Note 5 11 3 6 2" xfId="24791" xr:uid="{00000000-0005-0000-0000-00002A7B0000}"/>
    <cellStyle name="Note 5 11 3 6 3" xfId="39244" xr:uid="{00000000-0005-0000-0000-00002B7B0000}"/>
    <cellStyle name="Note 5 11 3 7" xfId="9797" xr:uid="{00000000-0005-0000-0000-00002C7B0000}"/>
    <cellStyle name="Note 5 11 3 7 2" xfId="27232" xr:uid="{00000000-0005-0000-0000-00002D7B0000}"/>
    <cellStyle name="Note 5 11 3 7 3" xfId="41685" xr:uid="{00000000-0005-0000-0000-00002E7B0000}"/>
    <cellStyle name="Note 5 11 3 8" xfId="12217" xr:uid="{00000000-0005-0000-0000-00002F7B0000}"/>
    <cellStyle name="Note 5 11 3 8 2" xfId="29652" xr:uid="{00000000-0005-0000-0000-0000307B0000}"/>
    <cellStyle name="Note 5 11 3 8 3" xfId="44105" xr:uid="{00000000-0005-0000-0000-0000317B0000}"/>
    <cellStyle name="Note 5 11 3 9" xfId="19224" xr:uid="{00000000-0005-0000-0000-0000327B0000}"/>
    <cellStyle name="Note 5 11 4" xfId="2387" xr:uid="{00000000-0005-0000-0000-0000337B0000}"/>
    <cellStyle name="Note 5 11 4 2" xfId="2388" xr:uid="{00000000-0005-0000-0000-0000347B0000}"/>
    <cellStyle name="Note 5 11 4 2 2" xfId="4899" xr:uid="{00000000-0005-0000-0000-0000357B0000}"/>
    <cellStyle name="Note 5 11 4 2 2 2" xfId="14300" xr:uid="{00000000-0005-0000-0000-0000367B0000}"/>
    <cellStyle name="Note 5 11 4 2 2 2 2" xfId="31735" xr:uid="{00000000-0005-0000-0000-0000377B0000}"/>
    <cellStyle name="Note 5 11 4 2 2 2 3" xfId="46188" xr:uid="{00000000-0005-0000-0000-0000387B0000}"/>
    <cellStyle name="Note 5 11 4 2 2 3" xfId="16761" xr:uid="{00000000-0005-0000-0000-0000397B0000}"/>
    <cellStyle name="Note 5 11 4 2 2 3 2" xfId="34196" xr:uid="{00000000-0005-0000-0000-00003A7B0000}"/>
    <cellStyle name="Note 5 11 4 2 2 3 3" xfId="48649" xr:uid="{00000000-0005-0000-0000-00003B7B0000}"/>
    <cellStyle name="Note 5 11 4 2 2 4" xfId="22335" xr:uid="{00000000-0005-0000-0000-00003C7B0000}"/>
    <cellStyle name="Note 5 11 4 2 2 5" xfId="36788" xr:uid="{00000000-0005-0000-0000-00003D7B0000}"/>
    <cellStyle name="Note 5 11 4 2 3" xfId="7361" xr:uid="{00000000-0005-0000-0000-00003E7B0000}"/>
    <cellStyle name="Note 5 11 4 2 3 2" xfId="24796" xr:uid="{00000000-0005-0000-0000-00003F7B0000}"/>
    <cellStyle name="Note 5 11 4 2 3 3" xfId="39249" xr:uid="{00000000-0005-0000-0000-0000407B0000}"/>
    <cellStyle name="Note 5 11 4 2 4" xfId="9802" xr:uid="{00000000-0005-0000-0000-0000417B0000}"/>
    <cellStyle name="Note 5 11 4 2 4 2" xfId="27237" xr:uid="{00000000-0005-0000-0000-0000427B0000}"/>
    <cellStyle name="Note 5 11 4 2 4 3" xfId="41690" xr:uid="{00000000-0005-0000-0000-0000437B0000}"/>
    <cellStyle name="Note 5 11 4 2 5" xfId="12222" xr:uid="{00000000-0005-0000-0000-0000447B0000}"/>
    <cellStyle name="Note 5 11 4 2 5 2" xfId="29657" xr:uid="{00000000-0005-0000-0000-0000457B0000}"/>
    <cellStyle name="Note 5 11 4 2 5 3" xfId="44110" xr:uid="{00000000-0005-0000-0000-0000467B0000}"/>
    <cellStyle name="Note 5 11 4 2 6" xfId="19229" xr:uid="{00000000-0005-0000-0000-0000477B0000}"/>
    <cellStyle name="Note 5 11 4 3" xfId="2389" xr:uid="{00000000-0005-0000-0000-0000487B0000}"/>
    <cellStyle name="Note 5 11 4 3 2" xfId="4900" xr:uid="{00000000-0005-0000-0000-0000497B0000}"/>
    <cellStyle name="Note 5 11 4 3 2 2" xfId="14301" xr:uid="{00000000-0005-0000-0000-00004A7B0000}"/>
    <cellStyle name="Note 5 11 4 3 2 2 2" xfId="31736" xr:uid="{00000000-0005-0000-0000-00004B7B0000}"/>
    <cellStyle name="Note 5 11 4 3 2 2 3" xfId="46189" xr:uid="{00000000-0005-0000-0000-00004C7B0000}"/>
    <cellStyle name="Note 5 11 4 3 2 3" xfId="16762" xr:uid="{00000000-0005-0000-0000-00004D7B0000}"/>
    <cellStyle name="Note 5 11 4 3 2 3 2" xfId="34197" xr:uid="{00000000-0005-0000-0000-00004E7B0000}"/>
    <cellStyle name="Note 5 11 4 3 2 3 3" xfId="48650" xr:uid="{00000000-0005-0000-0000-00004F7B0000}"/>
    <cellStyle name="Note 5 11 4 3 2 4" xfId="22336" xr:uid="{00000000-0005-0000-0000-0000507B0000}"/>
    <cellStyle name="Note 5 11 4 3 2 5" xfId="36789" xr:uid="{00000000-0005-0000-0000-0000517B0000}"/>
    <cellStyle name="Note 5 11 4 3 3" xfId="7362" xr:uid="{00000000-0005-0000-0000-0000527B0000}"/>
    <cellStyle name="Note 5 11 4 3 3 2" xfId="24797" xr:uid="{00000000-0005-0000-0000-0000537B0000}"/>
    <cellStyle name="Note 5 11 4 3 3 3" xfId="39250" xr:uid="{00000000-0005-0000-0000-0000547B0000}"/>
    <cellStyle name="Note 5 11 4 3 4" xfId="9803" xr:uid="{00000000-0005-0000-0000-0000557B0000}"/>
    <cellStyle name="Note 5 11 4 3 4 2" xfId="27238" xr:uid="{00000000-0005-0000-0000-0000567B0000}"/>
    <cellStyle name="Note 5 11 4 3 4 3" xfId="41691" xr:uid="{00000000-0005-0000-0000-0000577B0000}"/>
    <cellStyle name="Note 5 11 4 3 5" xfId="12223" xr:uid="{00000000-0005-0000-0000-0000587B0000}"/>
    <cellStyle name="Note 5 11 4 3 5 2" xfId="29658" xr:uid="{00000000-0005-0000-0000-0000597B0000}"/>
    <cellStyle name="Note 5 11 4 3 5 3" xfId="44111" xr:uid="{00000000-0005-0000-0000-00005A7B0000}"/>
    <cellStyle name="Note 5 11 4 3 6" xfId="19230" xr:uid="{00000000-0005-0000-0000-00005B7B0000}"/>
    <cellStyle name="Note 5 11 4 4" xfId="2390" xr:uid="{00000000-0005-0000-0000-00005C7B0000}"/>
    <cellStyle name="Note 5 11 4 4 2" xfId="4901" xr:uid="{00000000-0005-0000-0000-00005D7B0000}"/>
    <cellStyle name="Note 5 11 4 4 2 2" xfId="22337" xr:uid="{00000000-0005-0000-0000-00005E7B0000}"/>
    <cellStyle name="Note 5 11 4 4 2 3" xfId="36790" xr:uid="{00000000-0005-0000-0000-00005F7B0000}"/>
    <cellStyle name="Note 5 11 4 4 3" xfId="7363" xr:uid="{00000000-0005-0000-0000-0000607B0000}"/>
    <cellStyle name="Note 5 11 4 4 3 2" xfId="24798" xr:uid="{00000000-0005-0000-0000-0000617B0000}"/>
    <cellStyle name="Note 5 11 4 4 3 3" xfId="39251" xr:uid="{00000000-0005-0000-0000-0000627B0000}"/>
    <cellStyle name="Note 5 11 4 4 4" xfId="9804" xr:uid="{00000000-0005-0000-0000-0000637B0000}"/>
    <cellStyle name="Note 5 11 4 4 4 2" xfId="27239" xr:uid="{00000000-0005-0000-0000-0000647B0000}"/>
    <cellStyle name="Note 5 11 4 4 4 3" xfId="41692" xr:uid="{00000000-0005-0000-0000-0000657B0000}"/>
    <cellStyle name="Note 5 11 4 4 5" xfId="12224" xr:uid="{00000000-0005-0000-0000-0000667B0000}"/>
    <cellStyle name="Note 5 11 4 4 5 2" xfId="29659" xr:uid="{00000000-0005-0000-0000-0000677B0000}"/>
    <cellStyle name="Note 5 11 4 4 5 3" xfId="44112" xr:uid="{00000000-0005-0000-0000-0000687B0000}"/>
    <cellStyle name="Note 5 11 4 4 6" xfId="15367" xr:uid="{00000000-0005-0000-0000-0000697B0000}"/>
    <cellStyle name="Note 5 11 4 4 6 2" xfId="32802" xr:uid="{00000000-0005-0000-0000-00006A7B0000}"/>
    <cellStyle name="Note 5 11 4 4 6 3" xfId="47255" xr:uid="{00000000-0005-0000-0000-00006B7B0000}"/>
    <cellStyle name="Note 5 11 4 4 7" xfId="19231" xr:uid="{00000000-0005-0000-0000-00006C7B0000}"/>
    <cellStyle name="Note 5 11 4 4 8" xfId="20529" xr:uid="{00000000-0005-0000-0000-00006D7B0000}"/>
    <cellStyle name="Note 5 11 4 5" xfId="4898" xr:uid="{00000000-0005-0000-0000-00006E7B0000}"/>
    <cellStyle name="Note 5 11 4 5 2" xfId="14299" xr:uid="{00000000-0005-0000-0000-00006F7B0000}"/>
    <cellStyle name="Note 5 11 4 5 2 2" xfId="31734" xr:uid="{00000000-0005-0000-0000-0000707B0000}"/>
    <cellStyle name="Note 5 11 4 5 2 3" xfId="46187" xr:uid="{00000000-0005-0000-0000-0000717B0000}"/>
    <cellStyle name="Note 5 11 4 5 3" xfId="16760" xr:uid="{00000000-0005-0000-0000-0000727B0000}"/>
    <cellStyle name="Note 5 11 4 5 3 2" xfId="34195" xr:uid="{00000000-0005-0000-0000-0000737B0000}"/>
    <cellStyle name="Note 5 11 4 5 3 3" xfId="48648" xr:uid="{00000000-0005-0000-0000-0000747B0000}"/>
    <cellStyle name="Note 5 11 4 5 4" xfId="22334" xr:uid="{00000000-0005-0000-0000-0000757B0000}"/>
    <cellStyle name="Note 5 11 4 5 5" xfId="36787" xr:uid="{00000000-0005-0000-0000-0000767B0000}"/>
    <cellStyle name="Note 5 11 4 6" xfId="7360" xr:uid="{00000000-0005-0000-0000-0000777B0000}"/>
    <cellStyle name="Note 5 11 4 6 2" xfId="24795" xr:uid="{00000000-0005-0000-0000-0000787B0000}"/>
    <cellStyle name="Note 5 11 4 6 3" xfId="39248" xr:uid="{00000000-0005-0000-0000-0000797B0000}"/>
    <cellStyle name="Note 5 11 4 7" xfId="9801" xr:uid="{00000000-0005-0000-0000-00007A7B0000}"/>
    <cellStyle name="Note 5 11 4 7 2" xfId="27236" xr:uid="{00000000-0005-0000-0000-00007B7B0000}"/>
    <cellStyle name="Note 5 11 4 7 3" xfId="41689" xr:uid="{00000000-0005-0000-0000-00007C7B0000}"/>
    <cellStyle name="Note 5 11 4 8" xfId="12221" xr:uid="{00000000-0005-0000-0000-00007D7B0000}"/>
    <cellStyle name="Note 5 11 4 8 2" xfId="29656" xr:uid="{00000000-0005-0000-0000-00007E7B0000}"/>
    <cellStyle name="Note 5 11 4 8 3" xfId="44109" xr:uid="{00000000-0005-0000-0000-00007F7B0000}"/>
    <cellStyle name="Note 5 11 4 9" xfId="19228" xr:uid="{00000000-0005-0000-0000-0000807B0000}"/>
    <cellStyle name="Note 5 11 5" xfId="2391" xr:uid="{00000000-0005-0000-0000-0000817B0000}"/>
    <cellStyle name="Note 5 11 5 2" xfId="2392" xr:uid="{00000000-0005-0000-0000-0000827B0000}"/>
    <cellStyle name="Note 5 11 5 2 2" xfId="4903" xr:uid="{00000000-0005-0000-0000-0000837B0000}"/>
    <cellStyle name="Note 5 11 5 2 2 2" xfId="14303" xr:uid="{00000000-0005-0000-0000-0000847B0000}"/>
    <cellStyle name="Note 5 11 5 2 2 2 2" xfId="31738" xr:uid="{00000000-0005-0000-0000-0000857B0000}"/>
    <cellStyle name="Note 5 11 5 2 2 2 3" xfId="46191" xr:uid="{00000000-0005-0000-0000-0000867B0000}"/>
    <cellStyle name="Note 5 11 5 2 2 3" xfId="16764" xr:uid="{00000000-0005-0000-0000-0000877B0000}"/>
    <cellStyle name="Note 5 11 5 2 2 3 2" xfId="34199" xr:uid="{00000000-0005-0000-0000-0000887B0000}"/>
    <cellStyle name="Note 5 11 5 2 2 3 3" xfId="48652" xr:uid="{00000000-0005-0000-0000-0000897B0000}"/>
    <cellStyle name="Note 5 11 5 2 2 4" xfId="22339" xr:uid="{00000000-0005-0000-0000-00008A7B0000}"/>
    <cellStyle name="Note 5 11 5 2 2 5" xfId="36792" xr:uid="{00000000-0005-0000-0000-00008B7B0000}"/>
    <cellStyle name="Note 5 11 5 2 3" xfId="7365" xr:uid="{00000000-0005-0000-0000-00008C7B0000}"/>
    <cellStyle name="Note 5 11 5 2 3 2" xfId="24800" xr:uid="{00000000-0005-0000-0000-00008D7B0000}"/>
    <cellStyle name="Note 5 11 5 2 3 3" xfId="39253" xr:uid="{00000000-0005-0000-0000-00008E7B0000}"/>
    <cellStyle name="Note 5 11 5 2 4" xfId="9806" xr:uid="{00000000-0005-0000-0000-00008F7B0000}"/>
    <cellStyle name="Note 5 11 5 2 4 2" xfId="27241" xr:uid="{00000000-0005-0000-0000-0000907B0000}"/>
    <cellStyle name="Note 5 11 5 2 4 3" xfId="41694" xr:uid="{00000000-0005-0000-0000-0000917B0000}"/>
    <cellStyle name="Note 5 11 5 2 5" xfId="12226" xr:uid="{00000000-0005-0000-0000-0000927B0000}"/>
    <cellStyle name="Note 5 11 5 2 5 2" xfId="29661" xr:uid="{00000000-0005-0000-0000-0000937B0000}"/>
    <cellStyle name="Note 5 11 5 2 5 3" xfId="44114" xr:uid="{00000000-0005-0000-0000-0000947B0000}"/>
    <cellStyle name="Note 5 11 5 2 6" xfId="19233" xr:uid="{00000000-0005-0000-0000-0000957B0000}"/>
    <cellStyle name="Note 5 11 5 3" xfId="2393" xr:uid="{00000000-0005-0000-0000-0000967B0000}"/>
    <cellStyle name="Note 5 11 5 3 2" xfId="4904" xr:uid="{00000000-0005-0000-0000-0000977B0000}"/>
    <cellStyle name="Note 5 11 5 3 2 2" xfId="14304" xr:uid="{00000000-0005-0000-0000-0000987B0000}"/>
    <cellStyle name="Note 5 11 5 3 2 2 2" xfId="31739" xr:uid="{00000000-0005-0000-0000-0000997B0000}"/>
    <cellStyle name="Note 5 11 5 3 2 2 3" xfId="46192" xr:uid="{00000000-0005-0000-0000-00009A7B0000}"/>
    <cellStyle name="Note 5 11 5 3 2 3" xfId="16765" xr:uid="{00000000-0005-0000-0000-00009B7B0000}"/>
    <cellStyle name="Note 5 11 5 3 2 3 2" xfId="34200" xr:uid="{00000000-0005-0000-0000-00009C7B0000}"/>
    <cellStyle name="Note 5 11 5 3 2 3 3" xfId="48653" xr:uid="{00000000-0005-0000-0000-00009D7B0000}"/>
    <cellStyle name="Note 5 11 5 3 2 4" xfId="22340" xr:uid="{00000000-0005-0000-0000-00009E7B0000}"/>
    <cellStyle name="Note 5 11 5 3 2 5" xfId="36793" xr:uid="{00000000-0005-0000-0000-00009F7B0000}"/>
    <cellStyle name="Note 5 11 5 3 3" xfId="7366" xr:uid="{00000000-0005-0000-0000-0000A07B0000}"/>
    <cellStyle name="Note 5 11 5 3 3 2" xfId="24801" xr:uid="{00000000-0005-0000-0000-0000A17B0000}"/>
    <cellStyle name="Note 5 11 5 3 3 3" xfId="39254" xr:uid="{00000000-0005-0000-0000-0000A27B0000}"/>
    <cellStyle name="Note 5 11 5 3 4" xfId="9807" xr:uid="{00000000-0005-0000-0000-0000A37B0000}"/>
    <cellStyle name="Note 5 11 5 3 4 2" xfId="27242" xr:uid="{00000000-0005-0000-0000-0000A47B0000}"/>
    <cellStyle name="Note 5 11 5 3 4 3" xfId="41695" xr:uid="{00000000-0005-0000-0000-0000A57B0000}"/>
    <cellStyle name="Note 5 11 5 3 5" xfId="12227" xr:uid="{00000000-0005-0000-0000-0000A67B0000}"/>
    <cellStyle name="Note 5 11 5 3 5 2" xfId="29662" xr:uid="{00000000-0005-0000-0000-0000A77B0000}"/>
    <cellStyle name="Note 5 11 5 3 5 3" xfId="44115" xr:uid="{00000000-0005-0000-0000-0000A87B0000}"/>
    <cellStyle name="Note 5 11 5 3 6" xfId="19234" xr:uid="{00000000-0005-0000-0000-0000A97B0000}"/>
    <cellStyle name="Note 5 11 5 4" xfId="2394" xr:uid="{00000000-0005-0000-0000-0000AA7B0000}"/>
    <cellStyle name="Note 5 11 5 4 2" xfId="4905" xr:uid="{00000000-0005-0000-0000-0000AB7B0000}"/>
    <cellStyle name="Note 5 11 5 4 2 2" xfId="22341" xr:uid="{00000000-0005-0000-0000-0000AC7B0000}"/>
    <cellStyle name="Note 5 11 5 4 2 3" xfId="36794" xr:uid="{00000000-0005-0000-0000-0000AD7B0000}"/>
    <cellStyle name="Note 5 11 5 4 3" xfId="7367" xr:uid="{00000000-0005-0000-0000-0000AE7B0000}"/>
    <cellStyle name="Note 5 11 5 4 3 2" xfId="24802" xr:uid="{00000000-0005-0000-0000-0000AF7B0000}"/>
    <cellStyle name="Note 5 11 5 4 3 3" xfId="39255" xr:uid="{00000000-0005-0000-0000-0000B07B0000}"/>
    <cellStyle name="Note 5 11 5 4 4" xfId="9808" xr:uid="{00000000-0005-0000-0000-0000B17B0000}"/>
    <cellStyle name="Note 5 11 5 4 4 2" xfId="27243" xr:uid="{00000000-0005-0000-0000-0000B27B0000}"/>
    <cellStyle name="Note 5 11 5 4 4 3" xfId="41696" xr:uid="{00000000-0005-0000-0000-0000B37B0000}"/>
    <cellStyle name="Note 5 11 5 4 5" xfId="12228" xr:uid="{00000000-0005-0000-0000-0000B47B0000}"/>
    <cellStyle name="Note 5 11 5 4 5 2" xfId="29663" xr:uid="{00000000-0005-0000-0000-0000B57B0000}"/>
    <cellStyle name="Note 5 11 5 4 5 3" xfId="44116" xr:uid="{00000000-0005-0000-0000-0000B67B0000}"/>
    <cellStyle name="Note 5 11 5 4 6" xfId="15368" xr:uid="{00000000-0005-0000-0000-0000B77B0000}"/>
    <cellStyle name="Note 5 11 5 4 6 2" xfId="32803" xr:uid="{00000000-0005-0000-0000-0000B87B0000}"/>
    <cellStyle name="Note 5 11 5 4 6 3" xfId="47256" xr:uid="{00000000-0005-0000-0000-0000B97B0000}"/>
    <cellStyle name="Note 5 11 5 4 7" xfId="19235" xr:uid="{00000000-0005-0000-0000-0000BA7B0000}"/>
    <cellStyle name="Note 5 11 5 4 8" xfId="20530" xr:uid="{00000000-0005-0000-0000-0000BB7B0000}"/>
    <cellStyle name="Note 5 11 5 5" xfId="4902" xr:uid="{00000000-0005-0000-0000-0000BC7B0000}"/>
    <cellStyle name="Note 5 11 5 5 2" xfId="14302" xr:uid="{00000000-0005-0000-0000-0000BD7B0000}"/>
    <cellStyle name="Note 5 11 5 5 2 2" xfId="31737" xr:uid="{00000000-0005-0000-0000-0000BE7B0000}"/>
    <cellStyle name="Note 5 11 5 5 2 3" xfId="46190" xr:uid="{00000000-0005-0000-0000-0000BF7B0000}"/>
    <cellStyle name="Note 5 11 5 5 3" xfId="16763" xr:uid="{00000000-0005-0000-0000-0000C07B0000}"/>
    <cellStyle name="Note 5 11 5 5 3 2" xfId="34198" xr:uid="{00000000-0005-0000-0000-0000C17B0000}"/>
    <cellStyle name="Note 5 11 5 5 3 3" xfId="48651" xr:uid="{00000000-0005-0000-0000-0000C27B0000}"/>
    <cellStyle name="Note 5 11 5 5 4" xfId="22338" xr:uid="{00000000-0005-0000-0000-0000C37B0000}"/>
    <cellStyle name="Note 5 11 5 5 5" xfId="36791" xr:uid="{00000000-0005-0000-0000-0000C47B0000}"/>
    <cellStyle name="Note 5 11 5 6" xfId="7364" xr:uid="{00000000-0005-0000-0000-0000C57B0000}"/>
    <cellStyle name="Note 5 11 5 6 2" xfId="24799" xr:uid="{00000000-0005-0000-0000-0000C67B0000}"/>
    <cellStyle name="Note 5 11 5 6 3" xfId="39252" xr:uid="{00000000-0005-0000-0000-0000C77B0000}"/>
    <cellStyle name="Note 5 11 5 7" xfId="9805" xr:uid="{00000000-0005-0000-0000-0000C87B0000}"/>
    <cellStyle name="Note 5 11 5 7 2" xfId="27240" xr:uid="{00000000-0005-0000-0000-0000C97B0000}"/>
    <cellStyle name="Note 5 11 5 7 3" xfId="41693" xr:uid="{00000000-0005-0000-0000-0000CA7B0000}"/>
    <cellStyle name="Note 5 11 5 8" xfId="12225" xr:uid="{00000000-0005-0000-0000-0000CB7B0000}"/>
    <cellStyle name="Note 5 11 5 8 2" xfId="29660" xr:uid="{00000000-0005-0000-0000-0000CC7B0000}"/>
    <cellStyle name="Note 5 11 5 8 3" xfId="44113" xr:uid="{00000000-0005-0000-0000-0000CD7B0000}"/>
    <cellStyle name="Note 5 11 5 9" xfId="19232" xr:uid="{00000000-0005-0000-0000-0000CE7B0000}"/>
    <cellStyle name="Note 5 11 6" xfId="2395" xr:uid="{00000000-0005-0000-0000-0000CF7B0000}"/>
    <cellStyle name="Note 5 11 6 2" xfId="4906" xr:uid="{00000000-0005-0000-0000-0000D07B0000}"/>
    <cellStyle name="Note 5 11 6 2 2" xfId="14305" xr:uid="{00000000-0005-0000-0000-0000D17B0000}"/>
    <cellStyle name="Note 5 11 6 2 2 2" xfId="31740" xr:uid="{00000000-0005-0000-0000-0000D27B0000}"/>
    <cellStyle name="Note 5 11 6 2 2 3" xfId="46193" xr:uid="{00000000-0005-0000-0000-0000D37B0000}"/>
    <cellStyle name="Note 5 11 6 2 3" xfId="16766" xr:uid="{00000000-0005-0000-0000-0000D47B0000}"/>
    <cellStyle name="Note 5 11 6 2 3 2" xfId="34201" xr:uid="{00000000-0005-0000-0000-0000D57B0000}"/>
    <cellStyle name="Note 5 11 6 2 3 3" xfId="48654" xr:uid="{00000000-0005-0000-0000-0000D67B0000}"/>
    <cellStyle name="Note 5 11 6 2 4" xfId="22342" xr:uid="{00000000-0005-0000-0000-0000D77B0000}"/>
    <cellStyle name="Note 5 11 6 2 5" xfId="36795" xr:uid="{00000000-0005-0000-0000-0000D87B0000}"/>
    <cellStyle name="Note 5 11 6 3" xfId="7368" xr:uid="{00000000-0005-0000-0000-0000D97B0000}"/>
    <cellStyle name="Note 5 11 6 3 2" xfId="24803" xr:uid="{00000000-0005-0000-0000-0000DA7B0000}"/>
    <cellStyle name="Note 5 11 6 3 3" xfId="39256" xr:uid="{00000000-0005-0000-0000-0000DB7B0000}"/>
    <cellStyle name="Note 5 11 6 4" xfId="9809" xr:uid="{00000000-0005-0000-0000-0000DC7B0000}"/>
    <cellStyle name="Note 5 11 6 4 2" xfId="27244" xr:uid="{00000000-0005-0000-0000-0000DD7B0000}"/>
    <cellStyle name="Note 5 11 6 4 3" xfId="41697" xr:uid="{00000000-0005-0000-0000-0000DE7B0000}"/>
    <cellStyle name="Note 5 11 6 5" xfId="12229" xr:uid="{00000000-0005-0000-0000-0000DF7B0000}"/>
    <cellStyle name="Note 5 11 6 5 2" xfId="29664" xr:uid="{00000000-0005-0000-0000-0000E07B0000}"/>
    <cellStyle name="Note 5 11 6 5 3" xfId="44117" xr:uid="{00000000-0005-0000-0000-0000E17B0000}"/>
    <cellStyle name="Note 5 11 6 6" xfId="19236" xr:uid="{00000000-0005-0000-0000-0000E27B0000}"/>
    <cellStyle name="Note 5 11 7" xfId="2396" xr:uid="{00000000-0005-0000-0000-0000E37B0000}"/>
    <cellStyle name="Note 5 11 7 2" xfId="4907" xr:uid="{00000000-0005-0000-0000-0000E47B0000}"/>
    <cellStyle name="Note 5 11 7 2 2" xfId="14306" xr:uid="{00000000-0005-0000-0000-0000E57B0000}"/>
    <cellStyle name="Note 5 11 7 2 2 2" xfId="31741" xr:uid="{00000000-0005-0000-0000-0000E67B0000}"/>
    <cellStyle name="Note 5 11 7 2 2 3" xfId="46194" xr:uid="{00000000-0005-0000-0000-0000E77B0000}"/>
    <cellStyle name="Note 5 11 7 2 3" xfId="16767" xr:uid="{00000000-0005-0000-0000-0000E87B0000}"/>
    <cellStyle name="Note 5 11 7 2 3 2" xfId="34202" xr:uid="{00000000-0005-0000-0000-0000E97B0000}"/>
    <cellStyle name="Note 5 11 7 2 3 3" xfId="48655" xr:uid="{00000000-0005-0000-0000-0000EA7B0000}"/>
    <cellStyle name="Note 5 11 7 2 4" xfId="22343" xr:uid="{00000000-0005-0000-0000-0000EB7B0000}"/>
    <cellStyle name="Note 5 11 7 2 5" xfId="36796" xr:uid="{00000000-0005-0000-0000-0000EC7B0000}"/>
    <cellStyle name="Note 5 11 7 3" xfId="7369" xr:uid="{00000000-0005-0000-0000-0000ED7B0000}"/>
    <cellStyle name="Note 5 11 7 3 2" xfId="24804" xr:uid="{00000000-0005-0000-0000-0000EE7B0000}"/>
    <cellStyle name="Note 5 11 7 3 3" xfId="39257" xr:uid="{00000000-0005-0000-0000-0000EF7B0000}"/>
    <cellStyle name="Note 5 11 7 4" xfId="9810" xr:uid="{00000000-0005-0000-0000-0000F07B0000}"/>
    <cellStyle name="Note 5 11 7 4 2" xfId="27245" xr:uid="{00000000-0005-0000-0000-0000F17B0000}"/>
    <cellStyle name="Note 5 11 7 4 3" xfId="41698" xr:uid="{00000000-0005-0000-0000-0000F27B0000}"/>
    <cellStyle name="Note 5 11 7 5" xfId="12230" xr:uid="{00000000-0005-0000-0000-0000F37B0000}"/>
    <cellStyle name="Note 5 11 7 5 2" xfId="29665" xr:uid="{00000000-0005-0000-0000-0000F47B0000}"/>
    <cellStyle name="Note 5 11 7 5 3" xfId="44118" xr:uid="{00000000-0005-0000-0000-0000F57B0000}"/>
    <cellStyle name="Note 5 11 7 6" xfId="19237" xr:uid="{00000000-0005-0000-0000-0000F67B0000}"/>
    <cellStyle name="Note 5 11 8" xfId="2397" xr:uid="{00000000-0005-0000-0000-0000F77B0000}"/>
    <cellStyle name="Note 5 11 8 2" xfId="4908" xr:uid="{00000000-0005-0000-0000-0000F87B0000}"/>
    <cellStyle name="Note 5 11 8 2 2" xfId="22344" xr:uid="{00000000-0005-0000-0000-0000F97B0000}"/>
    <cellStyle name="Note 5 11 8 2 3" xfId="36797" xr:uid="{00000000-0005-0000-0000-0000FA7B0000}"/>
    <cellStyle name="Note 5 11 8 3" xfId="7370" xr:uid="{00000000-0005-0000-0000-0000FB7B0000}"/>
    <cellStyle name="Note 5 11 8 3 2" xfId="24805" xr:uid="{00000000-0005-0000-0000-0000FC7B0000}"/>
    <cellStyle name="Note 5 11 8 3 3" xfId="39258" xr:uid="{00000000-0005-0000-0000-0000FD7B0000}"/>
    <cellStyle name="Note 5 11 8 4" xfId="9811" xr:uid="{00000000-0005-0000-0000-0000FE7B0000}"/>
    <cellStyle name="Note 5 11 8 4 2" xfId="27246" xr:uid="{00000000-0005-0000-0000-0000FF7B0000}"/>
    <cellStyle name="Note 5 11 8 4 3" xfId="41699" xr:uid="{00000000-0005-0000-0000-0000007C0000}"/>
    <cellStyle name="Note 5 11 8 5" xfId="12231" xr:uid="{00000000-0005-0000-0000-0000017C0000}"/>
    <cellStyle name="Note 5 11 8 5 2" xfId="29666" xr:uid="{00000000-0005-0000-0000-0000027C0000}"/>
    <cellStyle name="Note 5 11 8 5 3" xfId="44119" xr:uid="{00000000-0005-0000-0000-0000037C0000}"/>
    <cellStyle name="Note 5 11 8 6" xfId="15369" xr:uid="{00000000-0005-0000-0000-0000047C0000}"/>
    <cellStyle name="Note 5 11 8 6 2" xfId="32804" xr:uid="{00000000-0005-0000-0000-0000057C0000}"/>
    <cellStyle name="Note 5 11 8 6 3" xfId="47257" xr:uid="{00000000-0005-0000-0000-0000067C0000}"/>
    <cellStyle name="Note 5 11 8 7" xfId="19238" xr:uid="{00000000-0005-0000-0000-0000077C0000}"/>
    <cellStyle name="Note 5 11 8 8" xfId="20531" xr:uid="{00000000-0005-0000-0000-0000087C0000}"/>
    <cellStyle name="Note 5 11 9" xfId="4889" xr:uid="{00000000-0005-0000-0000-0000097C0000}"/>
    <cellStyle name="Note 5 11 9 2" xfId="14292" xr:uid="{00000000-0005-0000-0000-00000A7C0000}"/>
    <cellStyle name="Note 5 11 9 2 2" xfId="31727" xr:uid="{00000000-0005-0000-0000-00000B7C0000}"/>
    <cellStyle name="Note 5 11 9 2 3" xfId="46180" xr:uid="{00000000-0005-0000-0000-00000C7C0000}"/>
    <cellStyle name="Note 5 11 9 3" xfId="16753" xr:uid="{00000000-0005-0000-0000-00000D7C0000}"/>
    <cellStyle name="Note 5 11 9 3 2" xfId="34188" xr:uid="{00000000-0005-0000-0000-00000E7C0000}"/>
    <cellStyle name="Note 5 11 9 3 3" xfId="48641" xr:uid="{00000000-0005-0000-0000-00000F7C0000}"/>
    <cellStyle name="Note 5 11 9 4" xfId="22325" xr:uid="{00000000-0005-0000-0000-0000107C0000}"/>
    <cellStyle name="Note 5 11 9 5" xfId="36778" xr:uid="{00000000-0005-0000-0000-0000117C0000}"/>
    <cellStyle name="Note 5 12" xfId="2398" xr:uid="{00000000-0005-0000-0000-0000127C0000}"/>
    <cellStyle name="Note 5 12 10" xfId="7371" xr:uid="{00000000-0005-0000-0000-0000137C0000}"/>
    <cellStyle name="Note 5 12 10 2" xfId="24806" xr:uid="{00000000-0005-0000-0000-0000147C0000}"/>
    <cellStyle name="Note 5 12 10 3" xfId="39259" xr:uid="{00000000-0005-0000-0000-0000157C0000}"/>
    <cellStyle name="Note 5 12 11" xfId="9812" xr:uid="{00000000-0005-0000-0000-0000167C0000}"/>
    <cellStyle name="Note 5 12 11 2" xfId="27247" xr:uid="{00000000-0005-0000-0000-0000177C0000}"/>
    <cellStyle name="Note 5 12 11 3" xfId="41700" xr:uid="{00000000-0005-0000-0000-0000187C0000}"/>
    <cellStyle name="Note 5 12 12" xfId="12232" xr:uid="{00000000-0005-0000-0000-0000197C0000}"/>
    <cellStyle name="Note 5 12 12 2" xfId="29667" xr:uid="{00000000-0005-0000-0000-00001A7C0000}"/>
    <cellStyle name="Note 5 12 12 3" xfId="44120" xr:uid="{00000000-0005-0000-0000-00001B7C0000}"/>
    <cellStyle name="Note 5 12 13" xfId="19239" xr:uid="{00000000-0005-0000-0000-00001C7C0000}"/>
    <cellStyle name="Note 5 12 2" xfId="2399" xr:uid="{00000000-0005-0000-0000-00001D7C0000}"/>
    <cellStyle name="Note 5 12 2 2" xfId="2400" xr:uid="{00000000-0005-0000-0000-00001E7C0000}"/>
    <cellStyle name="Note 5 12 2 2 2" xfId="4911" xr:uid="{00000000-0005-0000-0000-00001F7C0000}"/>
    <cellStyle name="Note 5 12 2 2 2 2" xfId="14309" xr:uid="{00000000-0005-0000-0000-0000207C0000}"/>
    <cellStyle name="Note 5 12 2 2 2 2 2" xfId="31744" xr:uid="{00000000-0005-0000-0000-0000217C0000}"/>
    <cellStyle name="Note 5 12 2 2 2 2 3" xfId="46197" xr:uid="{00000000-0005-0000-0000-0000227C0000}"/>
    <cellStyle name="Note 5 12 2 2 2 3" xfId="16770" xr:uid="{00000000-0005-0000-0000-0000237C0000}"/>
    <cellStyle name="Note 5 12 2 2 2 3 2" xfId="34205" xr:uid="{00000000-0005-0000-0000-0000247C0000}"/>
    <cellStyle name="Note 5 12 2 2 2 3 3" xfId="48658" xr:uid="{00000000-0005-0000-0000-0000257C0000}"/>
    <cellStyle name="Note 5 12 2 2 2 4" xfId="22347" xr:uid="{00000000-0005-0000-0000-0000267C0000}"/>
    <cellStyle name="Note 5 12 2 2 2 5" xfId="36800" xr:uid="{00000000-0005-0000-0000-0000277C0000}"/>
    <cellStyle name="Note 5 12 2 2 3" xfId="7373" xr:uid="{00000000-0005-0000-0000-0000287C0000}"/>
    <cellStyle name="Note 5 12 2 2 3 2" xfId="24808" xr:uid="{00000000-0005-0000-0000-0000297C0000}"/>
    <cellStyle name="Note 5 12 2 2 3 3" xfId="39261" xr:uid="{00000000-0005-0000-0000-00002A7C0000}"/>
    <cellStyle name="Note 5 12 2 2 4" xfId="9814" xr:uid="{00000000-0005-0000-0000-00002B7C0000}"/>
    <cellStyle name="Note 5 12 2 2 4 2" xfId="27249" xr:uid="{00000000-0005-0000-0000-00002C7C0000}"/>
    <cellStyle name="Note 5 12 2 2 4 3" xfId="41702" xr:uid="{00000000-0005-0000-0000-00002D7C0000}"/>
    <cellStyle name="Note 5 12 2 2 5" xfId="12234" xr:uid="{00000000-0005-0000-0000-00002E7C0000}"/>
    <cellStyle name="Note 5 12 2 2 5 2" xfId="29669" xr:uid="{00000000-0005-0000-0000-00002F7C0000}"/>
    <cellStyle name="Note 5 12 2 2 5 3" xfId="44122" xr:uid="{00000000-0005-0000-0000-0000307C0000}"/>
    <cellStyle name="Note 5 12 2 2 6" xfId="19241" xr:uid="{00000000-0005-0000-0000-0000317C0000}"/>
    <cellStyle name="Note 5 12 2 3" xfId="2401" xr:uid="{00000000-0005-0000-0000-0000327C0000}"/>
    <cellStyle name="Note 5 12 2 3 2" xfId="4912" xr:uid="{00000000-0005-0000-0000-0000337C0000}"/>
    <cellStyle name="Note 5 12 2 3 2 2" xfId="14310" xr:uid="{00000000-0005-0000-0000-0000347C0000}"/>
    <cellStyle name="Note 5 12 2 3 2 2 2" xfId="31745" xr:uid="{00000000-0005-0000-0000-0000357C0000}"/>
    <cellStyle name="Note 5 12 2 3 2 2 3" xfId="46198" xr:uid="{00000000-0005-0000-0000-0000367C0000}"/>
    <cellStyle name="Note 5 12 2 3 2 3" xfId="16771" xr:uid="{00000000-0005-0000-0000-0000377C0000}"/>
    <cellStyle name="Note 5 12 2 3 2 3 2" xfId="34206" xr:uid="{00000000-0005-0000-0000-0000387C0000}"/>
    <cellStyle name="Note 5 12 2 3 2 3 3" xfId="48659" xr:uid="{00000000-0005-0000-0000-0000397C0000}"/>
    <cellStyle name="Note 5 12 2 3 2 4" xfId="22348" xr:uid="{00000000-0005-0000-0000-00003A7C0000}"/>
    <cellStyle name="Note 5 12 2 3 2 5" xfId="36801" xr:uid="{00000000-0005-0000-0000-00003B7C0000}"/>
    <cellStyle name="Note 5 12 2 3 3" xfId="7374" xr:uid="{00000000-0005-0000-0000-00003C7C0000}"/>
    <cellStyle name="Note 5 12 2 3 3 2" xfId="24809" xr:uid="{00000000-0005-0000-0000-00003D7C0000}"/>
    <cellStyle name="Note 5 12 2 3 3 3" xfId="39262" xr:uid="{00000000-0005-0000-0000-00003E7C0000}"/>
    <cellStyle name="Note 5 12 2 3 4" xfId="9815" xr:uid="{00000000-0005-0000-0000-00003F7C0000}"/>
    <cellStyle name="Note 5 12 2 3 4 2" xfId="27250" xr:uid="{00000000-0005-0000-0000-0000407C0000}"/>
    <cellStyle name="Note 5 12 2 3 4 3" xfId="41703" xr:uid="{00000000-0005-0000-0000-0000417C0000}"/>
    <cellStyle name="Note 5 12 2 3 5" xfId="12235" xr:uid="{00000000-0005-0000-0000-0000427C0000}"/>
    <cellStyle name="Note 5 12 2 3 5 2" xfId="29670" xr:uid="{00000000-0005-0000-0000-0000437C0000}"/>
    <cellStyle name="Note 5 12 2 3 5 3" xfId="44123" xr:uid="{00000000-0005-0000-0000-0000447C0000}"/>
    <cellStyle name="Note 5 12 2 3 6" xfId="19242" xr:uid="{00000000-0005-0000-0000-0000457C0000}"/>
    <cellStyle name="Note 5 12 2 4" xfId="2402" xr:uid="{00000000-0005-0000-0000-0000467C0000}"/>
    <cellStyle name="Note 5 12 2 4 2" xfId="4913" xr:uid="{00000000-0005-0000-0000-0000477C0000}"/>
    <cellStyle name="Note 5 12 2 4 2 2" xfId="22349" xr:uid="{00000000-0005-0000-0000-0000487C0000}"/>
    <cellStyle name="Note 5 12 2 4 2 3" xfId="36802" xr:uid="{00000000-0005-0000-0000-0000497C0000}"/>
    <cellStyle name="Note 5 12 2 4 3" xfId="7375" xr:uid="{00000000-0005-0000-0000-00004A7C0000}"/>
    <cellStyle name="Note 5 12 2 4 3 2" xfId="24810" xr:uid="{00000000-0005-0000-0000-00004B7C0000}"/>
    <cellStyle name="Note 5 12 2 4 3 3" xfId="39263" xr:uid="{00000000-0005-0000-0000-00004C7C0000}"/>
    <cellStyle name="Note 5 12 2 4 4" xfId="9816" xr:uid="{00000000-0005-0000-0000-00004D7C0000}"/>
    <cellStyle name="Note 5 12 2 4 4 2" xfId="27251" xr:uid="{00000000-0005-0000-0000-00004E7C0000}"/>
    <cellStyle name="Note 5 12 2 4 4 3" xfId="41704" xr:uid="{00000000-0005-0000-0000-00004F7C0000}"/>
    <cellStyle name="Note 5 12 2 4 5" xfId="12236" xr:uid="{00000000-0005-0000-0000-0000507C0000}"/>
    <cellStyle name="Note 5 12 2 4 5 2" xfId="29671" xr:uid="{00000000-0005-0000-0000-0000517C0000}"/>
    <cellStyle name="Note 5 12 2 4 5 3" xfId="44124" xr:uid="{00000000-0005-0000-0000-0000527C0000}"/>
    <cellStyle name="Note 5 12 2 4 6" xfId="15370" xr:uid="{00000000-0005-0000-0000-0000537C0000}"/>
    <cellStyle name="Note 5 12 2 4 6 2" xfId="32805" xr:uid="{00000000-0005-0000-0000-0000547C0000}"/>
    <cellStyle name="Note 5 12 2 4 6 3" xfId="47258" xr:uid="{00000000-0005-0000-0000-0000557C0000}"/>
    <cellStyle name="Note 5 12 2 4 7" xfId="19243" xr:uid="{00000000-0005-0000-0000-0000567C0000}"/>
    <cellStyle name="Note 5 12 2 4 8" xfId="20532" xr:uid="{00000000-0005-0000-0000-0000577C0000}"/>
    <cellStyle name="Note 5 12 2 5" xfId="4910" xr:uid="{00000000-0005-0000-0000-0000587C0000}"/>
    <cellStyle name="Note 5 12 2 5 2" xfId="14308" xr:uid="{00000000-0005-0000-0000-0000597C0000}"/>
    <cellStyle name="Note 5 12 2 5 2 2" xfId="31743" xr:uid="{00000000-0005-0000-0000-00005A7C0000}"/>
    <cellStyle name="Note 5 12 2 5 2 3" xfId="46196" xr:uid="{00000000-0005-0000-0000-00005B7C0000}"/>
    <cellStyle name="Note 5 12 2 5 3" xfId="16769" xr:uid="{00000000-0005-0000-0000-00005C7C0000}"/>
    <cellStyle name="Note 5 12 2 5 3 2" xfId="34204" xr:uid="{00000000-0005-0000-0000-00005D7C0000}"/>
    <cellStyle name="Note 5 12 2 5 3 3" xfId="48657" xr:uid="{00000000-0005-0000-0000-00005E7C0000}"/>
    <cellStyle name="Note 5 12 2 5 4" xfId="22346" xr:uid="{00000000-0005-0000-0000-00005F7C0000}"/>
    <cellStyle name="Note 5 12 2 5 5" xfId="36799" xr:uid="{00000000-0005-0000-0000-0000607C0000}"/>
    <cellStyle name="Note 5 12 2 6" xfId="7372" xr:uid="{00000000-0005-0000-0000-0000617C0000}"/>
    <cellStyle name="Note 5 12 2 6 2" xfId="24807" xr:uid="{00000000-0005-0000-0000-0000627C0000}"/>
    <cellStyle name="Note 5 12 2 6 3" xfId="39260" xr:uid="{00000000-0005-0000-0000-0000637C0000}"/>
    <cellStyle name="Note 5 12 2 7" xfId="9813" xr:uid="{00000000-0005-0000-0000-0000647C0000}"/>
    <cellStyle name="Note 5 12 2 7 2" xfId="27248" xr:uid="{00000000-0005-0000-0000-0000657C0000}"/>
    <cellStyle name="Note 5 12 2 7 3" xfId="41701" xr:uid="{00000000-0005-0000-0000-0000667C0000}"/>
    <cellStyle name="Note 5 12 2 8" xfId="12233" xr:uid="{00000000-0005-0000-0000-0000677C0000}"/>
    <cellStyle name="Note 5 12 2 8 2" xfId="29668" xr:uid="{00000000-0005-0000-0000-0000687C0000}"/>
    <cellStyle name="Note 5 12 2 8 3" xfId="44121" xr:uid="{00000000-0005-0000-0000-0000697C0000}"/>
    <cellStyle name="Note 5 12 2 9" xfId="19240" xr:uid="{00000000-0005-0000-0000-00006A7C0000}"/>
    <cellStyle name="Note 5 12 3" xfId="2403" xr:uid="{00000000-0005-0000-0000-00006B7C0000}"/>
    <cellStyle name="Note 5 12 3 2" xfId="2404" xr:uid="{00000000-0005-0000-0000-00006C7C0000}"/>
    <cellStyle name="Note 5 12 3 2 2" xfId="4915" xr:uid="{00000000-0005-0000-0000-00006D7C0000}"/>
    <cellStyle name="Note 5 12 3 2 2 2" xfId="14312" xr:uid="{00000000-0005-0000-0000-00006E7C0000}"/>
    <cellStyle name="Note 5 12 3 2 2 2 2" xfId="31747" xr:uid="{00000000-0005-0000-0000-00006F7C0000}"/>
    <cellStyle name="Note 5 12 3 2 2 2 3" xfId="46200" xr:uid="{00000000-0005-0000-0000-0000707C0000}"/>
    <cellStyle name="Note 5 12 3 2 2 3" xfId="16773" xr:uid="{00000000-0005-0000-0000-0000717C0000}"/>
    <cellStyle name="Note 5 12 3 2 2 3 2" xfId="34208" xr:uid="{00000000-0005-0000-0000-0000727C0000}"/>
    <cellStyle name="Note 5 12 3 2 2 3 3" xfId="48661" xr:uid="{00000000-0005-0000-0000-0000737C0000}"/>
    <cellStyle name="Note 5 12 3 2 2 4" xfId="22351" xr:uid="{00000000-0005-0000-0000-0000747C0000}"/>
    <cellStyle name="Note 5 12 3 2 2 5" xfId="36804" xr:uid="{00000000-0005-0000-0000-0000757C0000}"/>
    <cellStyle name="Note 5 12 3 2 3" xfId="7377" xr:uid="{00000000-0005-0000-0000-0000767C0000}"/>
    <cellStyle name="Note 5 12 3 2 3 2" xfId="24812" xr:uid="{00000000-0005-0000-0000-0000777C0000}"/>
    <cellStyle name="Note 5 12 3 2 3 3" xfId="39265" xr:uid="{00000000-0005-0000-0000-0000787C0000}"/>
    <cellStyle name="Note 5 12 3 2 4" xfId="9818" xr:uid="{00000000-0005-0000-0000-0000797C0000}"/>
    <cellStyle name="Note 5 12 3 2 4 2" xfId="27253" xr:uid="{00000000-0005-0000-0000-00007A7C0000}"/>
    <cellStyle name="Note 5 12 3 2 4 3" xfId="41706" xr:uid="{00000000-0005-0000-0000-00007B7C0000}"/>
    <cellStyle name="Note 5 12 3 2 5" xfId="12238" xr:uid="{00000000-0005-0000-0000-00007C7C0000}"/>
    <cellStyle name="Note 5 12 3 2 5 2" xfId="29673" xr:uid="{00000000-0005-0000-0000-00007D7C0000}"/>
    <cellStyle name="Note 5 12 3 2 5 3" xfId="44126" xr:uid="{00000000-0005-0000-0000-00007E7C0000}"/>
    <cellStyle name="Note 5 12 3 2 6" xfId="19245" xr:uid="{00000000-0005-0000-0000-00007F7C0000}"/>
    <cellStyle name="Note 5 12 3 3" xfId="2405" xr:uid="{00000000-0005-0000-0000-0000807C0000}"/>
    <cellStyle name="Note 5 12 3 3 2" xfId="4916" xr:uid="{00000000-0005-0000-0000-0000817C0000}"/>
    <cellStyle name="Note 5 12 3 3 2 2" xfId="14313" xr:uid="{00000000-0005-0000-0000-0000827C0000}"/>
    <cellStyle name="Note 5 12 3 3 2 2 2" xfId="31748" xr:uid="{00000000-0005-0000-0000-0000837C0000}"/>
    <cellStyle name="Note 5 12 3 3 2 2 3" xfId="46201" xr:uid="{00000000-0005-0000-0000-0000847C0000}"/>
    <cellStyle name="Note 5 12 3 3 2 3" xfId="16774" xr:uid="{00000000-0005-0000-0000-0000857C0000}"/>
    <cellStyle name="Note 5 12 3 3 2 3 2" xfId="34209" xr:uid="{00000000-0005-0000-0000-0000867C0000}"/>
    <cellStyle name="Note 5 12 3 3 2 3 3" xfId="48662" xr:uid="{00000000-0005-0000-0000-0000877C0000}"/>
    <cellStyle name="Note 5 12 3 3 2 4" xfId="22352" xr:uid="{00000000-0005-0000-0000-0000887C0000}"/>
    <cellStyle name="Note 5 12 3 3 2 5" xfId="36805" xr:uid="{00000000-0005-0000-0000-0000897C0000}"/>
    <cellStyle name="Note 5 12 3 3 3" xfId="7378" xr:uid="{00000000-0005-0000-0000-00008A7C0000}"/>
    <cellStyle name="Note 5 12 3 3 3 2" xfId="24813" xr:uid="{00000000-0005-0000-0000-00008B7C0000}"/>
    <cellStyle name="Note 5 12 3 3 3 3" xfId="39266" xr:uid="{00000000-0005-0000-0000-00008C7C0000}"/>
    <cellStyle name="Note 5 12 3 3 4" xfId="9819" xr:uid="{00000000-0005-0000-0000-00008D7C0000}"/>
    <cellStyle name="Note 5 12 3 3 4 2" xfId="27254" xr:uid="{00000000-0005-0000-0000-00008E7C0000}"/>
    <cellStyle name="Note 5 12 3 3 4 3" xfId="41707" xr:uid="{00000000-0005-0000-0000-00008F7C0000}"/>
    <cellStyle name="Note 5 12 3 3 5" xfId="12239" xr:uid="{00000000-0005-0000-0000-0000907C0000}"/>
    <cellStyle name="Note 5 12 3 3 5 2" xfId="29674" xr:uid="{00000000-0005-0000-0000-0000917C0000}"/>
    <cellStyle name="Note 5 12 3 3 5 3" xfId="44127" xr:uid="{00000000-0005-0000-0000-0000927C0000}"/>
    <cellStyle name="Note 5 12 3 3 6" xfId="19246" xr:uid="{00000000-0005-0000-0000-0000937C0000}"/>
    <cellStyle name="Note 5 12 3 4" xfId="2406" xr:uid="{00000000-0005-0000-0000-0000947C0000}"/>
    <cellStyle name="Note 5 12 3 4 2" xfId="4917" xr:uid="{00000000-0005-0000-0000-0000957C0000}"/>
    <cellStyle name="Note 5 12 3 4 2 2" xfId="22353" xr:uid="{00000000-0005-0000-0000-0000967C0000}"/>
    <cellStyle name="Note 5 12 3 4 2 3" xfId="36806" xr:uid="{00000000-0005-0000-0000-0000977C0000}"/>
    <cellStyle name="Note 5 12 3 4 3" xfId="7379" xr:uid="{00000000-0005-0000-0000-0000987C0000}"/>
    <cellStyle name="Note 5 12 3 4 3 2" xfId="24814" xr:uid="{00000000-0005-0000-0000-0000997C0000}"/>
    <cellStyle name="Note 5 12 3 4 3 3" xfId="39267" xr:uid="{00000000-0005-0000-0000-00009A7C0000}"/>
    <cellStyle name="Note 5 12 3 4 4" xfId="9820" xr:uid="{00000000-0005-0000-0000-00009B7C0000}"/>
    <cellStyle name="Note 5 12 3 4 4 2" xfId="27255" xr:uid="{00000000-0005-0000-0000-00009C7C0000}"/>
    <cellStyle name="Note 5 12 3 4 4 3" xfId="41708" xr:uid="{00000000-0005-0000-0000-00009D7C0000}"/>
    <cellStyle name="Note 5 12 3 4 5" xfId="12240" xr:uid="{00000000-0005-0000-0000-00009E7C0000}"/>
    <cellStyle name="Note 5 12 3 4 5 2" xfId="29675" xr:uid="{00000000-0005-0000-0000-00009F7C0000}"/>
    <cellStyle name="Note 5 12 3 4 5 3" xfId="44128" xr:uid="{00000000-0005-0000-0000-0000A07C0000}"/>
    <cellStyle name="Note 5 12 3 4 6" xfId="15371" xr:uid="{00000000-0005-0000-0000-0000A17C0000}"/>
    <cellStyle name="Note 5 12 3 4 6 2" xfId="32806" xr:uid="{00000000-0005-0000-0000-0000A27C0000}"/>
    <cellStyle name="Note 5 12 3 4 6 3" xfId="47259" xr:uid="{00000000-0005-0000-0000-0000A37C0000}"/>
    <cellStyle name="Note 5 12 3 4 7" xfId="19247" xr:uid="{00000000-0005-0000-0000-0000A47C0000}"/>
    <cellStyle name="Note 5 12 3 4 8" xfId="20533" xr:uid="{00000000-0005-0000-0000-0000A57C0000}"/>
    <cellStyle name="Note 5 12 3 5" xfId="4914" xr:uid="{00000000-0005-0000-0000-0000A67C0000}"/>
    <cellStyle name="Note 5 12 3 5 2" xfId="14311" xr:uid="{00000000-0005-0000-0000-0000A77C0000}"/>
    <cellStyle name="Note 5 12 3 5 2 2" xfId="31746" xr:uid="{00000000-0005-0000-0000-0000A87C0000}"/>
    <cellStyle name="Note 5 12 3 5 2 3" xfId="46199" xr:uid="{00000000-0005-0000-0000-0000A97C0000}"/>
    <cellStyle name="Note 5 12 3 5 3" xfId="16772" xr:uid="{00000000-0005-0000-0000-0000AA7C0000}"/>
    <cellStyle name="Note 5 12 3 5 3 2" xfId="34207" xr:uid="{00000000-0005-0000-0000-0000AB7C0000}"/>
    <cellStyle name="Note 5 12 3 5 3 3" xfId="48660" xr:uid="{00000000-0005-0000-0000-0000AC7C0000}"/>
    <cellStyle name="Note 5 12 3 5 4" xfId="22350" xr:uid="{00000000-0005-0000-0000-0000AD7C0000}"/>
    <cellStyle name="Note 5 12 3 5 5" xfId="36803" xr:uid="{00000000-0005-0000-0000-0000AE7C0000}"/>
    <cellStyle name="Note 5 12 3 6" xfId="7376" xr:uid="{00000000-0005-0000-0000-0000AF7C0000}"/>
    <cellStyle name="Note 5 12 3 6 2" xfId="24811" xr:uid="{00000000-0005-0000-0000-0000B07C0000}"/>
    <cellStyle name="Note 5 12 3 6 3" xfId="39264" xr:uid="{00000000-0005-0000-0000-0000B17C0000}"/>
    <cellStyle name="Note 5 12 3 7" xfId="9817" xr:uid="{00000000-0005-0000-0000-0000B27C0000}"/>
    <cellStyle name="Note 5 12 3 7 2" xfId="27252" xr:uid="{00000000-0005-0000-0000-0000B37C0000}"/>
    <cellStyle name="Note 5 12 3 7 3" xfId="41705" xr:uid="{00000000-0005-0000-0000-0000B47C0000}"/>
    <cellStyle name="Note 5 12 3 8" xfId="12237" xr:uid="{00000000-0005-0000-0000-0000B57C0000}"/>
    <cellStyle name="Note 5 12 3 8 2" xfId="29672" xr:uid="{00000000-0005-0000-0000-0000B67C0000}"/>
    <cellStyle name="Note 5 12 3 8 3" xfId="44125" xr:uid="{00000000-0005-0000-0000-0000B77C0000}"/>
    <cellStyle name="Note 5 12 3 9" xfId="19244" xr:uid="{00000000-0005-0000-0000-0000B87C0000}"/>
    <cellStyle name="Note 5 12 4" xfId="2407" xr:uid="{00000000-0005-0000-0000-0000B97C0000}"/>
    <cellStyle name="Note 5 12 4 2" xfId="2408" xr:uid="{00000000-0005-0000-0000-0000BA7C0000}"/>
    <cellStyle name="Note 5 12 4 2 2" xfId="4919" xr:uid="{00000000-0005-0000-0000-0000BB7C0000}"/>
    <cellStyle name="Note 5 12 4 2 2 2" xfId="14315" xr:uid="{00000000-0005-0000-0000-0000BC7C0000}"/>
    <cellStyle name="Note 5 12 4 2 2 2 2" xfId="31750" xr:uid="{00000000-0005-0000-0000-0000BD7C0000}"/>
    <cellStyle name="Note 5 12 4 2 2 2 3" xfId="46203" xr:uid="{00000000-0005-0000-0000-0000BE7C0000}"/>
    <cellStyle name="Note 5 12 4 2 2 3" xfId="16776" xr:uid="{00000000-0005-0000-0000-0000BF7C0000}"/>
    <cellStyle name="Note 5 12 4 2 2 3 2" xfId="34211" xr:uid="{00000000-0005-0000-0000-0000C07C0000}"/>
    <cellStyle name="Note 5 12 4 2 2 3 3" xfId="48664" xr:uid="{00000000-0005-0000-0000-0000C17C0000}"/>
    <cellStyle name="Note 5 12 4 2 2 4" xfId="22355" xr:uid="{00000000-0005-0000-0000-0000C27C0000}"/>
    <cellStyle name="Note 5 12 4 2 2 5" xfId="36808" xr:uid="{00000000-0005-0000-0000-0000C37C0000}"/>
    <cellStyle name="Note 5 12 4 2 3" xfId="7381" xr:uid="{00000000-0005-0000-0000-0000C47C0000}"/>
    <cellStyle name="Note 5 12 4 2 3 2" xfId="24816" xr:uid="{00000000-0005-0000-0000-0000C57C0000}"/>
    <cellStyle name="Note 5 12 4 2 3 3" xfId="39269" xr:uid="{00000000-0005-0000-0000-0000C67C0000}"/>
    <cellStyle name="Note 5 12 4 2 4" xfId="9822" xr:uid="{00000000-0005-0000-0000-0000C77C0000}"/>
    <cellStyle name="Note 5 12 4 2 4 2" xfId="27257" xr:uid="{00000000-0005-0000-0000-0000C87C0000}"/>
    <cellStyle name="Note 5 12 4 2 4 3" xfId="41710" xr:uid="{00000000-0005-0000-0000-0000C97C0000}"/>
    <cellStyle name="Note 5 12 4 2 5" xfId="12242" xr:uid="{00000000-0005-0000-0000-0000CA7C0000}"/>
    <cellStyle name="Note 5 12 4 2 5 2" xfId="29677" xr:uid="{00000000-0005-0000-0000-0000CB7C0000}"/>
    <cellStyle name="Note 5 12 4 2 5 3" xfId="44130" xr:uid="{00000000-0005-0000-0000-0000CC7C0000}"/>
    <cellStyle name="Note 5 12 4 2 6" xfId="19249" xr:uid="{00000000-0005-0000-0000-0000CD7C0000}"/>
    <cellStyle name="Note 5 12 4 3" xfId="2409" xr:uid="{00000000-0005-0000-0000-0000CE7C0000}"/>
    <cellStyle name="Note 5 12 4 3 2" xfId="4920" xr:uid="{00000000-0005-0000-0000-0000CF7C0000}"/>
    <cellStyle name="Note 5 12 4 3 2 2" xfId="14316" xr:uid="{00000000-0005-0000-0000-0000D07C0000}"/>
    <cellStyle name="Note 5 12 4 3 2 2 2" xfId="31751" xr:uid="{00000000-0005-0000-0000-0000D17C0000}"/>
    <cellStyle name="Note 5 12 4 3 2 2 3" xfId="46204" xr:uid="{00000000-0005-0000-0000-0000D27C0000}"/>
    <cellStyle name="Note 5 12 4 3 2 3" xfId="16777" xr:uid="{00000000-0005-0000-0000-0000D37C0000}"/>
    <cellStyle name="Note 5 12 4 3 2 3 2" xfId="34212" xr:uid="{00000000-0005-0000-0000-0000D47C0000}"/>
    <cellStyle name="Note 5 12 4 3 2 3 3" xfId="48665" xr:uid="{00000000-0005-0000-0000-0000D57C0000}"/>
    <cellStyle name="Note 5 12 4 3 2 4" xfId="22356" xr:uid="{00000000-0005-0000-0000-0000D67C0000}"/>
    <cellStyle name="Note 5 12 4 3 2 5" xfId="36809" xr:uid="{00000000-0005-0000-0000-0000D77C0000}"/>
    <cellStyle name="Note 5 12 4 3 3" xfId="7382" xr:uid="{00000000-0005-0000-0000-0000D87C0000}"/>
    <cellStyle name="Note 5 12 4 3 3 2" xfId="24817" xr:uid="{00000000-0005-0000-0000-0000D97C0000}"/>
    <cellStyle name="Note 5 12 4 3 3 3" xfId="39270" xr:uid="{00000000-0005-0000-0000-0000DA7C0000}"/>
    <cellStyle name="Note 5 12 4 3 4" xfId="9823" xr:uid="{00000000-0005-0000-0000-0000DB7C0000}"/>
    <cellStyle name="Note 5 12 4 3 4 2" xfId="27258" xr:uid="{00000000-0005-0000-0000-0000DC7C0000}"/>
    <cellStyle name="Note 5 12 4 3 4 3" xfId="41711" xr:uid="{00000000-0005-0000-0000-0000DD7C0000}"/>
    <cellStyle name="Note 5 12 4 3 5" xfId="12243" xr:uid="{00000000-0005-0000-0000-0000DE7C0000}"/>
    <cellStyle name="Note 5 12 4 3 5 2" xfId="29678" xr:uid="{00000000-0005-0000-0000-0000DF7C0000}"/>
    <cellStyle name="Note 5 12 4 3 5 3" xfId="44131" xr:uid="{00000000-0005-0000-0000-0000E07C0000}"/>
    <cellStyle name="Note 5 12 4 3 6" xfId="19250" xr:uid="{00000000-0005-0000-0000-0000E17C0000}"/>
    <cellStyle name="Note 5 12 4 4" xfId="2410" xr:uid="{00000000-0005-0000-0000-0000E27C0000}"/>
    <cellStyle name="Note 5 12 4 4 2" xfId="4921" xr:uid="{00000000-0005-0000-0000-0000E37C0000}"/>
    <cellStyle name="Note 5 12 4 4 2 2" xfId="22357" xr:uid="{00000000-0005-0000-0000-0000E47C0000}"/>
    <cellStyle name="Note 5 12 4 4 2 3" xfId="36810" xr:uid="{00000000-0005-0000-0000-0000E57C0000}"/>
    <cellStyle name="Note 5 12 4 4 3" xfId="7383" xr:uid="{00000000-0005-0000-0000-0000E67C0000}"/>
    <cellStyle name="Note 5 12 4 4 3 2" xfId="24818" xr:uid="{00000000-0005-0000-0000-0000E77C0000}"/>
    <cellStyle name="Note 5 12 4 4 3 3" xfId="39271" xr:uid="{00000000-0005-0000-0000-0000E87C0000}"/>
    <cellStyle name="Note 5 12 4 4 4" xfId="9824" xr:uid="{00000000-0005-0000-0000-0000E97C0000}"/>
    <cellStyle name="Note 5 12 4 4 4 2" xfId="27259" xr:uid="{00000000-0005-0000-0000-0000EA7C0000}"/>
    <cellStyle name="Note 5 12 4 4 4 3" xfId="41712" xr:uid="{00000000-0005-0000-0000-0000EB7C0000}"/>
    <cellStyle name="Note 5 12 4 4 5" xfId="12244" xr:uid="{00000000-0005-0000-0000-0000EC7C0000}"/>
    <cellStyle name="Note 5 12 4 4 5 2" xfId="29679" xr:uid="{00000000-0005-0000-0000-0000ED7C0000}"/>
    <cellStyle name="Note 5 12 4 4 5 3" xfId="44132" xr:uid="{00000000-0005-0000-0000-0000EE7C0000}"/>
    <cellStyle name="Note 5 12 4 4 6" xfId="15372" xr:uid="{00000000-0005-0000-0000-0000EF7C0000}"/>
    <cellStyle name="Note 5 12 4 4 6 2" xfId="32807" xr:uid="{00000000-0005-0000-0000-0000F07C0000}"/>
    <cellStyle name="Note 5 12 4 4 6 3" xfId="47260" xr:uid="{00000000-0005-0000-0000-0000F17C0000}"/>
    <cellStyle name="Note 5 12 4 4 7" xfId="19251" xr:uid="{00000000-0005-0000-0000-0000F27C0000}"/>
    <cellStyle name="Note 5 12 4 4 8" xfId="20534" xr:uid="{00000000-0005-0000-0000-0000F37C0000}"/>
    <cellStyle name="Note 5 12 4 5" xfId="4918" xr:uid="{00000000-0005-0000-0000-0000F47C0000}"/>
    <cellStyle name="Note 5 12 4 5 2" xfId="14314" xr:uid="{00000000-0005-0000-0000-0000F57C0000}"/>
    <cellStyle name="Note 5 12 4 5 2 2" xfId="31749" xr:uid="{00000000-0005-0000-0000-0000F67C0000}"/>
    <cellStyle name="Note 5 12 4 5 2 3" xfId="46202" xr:uid="{00000000-0005-0000-0000-0000F77C0000}"/>
    <cellStyle name="Note 5 12 4 5 3" xfId="16775" xr:uid="{00000000-0005-0000-0000-0000F87C0000}"/>
    <cellStyle name="Note 5 12 4 5 3 2" xfId="34210" xr:uid="{00000000-0005-0000-0000-0000F97C0000}"/>
    <cellStyle name="Note 5 12 4 5 3 3" xfId="48663" xr:uid="{00000000-0005-0000-0000-0000FA7C0000}"/>
    <cellStyle name="Note 5 12 4 5 4" xfId="22354" xr:uid="{00000000-0005-0000-0000-0000FB7C0000}"/>
    <cellStyle name="Note 5 12 4 5 5" xfId="36807" xr:uid="{00000000-0005-0000-0000-0000FC7C0000}"/>
    <cellStyle name="Note 5 12 4 6" xfId="7380" xr:uid="{00000000-0005-0000-0000-0000FD7C0000}"/>
    <cellStyle name="Note 5 12 4 6 2" xfId="24815" xr:uid="{00000000-0005-0000-0000-0000FE7C0000}"/>
    <cellStyle name="Note 5 12 4 6 3" xfId="39268" xr:uid="{00000000-0005-0000-0000-0000FF7C0000}"/>
    <cellStyle name="Note 5 12 4 7" xfId="9821" xr:uid="{00000000-0005-0000-0000-0000007D0000}"/>
    <cellStyle name="Note 5 12 4 7 2" xfId="27256" xr:uid="{00000000-0005-0000-0000-0000017D0000}"/>
    <cellStyle name="Note 5 12 4 7 3" xfId="41709" xr:uid="{00000000-0005-0000-0000-0000027D0000}"/>
    <cellStyle name="Note 5 12 4 8" xfId="12241" xr:uid="{00000000-0005-0000-0000-0000037D0000}"/>
    <cellStyle name="Note 5 12 4 8 2" xfId="29676" xr:uid="{00000000-0005-0000-0000-0000047D0000}"/>
    <cellStyle name="Note 5 12 4 8 3" xfId="44129" xr:uid="{00000000-0005-0000-0000-0000057D0000}"/>
    <cellStyle name="Note 5 12 4 9" xfId="19248" xr:uid="{00000000-0005-0000-0000-0000067D0000}"/>
    <cellStyle name="Note 5 12 5" xfId="2411" xr:uid="{00000000-0005-0000-0000-0000077D0000}"/>
    <cellStyle name="Note 5 12 5 2" xfId="2412" xr:uid="{00000000-0005-0000-0000-0000087D0000}"/>
    <cellStyle name="Note 5 12 5 2 2" xfId="4923" xr:uid="{00000000-0005-0000-0000-0000097D0000}"/>
    <cellStyle name="Note 5 12 5 2 2 2" xfId="14318" xr:uid="{00000000-0005-0000-0000-00000A7D0000}"/>
    <cellStyle name="Note 5 12 5 2 2 2 2" xfId="31753" xr:uid="{00000000-0005-0000-0000-00000B7D0000}"/>
    <cellStyle name="Note 5 12 5 2 2 2 3" xfId="46206" xr:uid="{00000000-0005-0000-0000-00000C7D0000}"/>
    <cellStyle name="Note 5 12 5 2 2 3" xfId="16779" xr:uid="{00000000-0005-0000-0000-00000D7D0000}"/>
    <cellStyle name="Note 5 12 5 2 2 3 2" xfId="34214" xr:uid="{00000000-0005-0000-0000-00000E7D0000}"/>
    <cellStyle name="Note 5 12 5 2 2 3 3" xfId="48667" xr:uid="{00000000-0005-0000-0000-00000F7D0000}"/>
    <cellStyle name="Note 5 12 5 2 2 4" xfId="22359" xr:uid="{00000000-0005-0000-0000-0000107D0000}"/>
    <cellStyle name="Note 5 12 5 2 2 5" xfId="36812" xr:uid="{00000000-0005-0000-0000-0000117D0000}"/>
    <cellStyle name="Note 5 12 5 2 3" xfId="7385" xr:uid="{00000000-0005-0000-0000-0000127D0000}"/>
    <cellStyle name="Note 5 12 5 2 3 2" xfId="24820" xr:uid="{00000000-0005-0000-0000-0000137D0000}"/>
    <cellStyle name="Note 5 12 5 2 3 3" xfId="39273" xr:uid="{00000000-0005-0000-0000-0000147D0000}"/>
    <cellStyle name="Note 5 12 5 2 4" xfId="9826" xr:uid="{00000000-0005-0000-0000-0000157D0000}"/>
    <cellStyle name="Note 5 12 5 2 4 2" xfId="27261" xr:uid="{00000000-0005-0000-0000-0000167D0000}"/>
    <cellStyle name="Note 5 12 5 2 4 3" xfId="41714" xr:uid="{00000000-0005-0000-0000-0000177D0000}"/>
    <cellStyle name="Note 5 12 5 2 5" xfId="12246" xr:uid="{00000000-0005-0000-0000-0000187D0000}"/>
    <cellStyle name="Note 5 12 5 2 5 2" xfId="29681" xr:uid="{00000000-0005-0000-0000-0000197D0000}"/>
    <cellStyle name="Note 5 12 5 2 5 3" xfId="44134" xr:uid="{00000000-0005-0000-0000-00001A7D0000}"/>
    <cellStyle name="Note 5 12 5 2 6" xfId="19253" xr:uid="{00000000-0005-0000-0000-00001B7D0000}"/>
    <cellStyle name="Note 5 12 5 3" xfId="2413" xr:uid="{00000000-0005-0000-0000-00001C7D0000}"/>
    <cellStyle name="Note 5 12 5 3 2" xfId="4924" xr:uid="{00000000-0005-0000-0000-00001D7D0000}"/>
    <cellStyle name="Note 5 12 5 3 2 2" xfId="14319" xr:uid="{00000000-0005-0000-0000-00001E7D0000}"/>
    <cellStyle name="Note 5 12 5 3 2 2 2" xfId="31754" xr:uid="{00000000-0005-0000-0000-00001F7D0000}"/>
    <cellStyle name="Note 5 12 5 3 2 2 3" xfId="46207" xr:uid="{00000000-0005-0000-0000-0000207D0000}"/>
    <cellStyle name="Note 5 12 5 3 2 3" xfId="16780" xr:uid="{00000000-0005-0000-0000-0000217D0000}"/>
    <cellStyle name="Note 5 12 5 3 2 3 2" xfId="34215" xr:uid="{00000000-0005-0000-0000-0000227D0000}"/>
    <cellStyle name="Note 5 12 5 3 2 3 3" xfId="48668" xr:uid="{00000000-0005-0000-0000-0000237D0000}"/>
    <cellStyle name="Note 5 12 5 3 2 4" xfId="22360" xr:uid="{00000000-0005-0000-0000-0000247D0000}"/>
    <cellStyle name="Note 5 12 5 3 2 5" xfId="36813" xr:uid="{00000000-0005-0000-0000-0000257D0000}"/>
    <cellStyle name="Note 5 12 5 3 3" xfId="7386" xr:uid="{00000000-0005-0000-0000-0000267D0000}"/>
    <cellStyle name="Note 5 12 5 3 3 2" xfId="24821" xr:uid="{00000000-0005-0000-0000-0000277D0000}"/>
    <cellStyle name="Note 5 12 5 3 3 3" xfId="39274" xr:uid="{00000000-0005-0000-0000-0000287D0000}"/>
    <cellStyle name="Note 5 12 5 3 4" xfId="9827" xr:uid="{00000000-0005-0000-0000-0000297D0000}"/>
    <cellStyle name="Note 5 12 5 3 4 2" xfId="27262" xr:uid="{00000000-0005-0000-0000-00002A7D0000}"/>
    <cellStyle name="Note 5 12 5 3 4 3" xfId="41715" xr:uid="{00000000-0005-0000-0000-00002B7D0000}"/>
    <cellStyle name="Note 5 12 5 3 5" xfId="12247" xr:uid="{00000000-0005-0000-0000-00002C7D0000}"/>
    <cellStyle name="Note 5 12 5 3 5 2" xfId="29682" xr:uid="{00000000-0005-0000-0000-00002D7D0000}"/>
    <cellStyle name="Note 5 12 5 3 5 3" xfId="44135" xr:uid="{00000000-0005-0000-0000-00002E7D0000}"/>
    <cellStyle name="Note 5 12 5 3 6" xfId="19254" xr:uid="{00000000-0005-0000-0000-00002F7D0000}"/>
    <cellStyle name="Note 5 12 5 4" xfId="2414" xr:uid="{00000000-0005-0000-0000-0000307D0000}"/>
    <cellStyle name="Note 5 12 5 4 2" xfId="4925" xr:uid="{00000000-0005-0000-0000-0000317D0000}"/>
    <cellStyle name="Note 5 12 5 4 2 2" xfId="22361" xr:uid="{00000000-0005-0000-0000-0000327D0000}"/>
    <cellStyle name="Note 5 12 5 4 2 3" xfId="36814" xr:uid="{00000000-0005-0000-0000-0000337D0000}"/>
    <cellStyle name="Note 5 12 5 4 3" xfId="7387" xr:uid="{00000000-0005-0000-0000-0000347D0000}"/>
    <cellStyle name="Note 5 12 5 4 3 2" xfId="24822" xr:uid="{00000000-0005-0000-0000-0000357D0000}"/>
    <cellStyle name="Note 5 12 5 4 3 3" xfId="39275" xr:uid="{00000000-0005-0000-0000-0000367D0000}"/>
    <cellStyle name="Note 5 12 5 4 4" xfId="9828" xr:uid="{00000000-0005-0000-0000-0000377D0000}"/>
    <cellStyle name="Note 5 12 5 4 4 2" xfId="27263" xr:uid="{00000000-0005-0000-0000-0000387D0000}"/>
    <cellStyle name="Note 5 12 5 4 4 3" xfId="41716" xr:uid="{00000000-0005-0000-0000-0000397D0000}"/>
    <cellStyle name="Note 5 12 5 4 5" xfId="12248" xr:uid="{00000000-0005-0000-0000-00003A7D0000}"/>
    <cellStyle name="Note 5 12 5 4 5 2" xfId="29683" xr:uid="{00000000-0005-0000-0000-00003B7D0000}"/>
    <cellStyle name="Note 5 12 5 4 5 3" xfId="44136" xr:uid="{00000000-0005-0000-0000-00003C7D0000}"/>
    <cellStyle name="Note 5 12 5 4 6" xfId="15373" xr:uid="{00000000-0005-0000-0000-00003D7D0000}"/>
    <cellStyle name="Note 5 12 5 4 6 2" xfId="32808" xr:uid="{00000000-0005-0000-0000-00003E7D0000}"/>
    <cellStyle name="Note 5 12 5 4 6 3" xfId="47261" xr:uid="{00000000-0005-0000-0000-00003F7D0000}"/>
    <cellStyle name="Note 5 12 5 4 7" xfId="19255" xr:uid="{00000000-0005-0000-0000-0000407D0000}"/>
    <cellStyle name="Note 5 12 5 4 8" xfId="20535" xr:uid="{00000000-0005-0000-0000-0000417D0000}"/>
    <cellStyle name="Note 5 12 5 5" xfId="4922" xr:uid="{00000000-0005-0000-0000-0000427D0000}"/>
    <cellStyle name="Note 5 12 5 5 2" xfId="14317" xr:uid="{00000000-0005-0000-0000-0000437D0000}"/>
    <cellStyle name="Note 5 12 5 5 2 2" xfId="31752" xr:uid="{00000000-0005-0000-0000-0000447D0000}"/>
    <cellStyle name="Note 5 12 5 5 2 3" xfId="46205" xr:uid="{00000000-0005-0000-0000-0000457D0000}"/>
    <cellStyle name="Note 5 12 5 5 3" xfId="16778" xr:uid="{00000000-0005-0000-0000-0000467D0000}"/>
    <cellStyle name="Note 5 12 5 5 3 2" xfId="34213" xr:uid="{00000000-0005-0000-0000-0000477D0000}"/>
    <cellStyle name="Note 5 12 5 5 3 3" xfId="48666" xr:uid="{00000000-0005-0000-0000-0000487D0000}"/>
    <cellStyle name="Note 5 12 5 5 4" xfId="22358" xr:uid="{00000000-0005-0000-0000-0000497D0000}"/>
    <cellStyle name="Note 5 12 5 5 5" xfId="36811" xr:uid="{00000000-0005-0000-0000-00004A7D0000}"/>
    <cellStyle name="Note 5 12 5 6" xfId="7384" xr:uid="{00000000-0005-0000-0000-00004B7D0000}"/>
    <cellStyle name="Note 5 12 5 6 2" xfId="24819" xr:uid="{00000000-0005-0000-0000-00004C7D0000}"/>
    <cellStyle name="Note 5 12 5 6 3" xfId="39272" xr:uid="{00000000-0005-0000-0000-00004D7D0000}"/>
    <cellStyle name="Note 5 12 5 7" xfId="9825" xr:uid="{00000000-0005-0000-0000-00004E7D0000}"/>
    <cellStyle name="Note 5 12 5 7 2" xfId="27260" xr:uid="{00000000-0005-0000-0000-00004F7D0000}"/>
    <cellStyle name="Note 5 12 5 7 3" xfId="41713" xr:uid="{00000000-0005-0000-0000-0000507D0000}"/>
    <cellStyle name="Note 5 12 5 8" xfId="12245" xr:uid="{00000000-0005-0000-0000-0000517D0000}"/>
    <cellStyle name="Note 5 12 5 8 2" xfId="29680" xr:uid="{00000000-0005-0000-0000-0000527D0000}"/>
    <cellStyle name="Note 5 12 5 8 3" xfId="44133" xr:uid="{00000000-0005-0000-0000-0000537D0000}"/>
    <cellStyle name="Note 5 12 5 9" xfId="19252" xr:uid="{00000000-0005-0000-0000-0000547D0000}"/>
    <cellStyle name="Note 5 12 6" xfId="2415" xr:uid="{00000000-0005-0000-0000-0000557D0000}"/>
    <cellStyle name="Note 5 12 6 2" xfId="4926" xr:uid="{00000000-0005-0000-0000-0000567D0000}"/>
    <cellStyle name="Note 5 12 6 2 2" xfId="14320" xr:uid="{00000000-0005-0000-0000-0000577D0000}"/>
    <cellStyle name="Note 5 12 6 2 2 2" xfId="31755" xr:uid="{00000000-0005-0000-0000-0000587D0000}"/>
    <cellStyle name="Note 5 12 6 2 2 3" xfId="46208" xr:uid="{00000000-0005-0000-0000-0000597D0000}"/>
    <cellStyle name="Note 5 12 6 2 3" xfId="16781" xr:uid="{00000000-0005-0000-0000-00005A7D0000}"/>
    <cellStyle name="Note 5 12 6 2 3 2" xfId="34216" xr:uid="{00000000-0005-0000-0000-00005B7D0000}"/>
    <cellStyle name="Note 5 12 6 2 3 3" xfId="48669" xr:uid="{00000000-0005-0000-0000-00005C7D0000}"/>
    <cellStyle name="Note 5 12 6 2 4" xfId="22362" xr:uid="{00000000-0005-0000-0000-00005D7D0000}"/>
    <cellStyle name="Note 5 12 6 2 5" xfId="36815" xr:uid="{00000000-0005-0000-0000-00005E7D0000}"/>
    <cellStyle name="Note 5 12 6 3" xfId="7388" xr:uid="{00000000-0005-0000-0000-00005F7D0000}"/>
    <cellStyle name="Note 5 12 6 3 2" xfId="24823" xr:uid="{00000000-0005-0000-0000-0000607D0000}"/>
    <cellStyle name="Note 5 12 6 3 3" xfId="39276" xr:uid="{00000000-0005-0000-0000-0000617D0000}"/>
    <cellStyle name="Note 5 12 6 4" xfId="9829" xr:uid="{00000000-0005-0000-0000-0000627D0000}"/>
    <cellStyle name="Note 5 12 6 4 2" xfId="27264" xr:uid="{00000000-0005-0000-0000-0000637D0000}"/>
    <cellStyle name="Note 5 12 6 4 3" xfId="41717" xr:uid="{00000000-0005-0000-0000-0000647D0000}"/>
    <cellStyle name="Note 5 12 6 5" xfId="12249" xr:uid="{00000000-0005-0000-0000-0000657D0000}"/>
    <cellStyle name="Note 5 12 6 5 2" xfId="29684" xr:uid="{00000000-0005-0000-0000-0000667D0000}"/>
    <cellStyle name="Note 5 12 6 5 3" xfId="44137" xr:uid="{00000000-0005-0000-0000-0000677D0000}"/>
    <cellStyle name="Note 5 12 6 6" xfId="19256" xr:uid="{00000000-0005-0000-0000-0000687D0000}"/>
    <cellStyle name="Note 5 12 7" xfId="2416" xr:uid="{00000000-0005-0000-0000-0000697D0000}"/>
    <cellStyle name="Note 5 12 7 2" xfId="4927" xr:uid="{00000000-0005-0000-0000-00006A7D0000}"/>
    <cellStyle name="Note 5 12 7 2 2" xfId="14321" xr:uid="{00000000-0005-0000-0000-00006B7D0000}"/>
    <cellStyle name="Note 5 12 7 2 2 2" xfId="31756" xr:uid="{00000000-0005-0000-0000-00006C7D0000}"/>
    <cellStyle name="Note 5 12 7 2 2 3" xfId="46209" xr:uid="{00000000-0005-0000-0000-00006D7D0000}"/>
    <cellStyle name="Note 5 12 7 2 3" xfId="16782" xr:uid="{00000000-0005-0000-0000-00006E7D0000}"/>
    <cellStyle name="Note 5 12 7 2 3 2" xfId="34217" xr:uid="{00000000-0005-0000-0000-00006F7D0000}"/>
    <cellStyle name="Note 5 12 7 2 3 3" xfId="48670" xr:uid="{00000000-0005-0000-0000-0000707D0000}"/>
    <cellStyle name="Note 5 12 7 2 4" xfId="22363" xr:uid="{00000000-0005-0000-0000-0000717D0000}"/>
    <cellStyle name="Note 5 12 7 2 5" xfId="36816" xr:uid="{00000000-0005-0000-0000-0000727D0000}"/>
    <cellStyle name="Note 5 12 7 3" xfId="7389" xr:uid="{00000000-0005-0000-0000-0000737D0000}"/>
    <cellStyle name="Note 5 12 7 3 2" xfId="24824" xr:uid="{00000000-0005-0000-0000-0000747D0000}"/>
    <cellStyle name="Note 5 12 7 3 3" xfId="39277" xr:uid="{00000000-0005-0000-0000-0000757D0000}"/>
    <cellStyle name="Note 5 12 7 4" xfId="9830" xr:uid="{00000000-0005-0000-0000-0000767D0000}"/>
    <cellStyle name="Note 5 12 7 4 2" xfId="27265" xr:uid="{00000000-0005-0000-0000-0000777D0000}"/>
    <cellStyle name="Note 5 12 7 4 3" xfId="41718" xr:uid="{00000000-0005-0000-0000-0000787D0000}"/>
    <cellStyle name="Note 5 12 7 5" xfId="12250" xr:uid="{00000000-0005-0000-0000-0000797D0000}"/>
    <cellStyle name="Note 5 12 7 5 2" xfId="29685" xr:uid="{00000000-0005-0000-0000-00007A7D0000}"/>
    <cellStyle name="Note 5 12 7 5 3" xfId="44138" xr:uid="{00000000-0005-0000-0000-00007B7D0000}"/>
    <cellStyle name="Note 5 12 7 6" xfId="19257" xr:uid="{00000000-0005-0000-0000-00007C7D0000}"/>
    <cellStyle name="Note 5 12 8" xfId="2417" xr:uid="{00000000-0005-0000-0000-00007D7D0000}"/>
    <cellStyle name="Note 5 12 8 2" xfId="4928" xr:uid="{00000000-0005-0000-0000-00007E7D0000}"/>
    <cellStyle name="Note 5 12 8 2 2" xfId="22364" xr:uid="{00000000-0005-0000-0000-00007F7D0000}"/>
    <cellStyle name="Note 5 12 8 2 3" xfId="36817" xr:uid="{00000000-0005-0000-0000-0000807D0000}"/>
    <cellStyle name="Note 5 12 8 3" xfId="7390" xr:uid="{00000000-0005-0000-0000-0000817D0000}"/>
    <cellStyle name="Note 5 12 8 3 2" xfId="24825" xr:uid="{00000000-0005-0000-0000-0000827D0000}"/>
    <cellStyle name="Note 5 12 8 3 3" xfId="39278" xr:uid="{00000000-0005-0000-0000-0000837D0000}"/>
    <cellStyle name="Note 5 12 8 4" xfId="9831" xr:uid="{00000000-0005-0000-0000-0000847D0000}"/>
    <cellStyle name="Note 5 12 8 4 2" xfId="27266" xr:uid="{00000000-0005-0000-0000-0000857D0000}"/>
    <cellStyle name="Note 5 12 8 4 3" xfId="41719" xr:uid="{00000000-0005-0000-0000-0000867D0000}"/>
    <cellStyle name="Note 5 12 8 5" xfId="12251" xr:uid="{00000000-0005-0000-0000-0000877D0000}"/>
    <cellStyle name="Note 5 12 8 5 2" xfId="29686" xr:uid="{00000000-0005-0000-0000-0000887D0000}"/>
    <cellStyle name="Note 5 12 8 5 3" xfId="44139" xr:uid="{00000000-0005-0000-0000-0000897D0000}"/>
    <cellStyle name="Note 5 12 8 6" xfId="15374" xr:uid="{00000000-0005-0000-0000-00008A7D0000}"/>
    <cellStyle name="Note 5 12 8 6 2" xfId="32809" xr:uid="{00000000-0005-0000-0000-00008B7D0000}"/>
    <cellStyle name="Note 5 12 8 6 3" xfId="47262" xr:uid="{00000000-0005-0000-0000-00008C7D0000}"/>
    <cellStyle name="Note 5 12 8 7" xfId="19258" xr:uid="{00000000-0005-0000-0000-00008D7D0000}"/>
    <cellStyle name="Note 5 12 8 8" xfId="20536" xr:uid="{00000000-0005-0000-0000-00008E7D0000}"/>
    <cellStyle name="Note 5 12 9" xfId="4909" xr:uid="{00000000-0005-0000-0000-00008F7D0000}"/>
    <cellStyle name="Note 5 12 9 2" xfId="14307" xr:uid="{00000000-0005-0000-0000-0000907D0000}"/>
    <cellStyle name="Note 5 12 9 2 2" xfId="31742" xr:uid="{00000000-0005-0000-0000-0000917D0000}"/>
    <cellStyle name="Note 5 12 9 2 3" xfId="46195" xr:uid="{00000000-0005-0000-0000-0000927D0000}"/>
    <cellStyle name="Note 5 12 9 3" xfId="16768" xr:uid="{00000000-0005-0000-0000-0000937D0000}"/>
    <cellStyle name="Note 5 12 9 3 2" xfId="34203" xr:uid="{00000000-0005-0000-0000-0000947D0000}"/>
    <cellStyle name="Note 5 12 9 3 3" xfId="48656" xr:uid="{00000000-0005-0000-0000-0000957D0000}"/>
    <cellStyle name="Note 5 12 9 4" xfId="22345" xr:uid="{00000000-0005-0000-0000-0000967D0000}"/>
    <cellStyle name="Note 5 12 9 5" xfId="36798" xr:uid="{00000000-0005-0000-0000-0000977D0000}"/>
    <cellStyle name="Note 5 13" xfId="2418" xr:uid="{00000000-0005-0000-0000-0000987D0000}"/>
    <cellStyle name="Note 5 13 10" xfId="7391" xr:uid="{00000000-0005-0000-0000-0000997D0000}"/>
    <cellStyle name="Note 5 13 10 2" xfId="24826" xr:uid="{00000000-0005-0000-0000-00009A7D0000}"/>
    <cellStyle name="Note 5 13 10 3" xfId="39279" xr:uid="{00000000-0005-0000-0000-00009B7D0000}"/>
    <cellStyle name="Note 5 13 11" xfId="9832" xr:uid="{00000000-0005-0000-0000-00009C7D0000}"/>
    <cellStyle name="Note 5 13 11 2" xfId="27267" xr:uid="{00000000-0005-0000-0000-00009D7D0000}"/>
    <cellStyle name="Note 5 13 11 3" xfId="41720" xr:uid="{00000000-0005-0000-0000-00009E7D0000}"/>
    <cellStyle name="Note 5 13 12" xfId="12252" xr:uid="{00000000-0005-0000-0000-00009F7D0000}"/>
    <cellStyle name="Note 5 13 12 2" xfId="29687" xr:uid="{00000000-0005-0000-0000-0000A07D0000}"/>
    <cellStyle name="Note 5 13 12 3" xfId="44140" xr:uid="{00000000-0005-0000-0000-0000A17D0000}"/>
    <cellStyle name="Note 5 13 13" xfId="19259" xr:uid="{00000000-0005-0000-0000-0000A27D0000}"/>
    <cellStyle name="Note 5 13 2" xfId="2419" xr:uid="{00000000-0005-0000-0000-0000A37D0000}"/>
    <cellStyle name="Note 5 13 2 2" xfId="2420" xr:uid="{00000000-0005-0000-0000-0000A47D0000}"/>
    <cellStyle name="Note 5 13 2 2 2" xfId="4931" xr:uid="{00000000-0005-0000-0000-0000A57D0000}"/>
    <cellStyle name="Note 5 13 2 2 2 2" xfId="14324" xr:uid="{00000000-0005-0000-0000-0000A67D0000}"/>
    <cellStyle name="Note 5 13 2 2 2 2 2" xfId="31759" xr:uid="{00000000-0005-0000-0000-0000A77D0000}"/>
    <cellStyle name="Note 5 13 2 2 2 2 3" xfId="46212" xr:uid="{00000000-0005-0000-0000-0000A87D0000}"/>
    <cellStyle name="Note 5 13 2 2 2 3" xfId="16785" xr:uid="{00000000-0005-0000-0000-0000A97D0000}"/>
    <cellStyle name="Note 5 13 2 2 2 3 2" xfId="34220" xr:uid="{00000000-0005-0000-0000-0000AA7D0000}"/>
    <cellStyle name="Note 5 13 2 2 2 3 3" xfId="48673" xr:uid="{00000000-0005-0000-0000-0000AB7D0000}"/>
    <cellStyle name="Note 5 13 2 2 2 4" xfId="22367" xr:uid="{00000000-0005-0000-0000-0000AC7D0000}"/>
    <cellStyle name="Note 5 13 2 2 2 5" xfId="36820" xr:uid="{00000000-0005-0000-0000-0000AD7D0000}"/>
    <cellStyle name="Note 5 13 2 2 3" xfId="7393" xr:uid="{00000000-0005-0000-0000-0000AE7D0000}"/>
    <cellStyle name="Note 5 13 2 2 3 2" xfId="24828" xr:uid="{00000000-0005-0000-0000-0000AF7D0000}"/>
    <cellStyle name="Note 5 13 2 2 3 3" xfId="39281" xr:uid="{00000000-0005-0000-0000-0000B07D0000}"/>
    <cellStyle name="Note 5 13 2 2 4" xfId="9834" xr:uid="{00000000-0005-0000-0000-0000B17D0000}"/>
    <cellStyle name="Note 5 13 2 2 4 2" xfId="27269" xr:uid="{00000000-0005-0000-0000-0000B27D0000}"/>
    <cellStyle name="Note 5 13 2 2 4 3" xfId="41722" xr:uid="{00000000-0005-0000-0000-0000B37D0000}"/>
    <cellStyle name="Note 5 13 2 2 5" xfId="12254" xr:uid="{00000000-0005-0000-0000-0000B47D0000}"/>
    <cellStyle name="Note 5 13 2 2 5 2" xfId="29689" xr:uid="{00000000-0005-0000-0000-0000B57D0000}"/>
    <cellStyle name="Note 5 13 2 2 5 3" xfId="44142" xr:uid="{00000000-0005-0000-0000-0000B67D0000}"/>
    <cellStyle name="Note 5 13 2 2 6" xfId="19261" xr:uid="{00000000-0005-0000-0000-0000B77D0000}"/>
    <cellStyle name="Note 5 13 2 3" xfId="2421" xr:uid="{00000000-0005-0000-0000-0000B87D0000}"/>
    <cellStyle name="Note 5 13 2 3 2" xfId="4932" xr:uid="{00000000-0005-0000-0000-0000B97D0000}"/>
    <cellStyle name="Note 5 13 2 3 2 2" xfId="14325" xr:uid="{00000000-0005-0000-0000-0000BA7D0000}"/>
    <cellStyle name="Note 5 13 2 3 2 2 2" xfId="31760" xr:uid="{00000000-0005-0000-0000-0000BB7D0000}"/>
    <cellStyle name="Note 5 13 2 3 2 2 3" xfId="46213" xr:uid="{00000000-0005-0000-0000-0000BC7D0000}"/>
    <cellStyle name="Note 5 13 2 3 2 3" xfId="16786" xr:uid="{00000000-0005-0000-0000-0000BD7D0000}"/>
    <cellStyle name="Note 5 13 2 3 2 3 2" xfId="34221" xr:uid="{00000000-0005-0000-0000-0000BE7D0000}"/>
    <cellStyle name="Note 5 13 2 3 2 3 3" xfId="48674" xr:uid="{00000000-0005-0000-0000-0000BF7D0000}"/>
    <cellStyle name="Note 5 13 2 3 2 4" xfId="22368" xr:uid="{00000000-0005-0000-0000-0000C07D0000}"/>
    <cellStyle name="Note 5 13 2 3 2 5" xfId="36821" xr:uid="{00000000-0005-0000-0000-0000C17D0000}"/>
    <cellStyle name="Note 5 13 2 3 3" xfId="7394" xr:uid="{00000000-0005-0000-0000-0000C27D0000}"/>
    <cellStyle name="Note 5 13 2 3 3 2" xfId="24829" xr:uid="{00000000-0005-0000-0000-0000C37D0000}"/>
    <cellStyle name="Note 5 13 2 3 3 3" xfId="39282" xr:uid="{00000000-0005-0000-0000-0000C47D0000}"/>
    <cellStyle name="Note 5 13 2 3 4" xfId="9835" xr:uid="{00000000-0005-0000-0000-0000C57D0000}"/>
    <cellStyle name="Note 5 13 2 3 4 2" xfId="27270" xr:uid="{00000000-0005-0000-0000-0000C67D0000}"/>
    <cellStyle name="Note 5 13 2 3 4 3" xfId="41723" xr:uid="{00000000-0005-0000-0000-0000C77D0000}"/>
    <cellStyle name="Note 5 13 2 3 5" xfId="12255" xr:uid="{00000000-0005-0000-0000-0000C87D0000}"/>
    <cellStyle name="Note 5 13 2 3 5 2" xfId="29690" xr:uid="{00000000-0005-0000-0000-0000C97D0000}"/>
    <cellStyle name="Note 5 13 2 3 5 3" xfId="44143" xr:uid="{00000000-0005-0000-0000-0000CA7D0000}"/>
    <cellStyle name="Note 5 13 2 3 6" xfId="19262" xr:uid="{00000000-0005-0000-0000-0000CB7D0000}"/>
    <cellStyle name="Note 5 13 2 4" xfId="2422" xr:uid="{00000000-0005-0000-0000-0000CC7D0000}"/>
    <cellStyle name="Note 5 13 2 4 2" xfId="4933" xr:uid="{00000000-0005-0000-0000-0000CD7D0000}"/>
    <cellStyle name="Note 5 13 2 4 2 2" xfId="22369" xr:uid="{00000000-0005-0000-0000-0000CE7D0000}"/>
    <cellStyle name="Note 5 13 2 4 2 3" xfId="36822" xr:uid="{00000000-0005-0000-0000-0000CF7D0000}"/>
    <cellStyle name="Note 5 13 2 4 3" xfId="7395" xr:uid="{00000000-0005-0000-0000-0000D07D0000}"/>
    <cellStyle name="Note 5 13 2 4 3 2" xfId="24830" xr:uid="{00000000-0005-0000-0000-0000D17D0000}"/>
    <cellStyle name="Note 5 13 2 4 3 3" xfId="39283" xr:uid="{00000000-0005-0000-0000-0000D27D0000}"/>
    <cellStyle name="Note 5 13 2 4 4" xfId="9836" xr:uid="{00000000-0005-0000-0000-0000D37D0000}"/>
    <cellStyle name="Note 5 13 2 4 4 2" xfId="27271" xr:uid="{00000000-0005-0000-0000-0000D47D0000}"/>
    <cellStyle name="Note 5 13 2 4 4 3" xfId="41724" xr:uid="{00000000-0005-0000-0000-0000D57D0000}"/>
    <cellStyle name="Note 5 13 2 4 5" xfId="12256" xr:uid="{00000000-0005-0000-0000-0000D67D0000}"/>
    <cellStyle name="Note 5 13 2 4 5 2" xfId="29691" xr:uid="{00000000-0005-0000-0000-0000D77D0000}"/>
    <cellStyle name="Note 5 13 2 4 5 3" xfId="44144" xr:uid="{00000000-0005-0000-0000-0000D87D0000}"/>
    <cellStyle name="Note 5 13 2 4 6" xfId="15375" xr:uid="{00000000-0005-0000-0000-0000D97D0000}"/>
    <cellStyle name="Note 5 13 2 4 6 2" xfId="32810" xr:uid="{00000000-0005-0000-0000-0000DA7D0000}"/>
    <cellStyle name="Note 5 13 2 4 6 3" xfId="47263" xr:uid="{00000000-0005-0000-0000-0000DB7D0000}"/>
    <cellStyle name="Note 5 13 2 4 7" xfId="19263" xr:uid="{00000000-0005-0000-0000-0000DC7D0000}"/>
    <cellStyle name="Note 5 13 2 4 8" xfId="20537" xr:uid="{00000000-0005-0000-0000-0000DD7D0000}"/>
    <cellStyle name="Note 5 13 2 5" xfId="4930" xr:uid="{00000000-0005-0000-0000-0000DE7D0000}"/>
    <cellStyle name="Note 5 13 2 5 2" xfId="14323" xr:uid="{00000000-0005-0000-0000-0000DF7D0000}"/>
    <cellStyle name="Note 5 13 2 5 2 2" xfId="31758" xr:uid="{00000000-0005-0000-0000-0000E07D0000}"/>
    <cellStyle name="Note 5 13 2 5 2 3" xfId="46211" xr:uid="{00000000-0005-0000-0000-0000E17D0000}"/>
    <cellStyle name="Note 5 13 2 5 3" xfId="16784" xr:uid="{00000000-0005-0000-0000-0000E27D0000}"/>
    <cellStyle name="Note 5 13 2 5 3 2" xfId="34219" xr:uid="{00000000-0005-0000-0000-0000E37D0000}"/>
    <cellStyle name="Note 5 13 2 5 3 3" xfId="48672" xr:uid="{00000000-0005-0000-0000-0000E47D0000}"/>
    <cellStyle name="Note 5 13 2 5 4" xfId="22366" xr:uid="{00000000-0005-0000-0000-0000E57D0000}"/>
    <cellStyle name="Note 5 13 2 5 5" xfId="36819" xr:uid="{00000000-0005-0000-0000-0000E67D0000}"/>
    <cellStyle name="Note 5 13 2 6" xfId="7392" xr:uid="{00000000-0005-0000-0000-0000E77D0000}"/>
    <cellStyle name="Note 5 13 2 6 2" xfId="24827" xr:uid="{00000000-0005-0000-0000-0000E87D0000}"/>
    <cellStyle name="Note 5 13 2 6 3" xfId="39280" xr:uid="{00000000-0005-0000-0000-0000E97D0000}"/>
    <cellStyle name="Note 5 13 2 7" xfId="9833" xr:uid="{00000000-0005-0000-0000-0000EA7D0000}"/>
    <cellStyle name="Note 5 13 2 7 2" xfId="27268" xr:uid="{00000000-0005-0000-0000-0000EB7D0000}"/>
    <cellStyle name="Note 5 13 2 7 3" xfId="41721" xr:uid="{00000000-0005-0000-0000-0000EC7D0000}"/>
    <cellStyle name="Note 5 13 2 8" xfId="12253" xr:uid="{00000000-0005-0000-0000-0000ED7D0000}"/>
    <cellStyle name="Note 5 13 2 8 2" xfId="29688" xr:uid="{00000000-0005-0000-0000-0000EE7D0000}"/>
    <cellStyle name="Note 5 13 2 8 3" xfId="44141" xr:uid="{00000000-0005-0000-0000-0000EF7D0000}"/>
    <cellStyle name="Note 5 13 2 9" xfId="19260" xr:uid="{00000000-0005-0000-0000-0000F07D0000}"/>
    <cellStyle name="Note 5 13 3" xfId="2423" xr:uid="{00000000-0005-0000-0000-0000F17D0000}"/>
    <cellStyle name="Note 5 13 3 2" xfId="2424" xr:uid="{00000000-0005-0000-0000-0000F27D0000}"/>
    <cellStyle name="Note 5 13 3 2 2" xfId="4935" xr:uid="{00000000-0005-0000-0000-0000F37D0000}"/>
    <cellStyle name="Note 5 13 3 2 2 2" xfId="14327" xr:uid="{00000000-0005-0000-0000-0000F47D0000}"/>
    <cellStyle name="Note 5 13 3 2 2 2 2" xfId="31762" xr:uid="{00000000-0005-0000-0000-0000F57D0000}"/>
    <cellStyle name="Note 5 13 3 2 2 2 3" xfId="46215" xr:uid="{00000000-0005-0000-0000-0000F67D0000}"/>
    <cellStyle name="Note 5 13 3 2 2 3" xfId="16788" xr:uid="{00000000-0005-0000-0000-0000F77D0000}"/>
    <cellStyle name="Note 5 13 3 2 2 3 2" xfId="34223" xr:uid="{00000000-0005-0000-0000-0000F87D0000}"/>
    <cellStyle name="Note 5 13 3 2 2 3 3" xfId="48676" xr:uid="{00000000-0005-0000-0000-0000F97D0000}"/>
    <cellStyle name="Note 5 13 3 2 2 4" xfId="22371" xr:uid="{00000000-0005-0000-0000-0000FA7D0000}"/>
    <cellStyle name="Note 5 13 3 2 2 5" xfId="36824" xr:uid="{00000000-0005-0000-0000-0000FB7D0000}"/>
    <cellStyle name="Note 5 13 3 2 3" xfId="7397" xr:uid="{00000000-0005-0000-0000-0000FC7D0000}"/>
    <cellStyle name="Note 5 13 3 2 3 2" xfId="24832" xr:uid="{00000000-0005-0000-0000-0000FD7D0000}"/>
    <cellStyle name="Note 5 13 3 2 3 3" xfId="39285" xr:uid="{00000000-0005-0000-0000-0000FE7D0000}"/>
    <cellStyle name="Note 5 13 3 2 4" xfId="9838" xr:uid="{00000000-0005-0000-0000-0000FF7D0000}"/>
    <cellStyle name="Note 5 13 3 2 4 2" xfId="27273" xr:uid="{00000000-0005-0000-0000-0000007E0000}"/>
    <cellStyle name="Note 5 13 3 2 4 3" xfId="41726" xr:uid="{00000000-0005-0000-0000-0000017E0000}"/>
    <cellStyle name="Note 5 13 3 2 5" xfId="12258" xr:uid="{00000000-0005-0000-0000-0000027E0000}"/>
    <cellStyle name="Note 5 13 3 2 5 2" xfId="29693" xr:uid="{00000000-0005-0000-0000-0000037E0000}"/>
    <cellStyle name="Note 5 13 3 2 5 3" xfId="44146" xr:uid="{00000000-0005-0000-0000-0000047E0000}"/>
    <cellStyle name="Note 5 13 3 2 6" xfId="19265" xr:uid="{00000000-0005-0000-0000-0000057E0000}"/>
    <cellStyle name="Note 5 13 3 3" xfId="2425" xr:uid="{00000000-0005-0000-0000-0000067E0000}"/>
    <cellStyle name="Note 5 13 3 3 2" xfId="4936" xr:uid="{00000000-0005-0000-0000-0000077E0000}"/>
    <cellStyle name="Note 5 13 3 3 2 2" xfId="14328" xr:uid="{00000000-0005-0000-0000-0000087E0000}"/>
    <cellStyle name="Note 5 13 3 3 2 2 2" xfId="31763" xr:uid="{00000000-0005-0000-0000-0000097E0000}"/>
    <cellStyle name="Note 5 13 3 3 2 2 3" xfId="46216" xr:uid="{00000000-0005-0000-0000-00000A7E0000}"/>
    <cellStyle name="Note 5 13 3 3 2 3" xfId="16789" xr:uid="{00000000-0005-0000-0000-00000B7E0000}"/>
    <cellStyle name="Note 5 13 3 3 2 3 2" xfId="34224" xr:uid="{00000000-0005-0000-0000-00000C7E0000}"/>
    <cellStyle name="Note 5 13 3 3 2 3 3" xfId="48677" xr:uid="{00000000-0005-0000-0000-00000D7E0000}"/>
    <cellStyle name="Note 5 13 3 3 2 4" xfId="22372" xr:uid="{00000000-0005-0000-0000-00000E7E0000}"/>
    <cellStyle name="Note 5 13 3 3 2 5" xfId="36825" xr:uid="{00000000-0005-0000-0000-00000F7E0000}"/>
    <cellStyle name="Note 5 13 3 3 3" xfId="7398" xr:uid="{00000000-0005-0000-0000-0000107E0000}"/>
    <cellStyle name="Note 5 13 3 3 3 2" xfId="24833" xr:uid="{00000000-0005-0000-0000-0000117E0000}"/>
    <cellStyle name="Note 5 13 3 3 3 3" xfId="39286" xr:uid="{00000000-0005-0000-0000-0000127E0000}"/>
    <cellStyle name="Note 5 13 3 3 4" xfId="9839" xr:uid="{00000000-0005-0000-0000-0000137E0000}"/>
    <cellStyle name="Note 5 13 3 3 4 2" xfId="27274" xr:uid="{00000000-0005-0000-0000-0000147E0000}"/>
    <cellStyle name="Note 5 13 3 3 4 3" xfId="41727" xr:uid="{00000000-0005-0000-0000-0000157E0000}"/>
    <cellStyle name="Note 5 13 3 3 5" xfId="12259" xr:uid="{00000000-0005-0000-0000-0000167E0000}"/>
    <cellStyle name="Note 5 13 3 3 5 2" xfId="29694" xr:uid="{00000000-0005-0000-0000-0000177E0000}"/>
    <cellStyle name="Note 5 13 3 3 5 3" xfId="44147" xr:uid="{00000000-0005-0000-0000-0000187E0000}"/>
    <cellStyle name="Note 5 13 3 3 6" xfId="19266" xr:uid="{00000000-0005-0000-0000-0000197E0000}"/>
    <cellStyle name="Note 5 13 3 4" xfId="2426" xr:uid="{00000000-0005-0000-0000-00001A7E0000}"/>
    <cellStyle name="Note 5 13 3 4 2" xfId="4937" xr:uid="{00000000-0005-0000-0000-00001B7E0000}"/>
    <cellStyle name="Note 5 13 3 4 2 2" xfId="22373" xr:uid="{00000000-0005-0000-0000-00001C7E0000}"/>
    <cellStyle name="Note 5 13 3 4 2 3" xfId="36826" xr:uid="{00000000-0005-0000-0000-00001D7E0000}"/>
    <cellStyle name="Note 5 13 3 4 3" xfId="7399" xr:uid="{00000000-0005-0000-0000-00001E7E0000}"/>
    <cellStyle name="Note 5 13 3 4 3 2" xfId="24834" xr:uid="{00000000-0005-0000-0000-00001F7E0000}"/>
    <cellStyle name="Note 5 13 3 4 3 3" xfId="39287" xr:uid="{00000000-0005-0000-0000-0000207E0000}"/>
    <cellStyle name="Note 5 13 3 4 4" xfId="9840" xr:uid="{00000000-0005-0000-0000-0000217E0000}"/>
    <cellStyle name="Note 5 13 3 4 4 2" xfId="27275" xr:uid="{00000000-0005-0000-0000-0000227E0000}"/>
    <cellStyle name="Note 5 13 3 4 4 3" xfId="41728" xr:uid="{00000000-0005-0000-0000-0000237E0000}"/>
    <cellStyle name="Note 5 13 3 4 5" xfId="12260" xr:uid="{00000000-0005-0000-0000-0000247E0000}"/>
    <cellStyle name="Note 5 13 3 4 5 2" xfId="29695" xr:uid="{00000000-0005-0000-0000-0000257E0000}"/>
    <cellStyle name="Note 5 13 3 4 5 3" xfId="44148" xr:uid="{00000000-0005-0000-0000-0000267E0000}"/>
    <cellStyle name="Note 5 13 3 4 6" xfId="15376" xr:uid="{00000000-0005-0000-0000-0000277E0000}"/>
    <cellStyle name="Note 5 13 3 4 6 2" xfId="32811" xr:uid="{00000000-0005-0000-0000-0000287E0000}"/>
    <cellStyle name="Note 5 13 3 4 6 3" xfId="47264" xr:uid="{00000000-0005-0000-0000-0000297E0000}"/>
    <cellStyle name="Note 5 13 3 4 7" xfId="19267" xr:uid="{00000000-0005-0000-0000-00002A7E0000}"/>
    <cellStyle name="Note 5 13 3 4 8" xfId="20538" xr:uid="{00000000-0005-0000-0000-00002B7E0000}"/>
    <cellStyle name="Note 5 13 3 5" xfId="4934" xr:uid="{00000000-0005-0000-0000-00002C7E0000}"/>
    <cellStyle name="Note 5 13 3 5 2" xfId="14326" xr:uid="{00000000-0005-0000-0000-00002D7E0000}"/>
    <cellStyle name="Note 5 13 3 5 2 2" xfId="31761" xr:uid="{00000000-0005-0000-0000-00002E7E0000}"/>
    <cellStyle name="Note 5 13 3 5 2 3" xfId="46214" xr:uid="{00000000-0005-0000-0000-00002F7E0000}"/>
    <cellStyle name="Note 5 13 3 5 3" xfId="16787" xr:uid="{00000000-0005-0000-0000-0000307E0000}"/>
    <cellStyle name="Note 5 13 3 5 3 2" xfId="34222" xr:uid="{00000000-0005-0000-0000-0000317E0000}"/>
    <cellStyle name="Note 5 13 3 5 3 3" xfId="48675" xr:uid="{00000000-0005-0000-0000-0000327E0000}"/>
    <cellStyle name="Note 5 13 3 5 4" xfId="22370" xr:uid="{00000000-0005-0000-0000-0000337E0000}"/>
    <cellStyle name="Note 5 13 3 5 5" xfId="36823" xr:uid="{00000000-0005-0000-0000-0000347E0000}"/>
    <cellStyle name="Note 5 13 3 6" xfId="7396" xr:uid="{00000000-0005-0000-0000-0000357E0000}"/>
    <cellStyle name="Note 5 13 3 6 2" xfId="24831" xr:uid="{00000000-0005-0000-0000-0000367E0000}"/>
    <cellStyle name="Note 5 13 3 6 3" xfId="39284" xr:uid="{00000000-0005-0000-0000-0000377E0000}"/>
    <cellStyle name="Note 5 13 3 7" xfId="9837" xr:uid="{00000000-0005-0000-0000-0000387E0000}"/>
    <cellStyle name="Note 5 13 3 7 2" xfId="27272" xr:uid="{00000000-0005-0000-0000-0000397E0000}"/>
    <cellStyle name="Note 5 13 3 7 3" xfId="41725" xr:uid="{00000000-0005-0000-0000-00003A7E0000}"/>
    <cellStyle name="Note 5 13 3 8" xfId="12257" xr:uid="{00000000-0005-0000-0000-00003B7E0000}"/>
    <cellStyle name="Note 5 13 3 8 2" xfId="29692" xr:uid="{00000000-0005-0000-0000-00003C7E0000}"/>
    <cellStyle name="Note 5 13 3 8 3" xfId="44145" xr:uid="{00000000-0005-0000-0000-00003D7E0000}"/>
    <cellStyle name="Note 5 13 3 9" xfId="19264" xr:uid="{00000000-0005-0000-0000-00003E7E0000}"/>
    <cellStyle name="Note 5 13 4" xfId="2427" xr:uid="{00000000-0005-0000-0000-00003F7E0000}"/>
    <cellStyle name="Note 5 13 4 2" xfId="2428" xr:uid="{00000000-0005-0000-0000-0000407E0000}"/>
    <cellStyle name="Note 5 13 4 2 2" xfId="4939" xr:uid="{00000000-0005-0000-0000-0000417E0000}"/>
    <cellStyle name="Note 5 13 4 2 2 2" xfId="14330" xr:uid="{00000000-0005-0000-0000-0000427E0000}"/>
    <cellStyle name="Note 5 13 4 2 2 2 2" xfId="31765" xr:uid="{00000000-0005-0000-0000-0000437E0000}"/>
    <cellStyle name="Note 5 13 4 2 2 2 3" xfId="46218" xr:uid="{00000000-0005-0000-0000-0000447E0000}"/>
    <cellStyle name="Note 5 13 4 2 2 3" xfId="16791" xr:uid="{00000000-0005-0000-0000-0000457E0000}"/>
    <cellStyle name="Note 5 13 4 2 2 3 2" xfId="34226" xr:uid="{00000000-0005-0000-0000-0000467E0000}"/>
    <cellStyle name="Note 5 13 4 2 2 3 3" xfId="48679" xr:uid="{00000000-0005-0000-0000-0000477E0000}"/>
    <cellStyle name="Note 5 13 4 2 2 4" xfId="22375" xr:uid="{00000000-0005-0000-0000-0000487E0000}"/>
    <cellStyle name="Note 5 13 4 2 2 5" xfId="36828" xr:uid="{00000000-0005-0000-0000-0000497E0000}"/>
    <cellStyle name="Note 5 13 4 2 3" xfId="7401" xr:uid="{00000000-0005-0000-0000-00004A7E0000}"/>
    <cellStyle name="Note 5 13 4 2 3 2" xfId="24836" xr:uid="{00000000-0005-0000-0000-00004B7E0000}"/>
    <cellStyle name="Note 5 13 4 2 3 3" xfId="39289" xr:uid="{00000000-0005-0000-0000-00004C7E0000}"/>
    <cellStyle name="Note 5 13 4 2 4" xfId="9842" xr:uid="{00000000-0005-0000-0000-00004D7E0000}"/>
    <cellStyle name="Note 5 13 4 2 4 2" xfId="27277" xr:uid="{00000000-0005-0000-0000-00004E7E0000}"/>
    <cellStyle name="Note 5 13 4 2 4 3" xfId="41730" xr:uid="{00000000-0005-0000-0000-00004F7E0000}"/>
    <cellStyle name="Note 5 13 4 2 5" xfId="12262" xr:uid="{00000000-0005-0000-0000-0000507E0000}"/>
    <cellStyle name="Note 5 13 4 2 5 2" xfId="29697" xr:uid="{00000000-0005-0000-0000-0000517E0000}"/>
    <cellStyle name="Note 5 13 4 2 5 3" xfId="44150" xr:uid="{00000000-0005-0000-0000-0000527E0000}"/>
    <cellStyle name="Note 5 13 4 2 6" xfId="19269" xr:uid="{00000000-0005-0000-0000-0000537E0000}"/>
    <cellStyle name="Note 5 13 4 3" xfId="2429" xr:uid="{00000000-0005-0000-0000-0000547E0000}"/>
    <cellStyle name="Note 5 13 4 3 2" xfId="4940" xr:uid="{00000000-0005-0000-0000-0000557E0000}"/>
    <cellStyle name="Note 5 13 4 3 2 2" xfId="14331" xr:uid="{00000000-0005-0000-0000-0000567E0000}"/>
    <cellStyle name="Note 5 13 4 3 2 2 2" xfId="31766" xr:uid="{00000000-0005-0000-0000-0000577E0000}"/>
    <cellStyle name="Note 5 13 4 3 2 2 3" xfId="46219" xr:uid="{00000000-0005-0000-0000-0000587E0000}"/>
    <cellStyle name="Note 5 13 4 3 2 3" xfId="16792" xr:uid="{00000000-0005-0000-0000-0000597E0000}"/>
    <cellStyle name="Note 5 13 4 3 2 3 2" xfId="34227" xr:uid="{00000000-0005-0000-0000-00005A7E0000}"/>
    <cellStyle name="Note 5 13 4 3 2 3 3" xfId="48680" xr:uid="{00000000-0005-0000-0000-00005B7E0000}"/>
    <cellStyle name="Note 5 13 4 3 2 4" xfId="22376" xr:uid="{00000000-0005-0000-0000-00005C7E0000}"/>
    <cellStyle name="Note 5 13 4 3 2 5" xfId="36829" xr:uid="{00000000-0005-0000-0000-00005D7E0000}"/>
    <cellStyle name="Note 5 13 4 3 3" xfId="7402" xr:uid="{00000000-0005-0000-0000-00005E7E0000}"/>
    <cellStyle name="Note 5 13 4 3 3 2" xfId="24837" xr:uid="{00000000-0005-0000-0000-00005F7E0000}"/>
    <cellStyle name="Note 5 13 4 3 3 3" xfId="39290" xr:uid="{00000000-0005-0000-0000-0000607E0000}"/>
    <cellStyle name="Note 5 13 4 3 4" xfId="9843" xr:uid="{00000000-0005-0000-0000-0000617E0000}"/>
    <cellStyle name="Note 5 13 4 3 4 2" xfId="27278" xr:uid="{00000000-0005-0000-0000-0000627E0000}"/>
    <cellStyle name="Note 5 13 4 3 4 3" xfId="41731" xr:uid="{00000000-0005-0000-0000-0000637E0000}"/>
    <cellStyle name="Note 5 13 4 3 5" xfId="12263" xr:uid="{00000000-0005-0000-0000-0000647E0000}"/>
    <cellStyle name="Note 5 13 4 3 5 2" xfId="29698" xr:uid="{00000000-0005-0000-0000-0000657E0000}"/>
    <cellStyle name="Note 5 13 4 3 5 3" xfId="44151" xr:uid="{00000000-0005-0000-0000-0000667E0000}"/>
    <cellStyle name="Note 5 13 4 3 6" xfId="19270" xr:uid="{00000000-0005-0000-0000-0000677E0000}"/>
    <cellStyle name="Note 5 13 4 4" xfId="2430" xr:uid="{00000000-0005-0000-0000-0000687E0000}"/>
    <cellStyle name="Note 5 13 4 4 2" xfId="4941" xr:uid="{00000000-0005-0000-0000-0000697E0000}"/>
    <cellStyle name="Note 5 13 4 4 2 2" xfId="22377" xr:uid="{00000000-0005-0000-0000-00006A7E0000}"/>
    <cellStyle name="Note 5 13 4 4 2 3" xfId="36830" xr:uid="{00000000-0005-0000-0000-00006B7E0000}"/>
    <cellStyle name="Note 5 13 4 4 3" xfId="7403" xr:uid="{00000000-0005-0000-0000-00006C7E0000}"/>
    <cellStyle name="Note 5 13 4 4 3 2" xfId="24838" xr:uid="{00000000-0005-0000-0000-00006D7E0000}"/>
    <cellStyle name="Note 5 13 4 4 3 3" xfId="39291" xr:uid="{00000000-0005-0000-0000-00006E7E0000}"/>
    <cellStyle name="Note 5 13 4 4 4" xfId="9844" xr:uid="{00000000-0005-0000-0000-00006F7E0000}"/>
    <cellStyle name="Note 5 13 4 4 4 2" xfId="27279" xr:uid="{00000000-0005-0000-0000-0000707E0000}"/>
    <cellStyle name="Note 5 13 4 4 4 3" xfId="41732" xr:uid="{00000000-0005-0000-0000-0000717E0000}"/>
    <cellStyle name="Note 5 13 4 4 5" xfId="12264" xr:uid="{00000000-0005-0000-0000-0000727E0000}"/>
    <cellStyle name="Note 5 13 4 4 5 2" xfId="29699" xr:uid="{00000000-0005-0000-0000-0000737E0000}"/>
    <cellStyle name="Note 5 13 4 4 5 3" xfId="44152" xr:uid="{00000000-0005-0000-0000-0000747E0000}"/>
    <cellStyle name="Note 5 13 4 4 6" xfId="15377" xr:uid="{00000000-0005-0000-0000-0000757E0000}"/>
    <cellStyle name="Note 5 13 4 4 6 2" xfId="32812" xr:uid="{00000000-0005-0000-0000-0000767E0000}"/>
    <cellStyle name="Note 5 13 4 4 6 3" xfId="47265" xr:uid="{00000000-0005-0000-0000-0000777E0000}"/>
    <cellStyle name="Note 5 13 4 4 7" xfId="19271" xr:uid="{00000000-0005-0000-0000-0000787E0000}"/>
    <cellStyle name="Note 5 13 4 4 8" xfId="20539" xr:uid="{00000000-0005-0000-0000-0000797E0000}"/>
    <cellStyle name="Note 5 13 4 5" xfId="4938" xr:uid="{00000000-0005-0000-0000-00007A7E0000}"/>
    <cellStyle name="Note 5 13 4 5 2" xfId="14329" xr:uid="{00000000-0005-0000-0000-00007B7E0000}"/>
    <cellStyle name="Note 5 13 4 5 2 2" xfId="31764" xr:uid="{00000000-0005-0000-0000-00007C7E0000}"/>
    <cellStyle name="Note 5 13 4 5 2 3" xfId="46217" xr:uid="{00000000-0005-0000-0000-00007D7E0000}"/>
    <cellStyle name="Note 5 13 4 5 3" xfId="16790" xr:uid="{00000000-0005-0000-0000-00007E7E0000}"/>
    <cellStyle name="Note 5 13 4 5 3 2" xfId="34225" xr:uid="{00000000-0005-0000-0000-00007F7E0000}"/>
    <cellStyle name="Note 5 13 4 5 3 3" xfId="48678" xr:uid="{00000000-0005-0000-0000-0000807E0000}"/>
    <cellStyle name="Note 5 13 4 5 4" xfId="22374" xr:uid="{00000000-0005-0000-0000-0000817E0000}"/>
    <cellStyle name="Note 5 13 4 5 5" xfId="36827" xr:uid="{00000000-0005-0000-0000-0000827E0000}"/>
    <cellStyle name="Note 5 13 4 6" xfId="7400" xr:uid="{00000000-0005-0000-0000-0000837E0000}"/>
    <cellStyle name="Note 5 13 4 6 2" xfId="24835" xr:uid="{00000000-0005-0000-0000-0000847E0000}"/>
    <cellStyle name="Note 5 13 4 6 3" xfId="39288" xr:uid="{00000000-0005-0000-0000-0000857E0000}"/>
    <cellStyle name="Note 5 13 4 7" xfId="9841" xr:uid="{00000000-0005-0000-0000-0000867E0000}"/>
    <cellStyle name="Note 5 13 4 7 2" xfId="27276" xr:uid="{00000000-0005-0000-0000-0000877E0000}"/>
    <cellStyle name="Note 5 13 4 7 3" xfId="41729" xr:uid="{00000000-0005-0000-0000-0000887E0000}"/>
    <cellStyle name="Note 5 13 4 8" xfId="12261" xr:uid="{00000000-0005-0000-0000-0000897E0000}"/>
    <cellStyle name="Note 5 13 4 8 2" xfId="29696" xr:uid="{00000000-0005-0000-0000-00008A7E0000}"/>
    <cellStyle name="Note 5 13 4 8 3" xfId="44149" xr:uid="{00000000-0005-0000-0000-00008B7E0000}"/>
    <cellStyle name="Note 5 13 4 9" xfId="19268" xr:uid="{00000000-0005-0000-0000-00008C7E0000}"/>
    <cellStyle name="Note 5 13 5" xfId="2431" xr:uid="{00000000-0005-0000-0000-00008D7E0000}"/>
    <cellStyle name="Note 5 13 5 2" xfId="2432" xr:uid="{00000000-0005-0000-0000-00008E7E0000}"/>
    <cellStyle name="Note 5 13 5 2 2" xfId="4943" xr:uid="{00000000-0005-0000-0000-00008F7E0000}"/>
    <cellStyle name="Note 5 13 5 2 2 2" xfId="14333" xr:uid="{00000000-0005-0000-0000-0000907E0000}"/>
    <cellStyle name="Note 5 13 5 2 2 2 2" xfId="31768" xr:uid="{00000000-0005-0000-0000-0000917E0000}"/>
    <cellStyle name="Note 5 13 5 2 2 2 3" xfId="46221" xr:uid="{00000000-0005-0000-0000-0000927E0000}"/>
    <cellStyle name="Note 5 13 5 2 2 3" xfId="16794" xr:uid="{00000000-0005-0000-0000-0000937E0000}"/>
    <cellStyle name="Note 5 13 5 2 2 3 2" xfId="34229" xr:uid="{00000000-0005-0000-0000-0000947E0000}"/>
    <cellStyle name="Note 5 13 5 2 2 3 3" xfId="48682" xr:uid="{00000000-0005-0000-0000-0000957E0000}"/>
    <cellStyle name="Note 5 13 5 2 2 4" xfId="22379" xr:uid="{00000000-0005-0000-0000-0000967E0000}"/>
    <cellStyle name="Note 5 13 5 2 2 5" xfId="36832" xr:uid="{00000000-0005-0000-0000-0000977E0000}"/>
    <cellStyle name="Note 5 13 5 2 3" xfId="7405" xr:uid="{00000000-0005-0000-0000-0000987E0000}"/>
    <cellStyle name="Note 5 13 5 2 3 2" xfId="24840" xr:uid="{00000000-0005-0000-0000-0000997E0000}"/>
    <cellStyle name="Note 5 13 5 2 3 3" xfId="39293" xr:uid="{00000000-0005-0000-0000-00009A7E0000}"/>
    <cellStyle name="Note 5 13 5 2 4" xfId="9846" xr:uid="{00000000-0005-0000-0000-00009B7E0000}"/>
    <cellStyle name="Note 5 13 5 2 4 2" xfId="27281" xr:uid="{00000000-0005-0000-0000-00009C7E0000}"/>
    <cellStyle name="Note 5 13 5 2 4 3" xfId="41734" xr:uid="{00000000-0005-0000-0000-00009D7E0000}"/>
    <cellStyle name="Note 5 13 5 2 5" xfId="12266" xr:uid="{00000000-0005-0000-0000-00009E7E0000}"/>
    <cellStyle name="Note 5 13 5 2 5 2" xfId="29701" xr:uid="{00000000-0005-0000-0000-00009F7E0000}"/>
    <cellStyle name="Note 5 13 5 2 5 3" xfId="44154" xr:uid="{00000000-0005-0000-0000-0000A07E0000}"/>
    <cellStyle name="Note 5 13 5 2 6" xfId="19273" xr:uid="{00000000-0005-0000-0000-0000A17E0000}"/>
    <cellStyle name="Note 5 13 5 3" xfId="2433" xr:uid="{00000000-0005-0000-0000-0000A27E0000}"/>
    <cellStyle name="Note 5 13 5 3 2" xfId="4944" xr:uid="{00000000-0005-0000-0000-0000A37E0000}"/>
    <cellStyle name="Note 5 13 5 3 2 2" xfId="14334" xr:uid="{00000000-0005-0000-0000-0000A47E0000}"/>
    <cellStyle name="Note 5 13 5 3 2 2 2" xfId="31769" xr:uid="{00000000-0005-0000-0000-0000A57E0000}"/>
    <cellStyle name="Note 5 13 5 3 2 2 3" xfId="46222" xr:uid="{00000000-0005-0000-0000-0000A67E0000}"/>
    <cellStyle name="Note 5 13 5 3 2 3" xfId="16795" xr:uid="{00000000-0005-0000-0000-0000A77E0000}"/>
    <cellStyle name="Note 5 13 5 3 2 3 2" xfId="34230" xr:uid="{00000000-0005-0000-0000-0000A87E0000}"/>
    <cellStyle name="Note 5 13 5 3 2 3 3" xfId="48683" xr:uid="{00000000-0005-0000-0000-0000A97E0000}"/>
    <cellStyle name="Note 5 13 5 3 2 4" xfId="22380" xr:uid="{00000000-0005-0000-0000-0000AA7E0000}"/>
    <cellStyle name="Note 5 13 5 3 2 5" xfId="36833" xr:uid="{00000000-0005-0000-0000-0000AB7E0000}"/>
    <cellStyle name="Note 5 13 5 3 3" xfId="7406" xr:uid="{00000000-0005-0000-0000-0000AC7E0000}"/>
    <cellStyle name="Note 5 13 5 3 3 2" xfId="24841" xr:uid="{00000000-0005-0000-0000-0000AD7E0000}"/>
    <cellStyle name="Note 5 13 5 3 3 3" xfId="39294" xr:uid="{00000000-0005-0000-0000-0000AE7E0000}"/>
    <cellStyle name="Note 5 13 5 3 4" xfId="9847" xr:uid="{00000000-0005-0000-0000-0000AF7E0000}"/>
    <cellStyle name="Note 5 13 5 3 4 2" xfId="27282" xr:uid="{00000000-0005-0000-0000-0000B07E0000}"/>
    <cellStyle name="Note 5 13 5 3 4 3" xfId="41735" xr:uid="{00000000-0005-0000-0000-0000B17E0000}"/>
    <cellStyle name="Note 5 13 5 3 5" xfId="12267" xr:uid="{00000000-0005-0000-0000-0000B27E0000}"/>
    <cellStyle name="Note 5 13 5 3 5 2" xfId="29702" xr:uid="{00000000-0005-0000-0000-0000B37E0000}"/>
    <cellStyle name="Note 5 13 5 3 5 3" xfId="44155" xr:uid="{00000000-0005-0000-0000-0000B47E0000}"/>
    <cellStyle name="Note 5 13 5 3 6" xfId="19274" xr:uid="{00000000-0005-0000-0000-0000B57E0000}"/>
    <cellStyle name="Note 5 13 5 4" xfId="2434" xr:uid="{00000000-0005-0000-0000-0000B67E0000}"/>
    <cellStyle name="Note 5 13 5 4 2" xfId="4945" xr:uid="{00000000-0005-0000-0000-0000B77E0000}"/>
    <cellStyle name="Note 5 13 5 4 2 2" xfId="22381" xr:uid="{00000000-0005-0000-0000-0000B87E0000}"/>
    <cellStyle name="Note 5 13 5 4 2 3" xfId="36834" xr:uid="{00000000-0005-0000-0000-0000B97E0000}"/>
    <cellStyle name="Note 5 13 5 4 3" xfId="7407" xr:uid="{00000000-0005-0000-0000-0000BA7E0000}"/>
    <cellStyle name="Note 5 13 5 4 3 2" xfId="24842" xr:uid="{00000000-0005-0000-0000-0000BB7E0000}"/>
    <cellStyle name="Note 5 13 5 4 3 3" xfId="39295" xr:uid="{00000000-0005-0000-0000-0000BC7E0000}"/>
    <cellStyle name="Note 5 13 5 4 4" xfId="9848" xr:uid="{00000000-0005-0000-0000-0000BD7E0000}"/>
    <cellStyle name="Note 5 13 5 4 4 2" xfId="27283" xr:uid="{00000000-0005-0000-0000-0000BE7E0000}"/>
    <cellStyle name="Note 5 13 5 4 4 3" xfId="41736" xr:uid="{00000000-0005-0000-0000-0000BF7E0000}"/>
    <cellStyle name="Note 5 13 5 4 5" xfId="12268" xr:uid="{00000000-0005-0000-0000-0000C07E0000}"/>
    <cellStyle name="Note 5 13 5 4 5 2" xfId="29703" xr:uid="{00000000-0005-0000-0000-0000C17E0000}"/>
    <cellStyle name="Note 5 13 5 4 5 3" xfId="44156" xr:uid="{00000000-0005-0000-0000-0000C27E0000}"/>
    <cellStyle name="Note 5 13 5 4 6" xfId="15378" xr:uid="{00000000-0005-0000-0000-0000C37E0000}"/>
    <cellStyle name="Note 5 13 5 4 6 2" xfId="32813" xr:uid="{00000000-0005-0000-0000-0000C47E0000}"/>
    <cellStyle name="Note 5 13 5 4 6 3" xfId="47266" xr:uid="{00000000-0005-0000-0000-0000C57E0000}"/>
    <cellStyle name="Note 5 13 5 4 7" xfId="19275" xr:uid="{00000000-0005-0000-0000-0000C67E0000}"/>
    <cellStyle name="Note 5 13 5 4 8" xfId="20540" xr:uid="{00000000-0005-0000-0000-0000C77E0000}"/>
    <cellStyle name="Note 5 13 5 5" xfId="4942" xr:uid="{00000000-0005-0000-0000-0000C87E0000}"/>
    <cellStyle name="Note 5 13 5 5 2" xfId="14332" xr:uid="{00000000-0005-0000-0000-0000C97E0000}"/>
    <cellStyle name="Note 5 13 5 5 2 2" xfId="31767" xr:uid="{00000000-0005-0000-0000-0000CA7E0000}"/>
    <cellStyle name="Note 5 13 5 5 2 3" xfId="46220" xr:uid="{00000000-0005-0000-0000-0000CB7E0000}"/>
    <cellStyle name="Note 5 13 5 5 3" xfId="16793" xr:uid="{00000000-0005-0000-0000-0000CC7E0000}"/>
    <cellStyle name="Note 5 13 5 5 3 2" xfId="34228" xr:uid="{00000000-0005-0000-0000-0000CD7E0000}"/>
    <cellStyle name="Note 5 13 5 5 3 3" xfId="48681" xr:uid="{00000000-0005-0000-0000-0000CE7E0000}"/>
    <cellStyle name="Note 5 13 5 5 4" xfId="22378" xr:uid="{00000000-0005-0000-0000-0000CF7E0000}"/>
    <cellStyle name="Note 5 13 5 5 5" xfId="36831" xr:uid="{00000000-0005-0000-0000-0000D07E0000}"/>
    <cellStyle name="Note 5 13 5 6" xfId="7404" xr:uid="{00000000-0005-0000-0000-0000D17E0000}"/>
    <cellStyle name="Note 5 13 5 6 2" xfId="24839" xr:uid="{00000000-0005-0000-0000-0000D27E0000}"/>
    <cellStyle name="Note 5 13 5 6 3" xfId="39292" xr:uid="{00000000-0005-0000-0000-0000D37E0000}"/>
    <cellStyle name="Note 5 13 5 7" xfId="9845" xr:uid="{00000000-0005-0000-0000-0000D47E0000}"/>
    <cellStyle name="Note 5 13 5 7 2" xfId="27280" xr:uid="{00000000-0005-0000-0000-0000D57E0000}"/>
    <cellStyle name="Note 5 13 5 7 3" xfId="41733" xr:uid="{00000000-0005-0000-0000-0000D67E0000}"/>
    <cellStyle name="Note 5 13 5 8" xfId="12265" xr:uid="{00000000-0005-0000-0000-0000D77E0000}"/>
    <cellStyle name="Note 5 13 5 8 2" xfId="29700" xr:uid="{00000000-0005-0000-0000-0000D87E0000}"/>
    <cellStyle name="Note 5 13 5 8 3" xfId="44153" xr:uid="{00000000-0005-0000-0000-0000D97E0000}"/>
    <cellStyle name="Note 5 13 5 9" xfId="19272" xr:uid="{00000000-0005-0000-0000-0000DA7E0000}"/>
    <cellStyle name="Note 5 13 6" xfId="2435" xr:uid="{00000000-0005-0000-0000-0000DB7E0000}"/>
    <cellStyle name="Note 5 13 6 2" xfId="4946" xr:uid="{00000000-0005-0000-0000-0000DC7E0000}"/>
    <cellStyle name="Note 5 13 6 2 2" xfId="14335" xr:uid="{00000000-0005-0000-0000-0000DD7E0000}"/>
    <cellStyle name="Note 5 13 6 2 2 2" xfId="31770" xr:uid="{00000000-0005-0000-0000-0000DE7E0000}"/>
    <cellStyle name="Note 5 13 6 2 2 3" xfId="46223" xr:uid="{00000000-0005-0000-0000-0000DF7E0000}"/>
    <cellStyle name="Note 5 13 6 2 3" xfId="16796" xr:uid="{00000000-0005-0000-0000-0000E07E0000}"/>
    <cellStyle name="Note 5 13 6 2 3 2" xfId="34231" xr:uid="{00000000-0005-0000-0000-0000E17E0000}"/>
    <cellStyle name="Note 5 13 6 2 3 3" xfId="48684" xr:uid="{00000000-0005-0000-0000-0000E27E0000}"/>
    <cellStyle name="Note 5 13 6 2 4" xfId="22382" xr:uid="{00000000-0005-0000-0000-0000E37E0000}"/>
    <cellStyle name="Note 5 13 6 2 5" xfId="36835" xr:uid="{00000000-0005-0000-0000-0000E47E0000}"/>
    <cellStyle name="Note 5 13 6 3" xfId="7408" xr:uid="{00000000-0005-0000-0000-0000E57E0000}"/>
    <cellStyle name="Note 5 13 6 3 2" xfId="24843" xr:uid="{00000000-0005-0000-0000-0000E67E0000}"/>
    <cellStyle name="Note 5 13 6 3 3" xfId="39296" xr:uid="{00000000-0005-0000-0000-0000E77E0000}"/>
    <cellStyle name="Note 5 13 6 4" xfId="9849" xr:uid="{00000000-0005-0000-0000-0000E87E0000}"/>
    <cellStyle name="Note 5 13 6 4 2" xfId="27284" xr:uid="{00000000-0005-0000-0000-0000E97E0000}"/>
    <cellStyle name="Note 5 13 6 4 3" xfId="41737" xr:uid="{00000000-0005-0000-0000-0000EA7E0000}"/>
    <cellStyle name="Note 5 13 6 5" xfId="12269" xr:uid="{00000000-0005-0000-0000-0000EB7E0000}"/>
    <cellStyle name="Note 5 13 6 5 2" xfId="29704" xr:uid="{00000000-0005-0000-0000-0000EC7E0000}"/>
    <cellStyle name="Note 5 13 6 5 3" xfId="44157" xr:uid="{00000000-0005-0000-0000-0000ED7E0000}"/>
    <cellStyle name="Note 5 13 6 6" xfId="19276" xr:uid="{00000000-0005-0000-0000-0000EE7E0000}"/>
    <cellStyle name="Note 5 13 7" xfId="2436" xr:uid="{00000000-0005-0000-0000-0000EF7E0000}"/>
    <cellStyle name="Note 5 13 7 2" xfId="4947" xr:uid="{00000000-0005-0000-0000-0000F07E0000}"/>
    <cellStyle name="Note 5 13 7 2 2" xfId="14336" xr:uid="{00000000-0005-0000-0000-0000F17E0000}"/>
    <cellStyle name="Note 5 13 7 2 2 2" xfId="31771" xr:uid="{00000000-0005-0000-0000-0000F27E0000}"/>
    <cellStyle name="Note 5 13 7 2 2 3" xfId="46224" xr:uid="{00000000-0005-0000-0000-0000F37E0000}"/>
    <cellStyle name="Note 5 13 7 2 3" xfId="16797" xr:uid="{00000000-0005-0000-0000-0000F47E0000}"/>
    <cellStyle name="Note 5 13 7 2 3 2" xfId="34232" xr:uid="{00000000-0005-0000-0000-0000F57E0000}"/>
    <cellStyle name="Note 5 13 7 2 3 3" xfId="48685" xr:uid="{00000000-0005-0000-0000-0000F67E0000}"/>
    <cellStyle name="Note 5 13 7 2 4" xfId="22383" xr:uid="{00000000-0005-0000-0000-0000F77E0000}"/>
    <cellStyle name="Note 5 13 7 2 5" xfId="36836" xr:uid="{00000000-0005-0000-0000-0000F87E0000}"/>
    <cellStyle name="Note 5 13 7 3" xfId="7409" xr:uid="{00000000-0005-0000-0000-0000F97E0000}"/>
    <cellStyle name="Note 5 13 7 3 2" xfId="24844" xr:uid="{00000000-0005-0000-0000-0000FA7E0000}"/>
    <cellStyle name="Note 5 13 7 3 3" xfId="39297" xr:uid="{00000000-0005-0000-0000-0000FB7E0000}"/>
    <cellStyle name="Note 5 13 7 4" xfId="9850" xr:uid="{00000000-0005-0000-0000-0000FC7E0000}"/>
    <cellStyle name="Note 5 13 7 4 2" xfId="27285" xr:uid="{00000000-0005-0000-0000-0000FD7E0000}"/>
    <cellStyle name="Note 5 13 7 4 3" xfId="41738" xr:uid="{00000000-0005-0000-0000-0000FE7E0000}"/>
    <cellStyle name="Note 5 13 7 5" xfId="12270" xr:uid="{00000000-0005-0000-0000-0000FF7E0000}"/>
    <cellStyle name="Note 5 13 7 5 2" xfId="29705" xr:uid="{00000000-0005-0000-0000-0000007F0000}"/>
    <cellStyle name="Note 5 13 7 5 3" xfId="44158" xr:uid="{00000000-0005-0000-0000-0000017F0000}"/>
    <cellStyle name="Note 5 13 7 6" xfId="19277" xr:uid="{00000000-0005-0000-0000-0000027F0000}"/>
    <cellStyle name="Note 5 13 8" xfId="2437" xr:uid="{00000000-0005-0000-0000-0000037F0000}"/>
    <cellStyle name="Note 5 13 8 2" xfId="4948" xr:uid="{00000000-0005-0000-0000-0000047F0000}"/>
    <cellStyle name="Note 5 13 8 2 2" xfId="22384" xr:uid="{00000000-0005-0000-0000-0000057F0000}"/>
    <cellStyle name="Note 5 13 8 2 3" xfId="36837" xr:uid="{00000000-0005-0000-0000-0000067F0000}"/>
    <cellStyle name="Note 5 13 8 3" xfId="7410" xr:uid="{00000000-0005-0000-0000-0000077F0000}"/>
    <cellStyle name="Note 5 13 8 3 2" xfId="24845" xr:uid="{00000000-0005-0000-0000-0000087F0000}"/>
    <cellStyle name="Note 5 13 8 3 3" xfId="39298" xr:uid="{00000000-0005-0000-0000-0000097F0000}"/>
    <cellStyle name="Note 5 13 8 4" xfId="9851" xr:uid="{00000000-0005-0000-0000-00000A7F0000}"/>
    <cellStyle name="Note 5 13 8 4 2" xfId="27286" xr:uid="{00000000-0005-0000-0000-00000B7F0000}"/>
    <cellStyle name="Note 5 13 8 4 3" xfId="41739" xr:uid="{00000000-0005-0000-0000-00000C7F0000}"/>
    <cellStyle name="Note 5 13 8 5" xfId="12271" xr:uid="{00000000-0005-0000-0000-00000D7F0000}"/>
    <cellStyle name="Note 5 13 8 5 2" xfId="29706" xr:uid="{00000000-0005-0000-0000-00000E7F0000}"/>
    <cellStyle name="Note 5 13 8 5 3" xfId="44159" xr:uid="{00000000-0005-0000-0000-00000F7F0000}"/>
    <cellStyle name="Note 5 13 8 6" xfId="15379" xr:uid="{00000000-0005-0000-0000-0000107F0000}"/>
    <cellStyle name="Note 5 13 8 6 2" xfId="32814" xr:uid="{00000000-0005-0000-0000-0000117F0000}"/>
    <cellStyle name="Note 5 13 8 6 3" xfId="47267" xr:uid="{00000000-0005-0000-0000-0000127F0000}"/>
    <cellStyle name="Note 5 13 8 7" xfId="19278" xr:uid="{00000000-0005-0000-0000-0000137F0000}"/>
    <cellStyle name="Note 5 13 8 8" xfId="20541" xr:uid="{00000000-0005-0000-0000-0000147F0000}"/>
    <cellStyle name="Note 5 13 9" xfId="4929" xr:uid="{00000000-0005-0000-0000-0000157F0000}"/>
    <cellStyle name="Note 5 13 9 2" xfId="14322" xr:uid="{00000000-0005-0000-0000-0000167F0000}"/>
    <cellStyle name="Note 5 13 9 2 2" xfId="31757" xr:uid="{00000000-0005-0000-0000-0000177F0000}"/>
    <cellStyle name="Note 5 13 9 2 3" xfId="46210" xr:uid="{00000000-0005-0000-0000-0000187F0000}"/>
    <cellStyle name="Note 5 13 9 3" xfId="16783" xr:uid="{00000000-0005-0000-0000-0000197F0000}"/>
    <cellStyle name="Note 5 13 9 3 2" xfId="34218" xr:uid="{00000000-0005-0000-0000-00001A7F0000}"/>
    <cellStyle name="Note 5 13 9 3 3" xfId="48671" xr:uid="{00000000-0005-0000-0000-00001B7F0000}"/>
    <cellStyle name="Note 5 13 9 4" xfId="22365" xr:uid="{00000000-0005-0000-0000-00001C7F0000}"/>
    <cellStyle name="Note 5 13 9 5" xfId="36818" xr:uid="{00000000-0005-0000-0000-00001D7F0000}"/>
    <cellStyle name="Note 5 14" xfId="2438" xr:uid="{00000000-0005-0000-0000-00001E7F0000}"/>
    <cellStyle name="Note 5 14 10" xfId="7411" xr:uid="{00000000-0005-0000-0000-00001F7F0000}"/>
    <cellStyle name="Note 5 14 10 2" xfId="24846" xr:uid="{00000000-0005-0000-0000-0000207F0000}"/>
    <cellStyle name="Note 5 14 10 3" xfId="39299" xr:uid="{00000000-0005-0000-0000-0000217F0000}"/>
    <cellStyle name="Note 5 14 11" xfId="9852" xr:uid="{00000000-0005-0000-0000-0000227F0000}"/>
    <cellStyle name="Note 5 14 11 2" xfId="27287" xr:uid="{00000000-0005-0000-0000-0000237F0000}"/>
    <cellStyle name="Note 5 14 11 3" xfId="41740" xr:uid="{00000000-0005-0000-0000-0000247F0000}"/>
    <cellStyle name="Note 5 14 12" xfId="12272" xr:uid="{00000000-0005-0000-0000-0000257F0000}"/>
    <cellStyle name="Note 5 14 12 2" xfId="29707" xr:uid="{00000000-0005-0000-0000-0000267F0000}"/>
    <cellStyle name="Note 5 14 12 3" xfId="44160" xr:uid="{00000000-0005-0000-0000-0000277F0000}"/>
    <cellStyle name="Note 5 14 13" xfId="19279" xr:uid="{00000000-0005-0000-0000-0000287F0000}"/>
    <cellStyle name="Note 5 14 2" xfId="2439" xr:uid="{00000000-0005-0000-0000-0000297F0000}"/>
    <cellStyle name="Note 5 14 2 2" xfId="2440" xr:uid="{00000000-0005-0000-0000-00002A7F0000}"/>
    <cellStyle name="Note 5 14 2 2 2" xfId="4951" xr:uid="{00000000-0005-0000-0000-00002B7F0000}"/>
    <cellStyle name="Note 5 14 2 2 2 2" xfId="14339" xr:uid="{00000000-0005-0000-0000-00002C7F0000}"/>
    <cellStyle name="Note 5 14 2 2 2 2 2" xfId="31774" xr:uid="{00000000-0005-0000-0000-00002D7F0000}"/>
    <cellStyle name="Note 5 14 2 2 2 2 3" xfId="46227" xr:uid="{00000000-0005-0000-0000-00002E7F0000}"/>
    <cellStyle name="Note 5 14 2 2 2 3" xfId="16800" xr:uid="{00000000-0005-0000-0000-00002F7F0000}"/>
    <cellStyle name="Note 5 14 2 2 2 3 2" xfId="34235" xr:uid="{00000000-0005-0000-0000-0000307F0000}"/>
    <cellStyle name="Note 5 14 2 2 2 3 3" xfId="48688" xr:uid="{00000000-0005-0000-0000-0000317F0000}"/>
    <cellStyle name="Note 5 14 2 2 2 4" xfId="22387" xr:uid="{00000000-0005-0000-0000-0000327F0000}"/>
    <cellStyle name="Note 5 14 2 2 2 5" xfId="36840" xr:uid="{00000000-0005-0000-0000-0000337F0000}"/>
    <cellStyle name="Note 5 14 2 2 3" xfId="7413" xr:uid="{00000000-0005-0000-0000-0000347F0000}"/>
    <cellStyle name="Note 5 14 2 2 3 2" xfId="24848" xr:uid="{00000000-0005-0000-0000-0000357F0000}"/>
    <cellStyle name="Note 5 14 2 2 3 3" xfId="39301" xr:uid="{00000000-0005-0000-0000-0000367F0000}"/>
    <cellStyle name="Note 5 14 2 2 4" xfId="9854" xr:uid="{00000000-0005-0000-0000-0000377F0000}"/>
    <cellStyle name="Note 5 14 2 2 4 2" xfId="27289" xr:uid="{00000000-0005-0000-0000-0000387F0000}"/>
    <cellStyle name="Note 5 14 2 2 4 3" xfId="41742" xr:uid="{00000000-0005-0000-0000-0000397F0000}"/>
    <cellStyle name="Note 5 14 2 2 5" xfId="12274" xr:uid="{00000000-0005-0000-0000-00003A7F0000}"/>
    <cellStyle name="Note 5 14 2 2 5 2" xfId="29709" xr:uid="{00000000-0005-0000-0000-00003B7F0000}"/>
    <cellStyle name="Note 5 14 2 2 5 3" xfId="44162" xr:uid="{00000000-0005-0000-0000-00003C7F0000}"/>
    <cellStyle name="Note 5 14 2 2 6" xfId="19281" xr:uid="{00000000-0005-0000-0000-00003D7F0000}"/>
    <cellStyle name="Note 5 14 2 3" xfId="2441" xr:uid="{00000000-0005-0000-0000-00003E7F0000}"/>
    <cellStyle name="Note 5 14 2 3 2" xfId="4952" xr:uid="{00000000-0005-0000-0000-00003F7F0000}"/>
    <cellStyle name="Note 5 14 2 3 2 2" xfId="14340" xr:uid="{00000000-0005-0000-0000-0000407F0000}"/>
    <cellStyle name="Note 5 14 2 3 2 2 2" xfId="31775" xr:uid="{00000000-0005-0000-0000-0000417F0000}"/>
    <cellStyle name="Note 5 14 2 3 2 2 3" xfId="46228" xr:uid="{00000000-0005-0000-0000-0000427F0000}"/>
    <cellStyle name="Note 5 14 2 3 2 3" xfId="16801" xr:uid="{00000000-0005-0000-0000-0000437F0000}"/>
    <cellStyle name="Note 5 14 2 3 2 3 2" xfId="34236" xr:uid="{00000000-0005-0000-0000-0000447F0000}"/>
    <cellStyle name="Note 5 14 2 3 2 3 3" xfId="48689" xr:uid="{00000000-0005-0000-0000-0000457F0000}"/>
    <cellStyle name="Note 5 14 2 3 2 4" xfId="22388" xr:uid="{00000000-0005-0000-0000-0000467F0000}"/>
    <cellStyle name="Note 5 14 2 3 2 5" xfId="36841" xr:uid="{00000000-0005-0000-0000-0000477F0000}"/>
    <cellStyle name="Note 5 14 2 3 3" xfId="7414" xr:uid="{00000000-0005-0000-0000-0000487F0000}"/>
    <cellStyle name="Note 5 14 2 3 3 2" xfId="24849" xr:uid="{00000000-0005-0000-0000-0000497F0000}"/>
    <cellStyle name="Note 5 14 2 3 3 3" xfId="39302" xr:uid="{00000000-0005-0000-0000-00004A7F0000}"/>
    <cellStyle name="Note 5 14 2 3 4" xfId="9855" xr:uid="{00000000-0005-0000-0000-00004B7F0000}"/>
    <cellStyle name="Note 5 14 2 3 4 2" xfId="27290" xr:uid="{00000000-0005-0000-0000-00004C7F0000}"/>
    <cellStyle name="Note 5 14 2 3 4 3" xfId="41743" xr:uid="{00000000-0005-0000-0000-00004D7F0000}"/>
    <cellStyle name="Note 5 14 2 3 5" xfId="12275" xr:uid="{00000000-0005-0000-0000-00004E7F0000}"/>
    <cellStyle name="Note 5 14 2 3 5 2" xfId="29710" xr:uid="{00000000-0005-0000-0000-00004F7F0000}"/>
    <cellStyle name="Note 5 14 2 3 5 3" xfId="44163" xr:uid="{00000000-0005-0000-0000-0000507F0000}"/>
    <cellStyle name="Note 5 14 2 3 6" xfId="19282" xr:uid="{00000000-0005-0000-0000-0000517F0000}"/>
    <cellStyle name="Note 5 14 2 4" xfId="2442" xr:uid="{00000000-0005-0000-0000-0000527F0000}"/>
    <cellStyle name="Note 5 14 2 4 2" xfId="4953" xr:uid="{00000000-0005-0000-0000-0000537F0000}"/>
    <cellStyle name="Note 5 14 2 4 2 2" xfId="22389" xr:uid="{00000000-0005-0000-0000-0000547F0000}"/>
    <cellStyle name="Note 5 14 2 4 2 3" xfId="36842" xr:uid="{00000000-0005-0000-0000-0000557F0000}"/>
    <cellStyle name="Note 5 14 2 4 3" xfId="7415" xr:uid="{00000000-0005-0000-0000-0000567F0000}"/>
    <cellStyle name="Note 5 14 2 4 3 2" xfId="24850" xr:uid="{00000000-0005-0000-0000-0000577F0000}"/>
    <cellStyle name="Note 5 14 2 4 3 3" xfId="39303" xr:uid="{00000000-0005-0000-0000-0000587F0000}"/>
    <cellStyle name="Note 5 14 2 4 4" xfId="9856" xr:uid="{00000000-0005-0000-0000-0000597F0000}"/>
    <cellStyle name="Note 5 14 2 4 4 2" xfId="27291" xr:uid="{00000000-0005-0000-0000-00005A7F0000}"/>
    <cellStyle name="Note 5 14 2 4 4 3" xfId="41744" xr:uid="{00000000-0005-0000-0000-00005B7F0000}"/>
    <cellStyle name="Note 5 14 2 4 5" xfId="12276" xr:uid="{00000000-0005-0000-0000-00005C7F0000}"/>
    <cellStyle name="Note 5 14 2 4 5 2" xfId="29711" xr:uid="{00000000-0005-0000-0000-00005D7F0000}"/>
    <cellStyle name="Note 5 14 2 4 5 3" xfId="44164" xr:uid="{00000000-0005-0000-0000-00005E7F0000}"/>
    <cellStyle name="Note 5 14 2 4 6" xfId="15380" xr:uid="{00000000-0005-0000-0000-00005F7F0000}"/>
    <cellStyle name="Note 5 14 2 4 6 2" xfId="32815" xr:uid="{00000000-0005-0000-0000-0000607F0000}"/>
    <cellStyle name="Note 5 14 2 4 6 3" xfId="47268" xr:uid="{00000000-0005-0000-0000-0000617F0000}"/>
    <cellStyle name="Note 5 14 2 4 7" xfId="19283" xr:uid="{00000000-0005-0000-0000-0000627F0000}"/>
    <cellStyle name="Note 5 14 2 4 8" xfId="20542" xr:uid="{00000000-0005-0000-0000-0000637F0000}"/>
    <cellStyle name="Note 5 14 2 5" xfId="4950" xr:uid="{00000000-0005-0000-0000-0000647F0000}"/>
    <cellStyle name="Note 5 14 2 5 2" xfId="14338" xr:uid="{00000000-0005-0000-0000-0000657F0000}"/>
    <cellStyle name="Note 5 14 2 5 2 2" xfId="31773" xr:uid="{00000000-0005-0000-0000-0000667F0000}"/>
    <cellStyle name="Note 5 14 2 5 2 3" xfId="46226" xr:uid="{00000000-0005-0000-0000-0000677F0000}"/>
    <cellStyle name="Note 5 14 2 5 3" xfId="16799" xr:uid="{00000000-0005-0000-0000-0000687F0000}"/>
    <cellStyle name="Note 5 14 2 5 3 2" xfId="34234" xr:uid="{00000000-0005-0000-0000-0000697F0000}"/>
    <cellStyle name="Note 5 14 2 5 3 3" xfId="48687" xr:uid="{00000000-0005-0000-0000-00006A7F0000}"/>
    <cellStyle name="Note 5 14 2 5 4" xfId="22386" xr:uid="{00000000-0005-0000-0000-00006B7F0000}"/>
    <cellStyle name="Note 5 14 2 5 5" xfId="36839" xr:uid="{00000000-0005-0000-0000-00006C7F0000}"/>
    <cellStyle name="Note 5 14 2 6" xfId="7412" xr:uid="{00000000-0005-0000-0000-00006D7F0000}"/>
    <cellStyle name="Note 5 14 2 6 2" xfId="24847" xr:uid="{00000000-0005-0000-0000-00006E7F0000}"/>
    <cellStyle name="Note 5 14 2 6 3" xfId="39300" xr:uid="{00000000-0005-0000-0000-00006F7F0000}"/>
    <cellStyle name="Note 5 14 2 7" xfId="9853" xr:uid="{00000000-0005-0000-0000-0000707F0000}"/>
    <cellStyle name="Note 5 14 2 7 2" xfId="27288" xr:uid="{00000000-0005-0000-0000-0000717F0000}"/>
    <cellStyle name="Note 5 14 2 7 3" xfId="41741" xr:uid="{00000000-0005-0000-0000-0000727F0000}"/>
    <cellStyle name="Note 5 14 2 8" xfId="12273" xr:uid="{00000000-0005-0000-0000-0000737F0000}"/>
    <cellStyle name="Note 5 14 2 8 2" xfId="29708" xr:uid="{00000000-0005-0000-0000-0000747F0000}"/>
    <cellStyle name="Note 5 14 2 8 3" xfId="44161" xr:uid="{00000000-0005-0000-0000-0000757F0000}"/>
    <cellStyle name="Note 5 14 2 9" xfId="19280" xr:uid="{00000000-0005-0000-0000-0000767F0000}"/>
    <cellStyle name="Note 5 14 3" xfId="2443" xr:uid="{00000000-0005-0000-0000-0000777F0000}"/>
    <cellStyle name="Note 5 14 3 2" xfId="2444" xr:uid="{00000000-0005-0000-0000-0000787F0000}"/>
    <cellStyle name="Note 5 14 3 2 2" xfId="4955" xr:uid="{00000000-0005-0000-0000-0000797F0000}"/>
    <cellStyle name="Note 5 14 3 2 2 2" xfId="14342" xr:uid="{00000000-0005-0000-0000-00007A7F0000}"/>
    <cellStyle name="Note 5 14 3 2 2 2 2" xfId="31777" xr:uid="{00000000-0005-0000-0000-00007B7F0000}"/>
    <cellStyle name="Note 5 14 3 2 2 2 3" xfId="46230" xr:uid="{00000000-0005-0000-0000-00007C7F0000}"/>
    <cellStyle name="Note 5 14 3 2 2 3" xfId="16803" xr:uid="{00000000-0005-0000-0000-00007D7F0000}"/>
    <cellStyle name="Note 5 14 3 2 2 3 2" xfId="34238" xr:uid="{00000000-0005-0000-0000-00007E7F0000}"/>
    <cellStyle name="Note 5 14 3 2 2 3 3" xfId="48691" xr:uid="{00000000-0005-0000-0000-00007F7F0000}"/>
    <cellStyle name="Note 5 14 3 2 2 4" xfId="22391" xr:uid="{00000000-0005-0000-0000-0000807F0000}"/>
    <cellStyle name="Note 5 14 3 2 2 5" xfId="36844" xr:uid="{00000000-0005-0000-0000-0000817F0000}"/>
    <cellStyle name="Note 5 14 3 2 3" xfId="7417" xr:uid="{00000000-0005-0000-0000-0000827F0000}"/>
    <cellStyle name="Note 5 14 3 2 3 2" xfId="24852" xr:uid="{00000000-0005-0000-0000-0000837F0000}"/>
    <cellStyle name="Note 5 14 3 2 3 3" xfId="39305" xr:uid="{00000000-0005-0000-0000-0000847F0000}"/>
    <cellStyle name="Note 5 14 3 2 4" xfId="9858" xr:uid="{00000000-0005-0000-0000-0000857F0000}"/>
    <cellStyle name="Note 5 14 3 2 4 2" xfId="27293" xr:uid="{00000000-0005-0000-0000-0000867F0000}"/>
    <cellStyle name="Note 5 14 3 2 4 3" xfId="41746" xr:uid="{00000000-0005-0000-0000-0000877F0000}"/>
    <cellStyle name="Note 5 14 3 2 5" xfId="12278" xr:uid="{00000000-0005-0000-0000-0000887F0000}"/>
    <cellStyle name="Note 5 14 3 2 5 2" xfId="29713" xr:uid="{00000000-0005-0000-0000-0000897F0000}"/>
    <cellStyle name="Note 5 14 3 2 5 3" xfId="44166" xr:uid="{00000000-0005-0000-0000-00008A7F0000}"/>
    <cellStyle name="Note 5 14 3 2 6" xfId="19285" xr:uid="{00000000-0005-0000-0000-00008B7F0000}"/>
    <cellStyle name="Note 5 14 3 3" xfId="2445" xr:uid="{00000000-0005-0000-0000-00008C7F0000}"/>
    <cellStyle name="Note 5 14 3 3 2" xfId="4956" xr:uid="{00000000-0005-0000-0000-00008D7F0000}"/>
    <cellStyle name="Note 5 14 3 3 2 2" xfId="14343" xr:uid="{00000000-0005-0000-0000-00008E7F0000}"/>
    <cellStyle name="Note 5 14 3 3 2 2 2" xfId="31778" xr:uid="{00000000-0005-0000-0000-00008F7F0000}"/>
    <cellStyle name="Note 5 14 3 3 2 2 3" xfId="46231" xr:uid="{00000000-0005-0000-0000-0000907F0000}"/>
    <cellStyle name="Note 5 14 3 3 2 3" xfId="16804" xr:uid="{00000000-0005-0000-0000-0000917F0000}"/>
    <cellStyle name="Note 5 14 3 3 2 3 2" xfId="34239" xr:uid="{00000000-0005-0000-0000-0000927F0000}"/>
    <cellStyle name="Note 5 14 3 3 2 3 3" xfId="48692" xr:uid="{00000000-0005-0000-0000-0000937F0000}"/>
    <cellStyle name="Note 5 14 3 3 2 4" xfId="22392" xr:uid="{00000000-0005-0000-0000-0000947F0000}"/>
    <cellStyle name="Note 5 14 3 3 2 5" xfId="36845" xr:uid="{00000000-0005-0000-0000-0000957F0000}"/>
    <cellStyle name="Note 5 14 3 3 3" xfId="7418" xr:uid="{00000000-0005-0000-0000-0000967F0000}"/>
    <cellStyle name="Note 5 14 3 3 3 2" xfId="24853" xr:uid="{00000000-0005-0000-0000-0000977F0000}"/>
    <cellStyle name="Note 5 14 3 3 3 3" xfId="39306" xr:uid="{00000000-0005-0000-0000-0000987F0000}"/>
    <cellStyle name="Note 5 14 3 3 4" xfId="9859" xr:uid="{00000000-0005-0000-0000-0000997F0000}"/>
    <cellStyle name="Note 5 14 3 3 4 2" xfId="27294" xr:uid="{00000000-0005-0000-0000-00009A7F0000}"/>
    <cellStyle name="Note 5 14 3 3 4 3" xfId="41747" xr:uid="{00000000-0005-0000-0000-00009B7F0000}"/>
    <cellStyle name="Note 5 14 3 3 5" xfId="12279" xr:uid="{00000000-0005-0000-0000-00009C7F0000}"/>
    <cellStyle name="Note 5 14 3 3 5 2" xfId="29714" xr:uid="{00000000-0005-0000-0000-00009D7F0000}"/>
    <cellStyle name="Note 5 14 3 3 5 3" xfId="44167" xr:uid="{00000000-0005-0000-0000-00009E7F0000}"/>
    <cellStyle name="Note 5 14 3 3 6" xfId="19286" xr:uid="{00000000-0005-0000-0000-00009F7F0000}"/>
    <cellStyle name="Note 5 14 3 4" xfId="2446" xr:uid="{00000000-0005-0000-0000-0000A07F0000}"/>
    <cellStyle name="Note 5 14 3 4 2" xfId="4957" xr:uid="{00000000-0005-0000-0000-0000A17F0000}"/>
    <cellStyle name="Note 5 14 3 4 2 2" xfId="22393" xr:uid="{00000000-0005-0000-0000-0000A27F0000}"/>
    <cellStyle name="Note 5 14 3 4 2 3" xfId="36846" xr:uid="{00000000-0005-0000-0000-0000A37F0000}"/>
    <cellStyle name="Note 5 14 3 4 3" xfId="7419" xr:uid="{00000000-0005-0000-0000-0000A47F0000}"/>
    <cellStyle name="Note 5 14 3 4 3 2" xfId="24854" xr:uid="{00000000-0005-0000-0000-0000A57F0000}"/>
    <cellStyle name="Note 5 14 3 4 3 3" xfId="39307" xr:uid="{00000000-0005-0000-0000-0000A67F0000}"/>
    <cellStyle name="Note 5 14 3 4 4" xfId="9860" xr:uid="{00000000-0005-0000-0000-0000A77F0000}"/>
    <cellStyle name="Note 5 14 3 4 4 2" xfId="27295" xr:uid="{00000000-0005-0000-0000-0000A87F0000}"/>
    <cellStyle name="Note 5 14 3 4 4 3" xfId="41748" xr:uid="{00000000-0005-0000-0000-0000A97F0000}"/>
    <cellStyle name="Note 5 14 3 4 5" xfId="12280" xr:uid="{00000000-0005-0000-0000-0000AA7F0000}"/>
    <cellStyle name="Note 5 14 3 4 5 2" xfId="29715" xr:uid="{00000000-0005-0000-0000-0000AB7F0000}"/>
    <cellStyle name="Note 5 14 3 4 5 3" xfId="44168" xr:uid="{00000000-0005-0000-0000-0000AC7F0000}"/>
    <cellStyle name="Note 5 14 3 4 6" xfId="15381" xr:uid="{00000000-0005-0000-0000-0000AD7F0000}"/>
    <cellStyle name="Note 5 14 3 4 6 2" xfId="32816" xr:uid="{00000000-0005-0000-0000-0000AE7F0000}"/>
    <cellStyle name="Note 5 14 3 4 6 3" xfId="47269" xr:uid="{00000000-0005-0000-0000-0000AF7F0000}"/>
    <cellStyle name="Note 5 14 3 4 7" xfId="19287" xr:uid="{00000000-0005-0000-0000-0000B07F0000}"/>
    <cellStyle name="Note 5 14 3 4 8" xfId="20543" xr:uid="{00000000-0005-0000-0000-0000B17F0000}"/>
    <cellStyle name="Note 5 14 3 5" xfId="4954" xr:uid="{00000000-0005-0000-0000-0000B27F0000}"/>
    <cellStyle name="Note 5 14 3 5 2" xfId="14341" xr:uid="{00000000-0005-0000-0000-0000B37F0000}"/>
    <cellStyle name="Note 5 14 3 5 2 2" xfId="31776" xr:uid="{00000000-0005-0000-0000-0000B47F0000}"/>
    <cellStyle name="Note 5 14 3 5 2 3" xfId="46229" xr:uid="{00000000-0005-0000-0000-0000B57F0000}"/>
    <cellStyle name="Note 5 14 3 5 3" xfId="16802" xr:uid="{00000000-0005-0000-0000-0000B67F0000}"/>
    <cellStyle name="Note 5 14 3 5 3 2" xfId="34237" xr:uid="{00000000-0005-0000-0000-0000B77F0000}"/>
    <cellStyle name="Note 5 14 3 5 3 3" xfId="48690" xr:uid="{00000000-0005-0000-0000-0000B87F0000}"/>
    <cellStyle name="Note 5 14 3 5 4" xfId="22390" xr:uid="{00000000-0005-0000-0000-0000B97F0000}"/>
    <cellStyle name="Note 5 14 3 5 5" xfId="36843" xr:uid="{00000000-0005-0000-0000-0000BA7F0000}"/>
    <cellStyle name="Note 5 14 3 6" xfId="7416" xr:uid="{00000000-0005-0000-0000-0000BB7F0000}"/>
    <cellStyle name="Note 5 14 3 6 2" xfId="24851" xr:uid="{00000000-0005-0000-0000-0000BC7F0000}"/>
    <cellStyle name="Note 5 14 3 6 3" xfId="39304" xr:uid="{00000000-0005-0000-0000-0000BD7F0000}"/>
    <cellStyle name="Note 5 14 3 7" xfId="9857" xr:uid="{00000000-0005-0000-0000-0000BE7F0000}"/>
    <cellStyle name="Note 5 14 3 7 2" xfId="27292" xr:uid="{00000000-0005-0000-0000-0000BF7F0000}"/>
    <cellStyle name="Note 5 14 3 7 3" xfId="41745" xr:uid="{00000000-0005-0000-0000-0000C07F0000}"/>
    <cellStyle name="Note 5 14 3 8" xfId="12277" xr:uid="{00000000-0005-0000-0000-0000C17F0000}"/>
    <cellStyle name="Note 5 14 3 8 2" xfId="29712" xr:uid="{00000000-0005-0000-0000-0000C27F0000}"/>
    <cellStyle name="Note 5 14 3 8 3" xfId="44165" xr:uid="{00000000-0005-0000-0000-0000C37F0000}"/>
    <cellStyle name="Note 5 14 3 9" xfId="19284" xr:uid="{00000000-0005-0000-0000-0000C47F0000}"/>
    <cellStyle name="Note 5 14 4" xfId="2447" xr:uid="{00000000-0005-0000-0000-0000C57F0000}"/>
    <cellStyle name="Note 5 14 4 2" xfId="2448" xr:uid="{00000000-0005-0000-0000-0000C67F0000}"/>
    <cellStyle name="Note 5 14 4 2 2" xfId="4959" xr:uid="{00000000-0005-0000-0000-0000C77F0000}"/>
    <cellStyle name="Note 5 14 4 2 2 2" xfId="14345" xr:uid="{00000000-0005-0000-0000-0000C87F0000}"/>
    <cellStyle name="Note 5 14 4 2 2 2 2" xfId="31780" xr:uid="{00000000-0005-0000-0000-0000C97F0000}"/>
    <cellStyle name="Note 5 14 4 2 2 2 3" xfId="46233" xr:uid="{00000000-0005-0000-0000-0000CA7F0000}"/>
    <cellStyle name="Note 5 14 4 2 2 3" xfId="16806" xr:uid="{00000000-0005-0000-0000-0000CB7F0000}"/>
    <cellStyle name="Note 5 14 4 2 2 3 2" xfId="34241" xr:uid="{00000000-0005-0000-0000-0000CC7F0000}"/>
    <cellStyle name="Note 5 14 4 2 2 3 3" xfId="48694" xr:uid="{00000000-0005-0000-0000-0000CD7F0000}"/>
    <cellStyle name="Note 5 14 4 2 2 4" xfId="22395" xr:uid="{00000000-0005-0000-0000-0000CE7F0000}"/>
    <cellStyle name="Note 5 14 4 2 2 5" xfId="36848" xr:uid="{00000000-0005-0000-0000-0000CF7F0000}"/>
    <cellStyle name="Note 5 14 4 2 3" xfId="7421" xr:uid="{00000000-0005-0000-0000-0000D07F0000}"/>
    <cellStyle name="Note 5 14 4 2 3 2" xfId="24856" xr:uid="{00000000-0005-0000-0000-0000D17F0000}"/>
    <cellStyle name="Note 5 14 4 2 3 3" xfId="39309" xr:uid="{00000000-0005-0000-0000-0000D27F0000}"/>
    <cellStyle name="Note 5 14 4 2 4" xfId="9862" xr:uid="{00000000-0005-0000-0000-0000D37F0000}"/>
    <cellStyle name="Note 5 14 4 2 4 2" xfId="27297" xr:uid="{00000000-0005-0000-0000-0000D47F0000}"/>
    <cellStyle name="Note 5 14 4 2 4 3" xfId="41750" xr:uid="{00000000-0005-0000-0000-0000D57F0000}"/>
    <cellStyle name="Note 5 14 4 2 5" xfId="12282" xr:uid="{00000000-0005-0000-0000-0000D67F0000}"/>
    <cellStyle name="Note 5 14 4 2 5 2" xfId="29717" xr:uid="{00000000-0005-0000-0000-0000D77F0000}"/>
    <cellStyle name="Note 5 14 4 2 5 3" xfId="44170" xr:uid="{00000000-0005-0000-0000-0000D87F0000}"/>
    <cellStyle name="Note 5 14 4 2 6" xfId="19289" xr:uid="{00000000-0005-0000-0000-0000D97F0000}"/>
    <cellStyle name="Note 5 14 4 3" xfId="2449" xr:uid="{00000000-0005-0000-0000-0000DA7F0000}"/>
    <cellStyle name="Note 5 14 4 3 2" xfId="4960" xr:uid="{00000000-0005-0000-0000-0000DB7F0000}"/>
    <cellStyle name="Note 5 14 4 3 2 2" xfId="14346" xr:uid="{00000000-0005-0000-0000-0000DC7F0000}"/>
    <cellStyle name="Note 5 14 4 3 2 2 2" xfId="31781" xr:uid="{00000000-0005-0000-0000-0000DD7F0000}"/>
    <cellStyle name="Note 5 14 4 3 2 2 3" xfId="46234" xr:uid="{00000000-0005-0000-0000-0000DE7F0000}"/>
    <cellStyle name="Note 5 14 4 3 2 3" xfId="16807" xr:uid="{00000000-0005-0000-0000-0000DF7F0000}"/>
    <cellStyle name="Note 5 14 4 3 2 3 2" xfId="34242" xr:uid="{00000000-0005-0000-0000-0000E07F0000}"/>
    <cellStyle name="Note 5 14 4 3 2 3 3" xfId="48695" xr:uid="{00000000-0005-0000-0000-0000E17F0000}"/>
    <cellStyle name="Note 5 14 4 3 2 4" xfId="22396" xr:uid="{00000000-0005-0000-0000-0000E27F0000}"/>
    <cellStyle name="Note 5 14 4 3 2 5" xfId="36849" xr:uid="{00000000-0005-0000-0000-0000E37F0000}"/>
    <cellStyle name="Note 5 14 4 3 3" xfId="7422" xr:uid="{00000000-0005-0000-0000-0000E47F0000}"/>
    <cellStyle name="Note 5 14 4 3 3 2" xfId="24857" xr:uid="{00000000-0005-0000-0000-0000E57F0000}"/>
    <cellStyle name="Note 5 14 4 3 3 3" xfId="39310" xr:uid="{00000000-0005-0000-0000-0000E67F0000}"/>
    <cellStyle name="Note 5 14 4 3 4" xfId="9863" xr:uid="{00000000-0005-0000-0000-0000E77F0000}"/>
    <cellStyle name="Note 5 14 4 3 4 2" xfId="27298" xr:uid="{00000000-0005-0000-0000-0000E87F0000}"/>
    <cellStyle name="Note 5 14 4 3 4 3" xfId="41751" xr:uid="{00000000-0005-0000-0000-0000E97F0000}"/>
    <cellStyle name="Note 5 14 4 3 5" xfId="12283" xr:uid="{00000000-0005-0000-0000-0000EA7F0000}"/>
    <cellStyle name="Note 5 14 4 3 5 2" xfId="29718" xr:uid="{00000000-0005-0000-0000-0000EB7F0000}"/>
    <cellStyle name="Note 5 14 4 3 5 3" xfId="44171" xr:uid="{00000000-0005-0000-0000-0000EC7F0000}"/>
    <cellStyle name="Note 5 14 4 3 6" xfId="19290" xr:uid="{00000000-0005-0000-0000-0000ED7F0000}"/>
    <cellStyle name="Note 5 14 4 4" xfId="2450" xr:uid="{00000000-0005-0000-0000-0000EE7F0000}"/>
    <cellStyle name="Note 5 14 4 4 2" xfId="4961" xr:uid="{00000000-0005-0000-0000-0000EF7F0000}"/>
    <cellStyle name="Note 5 14 4 4 2 2" xfId="22397" xr:uid="{00000000-0005-0000-0000-0000F07F0000}"/>
    <cellStyle name="Note 5 14 4 4 2 3" xfId="36850" xr:uid="{00000000-0005-0000-0000-0000F17F0000}"/>
    <cellStyle name="Note 5 14 4 4 3" xfId="7423" xr:uid="{00000000-0005-0000-0000-0000F27F0000}"/>
    <cellStyle name="Note 5 14 4 4 3 2" xfId="24858" xr:uid="{00000000-0005-0000-0000-0000F37F0000}"/>
    <cellStyle name="Note 5 14 4 4 3 3" xfId="39311" xr:uid="{00000000-0005-0000-0000-0000F47F0000}"/>
    <cellStyle name="Note 5 14 4 4 4" xfId="9864" xr:uid="{00000000-0005-0000-0000-0000F57F0000}"/>
    <cellStyle name="Note 5 14 4 4 4 2" xfId="27299" xr:uid="{00000000-0005-0000-0000-0000F67F0000}"/>
    <cellStyle name="Note 5 14 4 4 4 3" xfId="41752" xr:uid="{00000000-0005-0000-0000-0000F77F0000}"/>
    <cellStyle name="Note 5 14 4 4 5" xfId="12284" xr:uid="{00000000-0005-0000-0000-0000F87F0000}"/>
    <cellStyle name="Note 5 14 4 4 5 2" xfId="29719" xr:uid="{00000000-0005-0000-0000-0000F97F0000}"/>
    <cellStyle name="Note 5 14 4 4 5 3" xfId="44172" xr:uid="{00000000-0005-0000-0000-0000FA7F0000}"/>
    <cellStyle name="Note 5 14 4 4 6" xfId="15382" xr:uid="{00000000-0005-0000-0000-0000FB7F0000}"/>
    <cellStyle name="Note 5 14 4 4 6 2" xfId="32817" xr:uid="{00000000-0005-0000-0000-0000FC7F0000}"/>
    <cellStyle name="Note 5 14 4 4 6 3" xfId="47270" xr:uid="{00000000-0005-0000-0000-0000FD7F0000}"/>
    <cellStyle name="Note 5 14 4 4 7" xfId="19291" xr:uid="{00000000-0005-0000-0000-0000FE7F0000}"/>
    <cellStyle name="Note 5 14 4 4 8" xfId="20544" xr:uid="{00000000-0005-0000-0000-0000FF7F0000}"/>
    <cellStyle name="Note 5 14 4 5" xfId="4958" xr:uid="{00000000-0005-0000-0000-000000800000}"/>
    <cellStyle name="Note 5 14 4 5 2" xfId="14344" xr:uid="{00000000-0005-0000-0000-000001800000}"/>
    <cellStyle name="Note 5 14 4 5 2 2" xfId="31779" xr:uid="{00000000-0005-0000-0000-000002800000}"/>
    <cellStyle name="Note 5 14 4 5 2 3" xfId="46232" xr:uid="{00000000-0005-0000-0000-000003800000}"/>
    <cellStyle name="Note 5 14 4 5 3" xfId="16805" xr:uid="{00000000-0005-0000-0000-000004800000}"/>
    <cellStyle name="Note 5 14 4 5 3 2" xfId="34240" xr:uid="{00000000-0005-0000-0000-000005800000}"/>
    <cellStyle name="Note 5 14 4 5 3 3" xfId="48693" xr:uid="{00000000-0005-0000-0000-000006800000}"/>
    <cellStyle name="Note 5 14 4 5 4" xfId="22394" xr:uid="{00000000-0005-0000-0000-000007800000}"/>
    <cellStyle name="Note 5 14 4 5 5" xfId="36847" xr:uid="{00000000-0005-0000-0000-000008800000}"/>
    <cellStyle name="Note 5 14 4 6" xfId="7420" xr:uid="{00000000-0005-0000-0000-000009800000}"/>
    <cellStyle name="Note 5 14 4 6 2" xfId="24855" xr:uid="{00000000-0005-0000-0000-00000A800000}"/>
    <cellStyle name="Note 5 14 4 6 3" xfId="39308" xr:uid="{00000000-0005-0000-0000-00000B800000}"/>
    <cellStyle name="Note 5 14 4 7" xfId="9861" xr:uid="{00000000-0005-0000-0000-00000C800000}"/>
    <cellStyle name="Note 5 14 4 7 2" xfId="27296" xr:uid="{00000000-0005-0000-0000-00000D800000}"/>
    <cellStyle name="Note 5 14 4 7 3" xfId="41749" xr:uid="{00000000-0005-0000-0000-00000E800000}"/>
    <cellStyle name="Note 5 14 4 8" xfId="12281" xr:uid="{00000000-0005-0000-0000-00000F800000}"/>
    <cellStyle name="Note 5 14 4 8 2" xfId="29716" xr:uid="{00000000-0005-0000-0000-000010800000}"/>
    <cellStyle name="Note 5 14 4 8 3" xfId="44169" xr:uid="{00000000-0005-0000-0000-000011800000}"/>
    <cellStyle name="Note 5 14 4 9" xfId="19288" xr:uid="{00000000-0005-0000-0000-000012800000}"/>
    <cellStyle name="Note 5 14 5" xfId="2451" xr:uid="{00000000-0005-0000-0000-000013800000}"/>
    <cellStyle name="Note 5 14 5 2" xfId="2452" xr:uid="{00000000-0005-0000-0000-000014800000}"/>
    <cellStyle name="Note 5 14 5 2 2" xfId="4963" xr:uid="{00000000-0005-0000-0000-000015800000}"/>
    <cellStyle name="Note 5 14 5 2 2 2" xfId="14348" xr:uid="{00000000-0005-0000-0000-000016800000}"/>
    <cellStyle name="Note 5 14 5 2 2 2 2" xfId="31783" xr:uid="{00000000-0005-0000-0000-000017800000}"/>
    <cellStyle name="Note 5 14 5 2 2 2 3" xfId="46236" xr:uid="{00000000-0005-0000-0000-000018800000}"/>
    <cellStyle name="Note 5 14 5 2 2 3" xfId="16809" xr:uid="{00000000-0005-0000-0000-000019800000}"/>
    <cellStyle name="Note 5 14 5 2 2 3 2" xfId="34244" xr:uid="{00000000-0005-0000-0000-00001A800000}"/>
    <cellStyle name="Note 5 14 5 2 2 3 3" xfId="48697" xr:uid="{00000000-0005-0000-0000-00001B800000}"/>
    <cellStyle name="Note 5 14 5 2 2 4" xfId="22399" xr:uid="{00000000-0005-0000-0000-00001C800000}"/>
    <cellStyle name="Note 5 14 5 2 2 5" xfId="36852" xr:uid="{00000000-0005-0000-0000-00001D800000}"/>
    <cellStyle name="Note 5 14 5 2 3" xfId="7425" xr:uid="{00000000-0005-0000-0000-00001E800000}"/>
    <cellStyle name="Note 5 14 5 2 3 2" xfId="24860" xr:uid="{00000000-0005-0000-0000-00001F800000}"/>
    <cellStyle name="Note 5 14 5 2 3 3" xfId="39313" xr:uid="{00000000-0005-0000-0000-000020800000}"/>
    <cellStyle name="Note 5 14 5 2 4" xfId="9866" xr:uid="{00000000-0005-0000-0000-000021800000}"/>
    <cellStyle name="Note 5 14 5 2 4 2" xfId="27301" xr:uid="{00000000-0005-0000-0000-000022800000}"/>
    <cellStyle name="Note 5 14 5 2 4 3" xfId="41754" xr:uid="{00000000-0005-0000-0000-000023800000}"/>
    <cellStyle name="Note 5 14 5 2 5" xfId="12286" xr:uid="{00000000-0005-0000-0000-000024800000}"/>
    <cellStyle name="Note 5 14 5 2 5 2" xfId="29721" xr:uid="{00000000-0005-0000-0000-000025800000}"/>
    <cellStyle name="Note 5 14 5 2 5 3" xfId="44174" xr:uid="{00000000-0005-0000-0000-000026800000}"/>
    <cellStyle name="Note 5 14 5 2 6" xfId="19293" xr:uid="{00000000-0005-0000-0000-000027800000}"/>
    <cellStyle name="Note 5 14 5 3" xfId="2453" xr:uid="{00000000-0005-0000-0000-000028800000}"/>
    <cellStyle name="Note 5 14 5 3 2" xfId="4964" xr:uid="{00000000-0005-0000-0000-000029800000}"/>
    <cellStyle name="Note 5 14 5 3 2 2" xfId="14349" xr:uid="{00000000-0005-0000-0000-00002A800000}"/>
    <cellStyle name="Note 5 14 5 3 2 2 2" xfId="31784" xr:uid="{00000000-0005-0000-0000-00002B800000}"/>
    <cellStyle name="Note 5 14 5 3 2 2 3" xfId="46237" xr:uid="{00000000-0005-0000-0000-00002C800000}"/>
    <cellStyle name="Note 5 14 5 3 2 3" xfId="16810" xr:uid="{00000000-0005-0000-0000-00002D800000}"/>
    <cellStyle name="Note 5 14 5 3 2 3 2" xfId="34245" xr:uid="{00000000-0005-0000-0000-00002E800000}"/>
    <cellStyle name="Note 5 14 5 3 2 3 3" xfId="48698" xr:uid="{00000000-0005-0000-0000-00002F800000}"/>
    <cellStyle name="Note 5 14 5 3 2 4" xfId="22400" xr:uid="{00000000-0005-0000-0000-000030800000}"/>
    <cellStyle name="Note 5 14 5 3 2 5" xfId="36853" xr:uid="{00000000-0005-0000-0000-000031800000}"/>
    <cellStyle name="Note 5 14 5 3 3" xfId="7426" xr:uid="{00000000-0005-0000-0000-000032800000}"/>
    <cellStyle name="Note 5 14 5 3 3 2" xfId="24861" xr:uid="{00000000-0005-0000-0000-000033800000}"/>
    <cellStyle name="Note 5 14 5 3 3 3" xfId="39314" xr:uid="{00000000-0005-0000-0000-000034800000}"/>
    <cellStyle name="Note 5 14 5 3 4" xfId="9867" xr:uid="{00000000-0005-0000-0000-000035800000}"/>
    <cellStyle name="Note 5 14 5 3 4 2" xfId="27302" xr:uid="{00000000-0005-0000-0000-000036800000}"/>
    <cellStyle name="Note 5 14 5 3 4 3" xfId="41755" xr:uid="{00000000-0005-0000-0000-000037800000}"/>
    <cellStyle name="Note 5 14 5 3 5" xfId="12287" xr:uid="{00000000-0005-0000-0000-000038800000}"/>
    <cellStyle name="Note 5 14 5 3 5 2" xfId="29722" xr:uid="{00000000-0005-0000-0000-000039800000}"/>
    <cellStyle name="Note 5 14 5 3 5 3" xfId="44175" xr:uid="{00000000-0005-0000-0000-00003A800000}"/>
    <cellStyle name="Note 5 14 5 3 6" xfId="19294" xr:uid="{00000000-0005-0000-0000-00003B800000}"/>
    <cellStyle name="Note 5 14 5 4" xfId="2454" xr:uid="{00000000-0005-0000-0000-00003C800000}"/>
    <cellStyle name="Note 5 14 5 4 2" xfId="4965" xr:uid="{00000000-0005-0000-0000-00003D800000}"/>
    <cellStyle name="Note 5 14 5 4 2 2" xfId="22401" xr:uid="{00000000-0005-0000-0000-00003E800000}"/>
    <cellStyle name="Note 5 14 5 4 2 3" xfId="36854" xr:uid="{00000000-0005-0000-0000-00003F800000}"/>
    <cellStyle name="Note 5 14 5 4 3" xfId="7427" xr:uid="{00000000-0005-0000-0000-000040800000}"/>
    <cellStyle name="Note 5 14 5 4 3 2" xfId="24862" xr:uid="{00000000-0005-0000-0000-000041800000}"/>
    <cellStyle name="Note 5 14 5 4 3 3" xfId="39315" xr:uid="{00000000-0005-0000-0000-000042800000}"/>
    <cellStyle name="Note 5 14 5 4 4" xfId="9868" xr:uid="{00000000-0005-0000-0000-000043800000}"/>
    <cellStyle name="Note 5 14 5 4 4 2" xfId="27303" xr:uid="{00000000-0005-0000-0000-000044800000}"/>
    <cellStyle name="Note 5 14 5 4 4 3" xfId="41756" xr:uid="{00000000-0005-0000-0000-000045800000}"/>
    <cellStyle name="Note 5 14 5 4 5" xfId="12288" xr:uid="{00000000-0005-0000-0000-000046800000}"/>
    <cellStyle name="Note 5 14 5 4 5 2" xfId="29723" xr:uid="{00000000-0005-0000-0000-000047800000}"/>
    <cellStyle name="Note 5 14 5 4 5 3" xfId="44176" xr:uid="{00000000-0005-0000-0000-000048800000}"/>
    <cellStyle name="Note 5 14 5 4 6" xfId="15383" xr:uid="{00000000-0005-0000-0000-000049800000}"/>
    <cellStyle name="Note 5 14 5 4 6 2" xfId="32818" xr:uid="{00000000-0005-0000-0000-00004A800000}"/>
    <cellStyle name="Note 5 14 5 4 6 3" xfId="47271" xr:uid="{00000000-0005-0000-0000-00004B800000}"/>
    <cellStyle name="Note 5 14 5 4 7" xfId="19295" xr:uid="{00000000-0005-0000-0000-00004C800000}"/>
    <cellStyle name="Note 5 14 5 4 8" xfId="20545" xr:uid="{00000000-0005-0000-0000-00004D800000}"/>
    <cellStyle name="Note 5 14 5 5" xfId="4962" xr:uid="{00000000-0005-0000-0000-00004E800000}"/>
    <cellStyle name="Note 5 14 5 5 2" xfId="14347" xr:uid="{00000000-0005-0000-0000-00004F800000}"/>
    <cellStyle name="Note 5 14 5 5 2 2" xfId="31782" xr:uid="{00000000-0005-0000-0000-000050800000}"/>
    <cellStyle name="Note 5 14 5 5 2 3" xfId="46235" xr:uid="{00000000-0005-0000-0000-000051800000}"/>
    <cellStyle name="Note 5 14 5 5 3" xfId="16808" xr:uid="{00000000-0005-0000-0000-000052800000}"/>
    <cellStyle name="Note 5 14 5 5 3 2" xfId="34243" xr:uid="{00000000-0005-0000-0000-000053800000}"/>
    <cellStyle name="Note 5 14 5 5 3 3" xfId="48696" xr:uid="{00000000-0005-0000-0000-000054800000}"/>
    <cellStyle name="Note 5 14 5 5 4" xfId="22398" xr:uid="{00000000-0005-0000-0000-000055800000}"/>
    <cellStyle name="Note 5 14 5 5 5" xfId="36851" xr:uid="{00000000-0005-0000-0000-000056800000}"/>
    <cellStyle name="Note 5 14 5 6" xfId="7424" xr:uid="{00000000-0005-0000-0000-000057800000}"/>
    <cellStyle name="Note 5 14 5 6 2" xfId="24859" xr:uid="{00000000-0005-0000-0000-000058800000}"/>
    <cellStyle name="Note 5 14 5 6 3" xfId="39312" xr:uid="{00000000-0005-0000-0000-000059800000}"/>
    <cellStyle name="Note 5 14 5 7" xfId="9865" xr:uid="{00000000-0005-0000-0000-00005A800000}"/>
    <cellStyle name="Note 5 14 5 7 2" xfId="27300" xr:uid="{00000000-0005-0000-0000-00005B800000}"/>
    <cellStyle name="Note 5 14 5 7 3" xfId="41753" xr:uid="{00000000-0005-0000-0000-00005C800000}"/>
    <cellStyle name="Note 5 14 5 8" xfId="12285" xr:uid="{00000000-0005-0000-0000-00005D800000}"/>
    <cellStyle name="Note 5 14 5 8 2" xfId="29720" xr:uid="{00000000-0005-0000-0000-00005E800000}"/>
    <cellStyle name="Note 5 14 5 8 3" xfId="44173" xr:uid="{00000000-0005-0000-0000-00005F800000}"/>
    <cellStyle name="Note 5 14 5 9" xfId="19292" xr:uid="{00000000-0005-0000-0000-000060800000}"/>
    <cellStyle name="Note 5 14 6" xfId="2455" xr:uid="{00000000-0005-0000-0000-000061800000}"/>
    <cellStyle name="Note 5 14 6 2" xfId="4966" xr:uid="{00000000-0005-0000-0000-000062800000}"/>
    <cellStyle name="Note 5 14 6 2 2" xfId="14350" xr:uid="{00000000-0005-0000-0000-000063800000}"/>
    <cellStyle name="Note 5 14 6 2 2 2" xfId="31785" xr:uid="{00000000-0005-0000-0000-000064800000}"/>
    <cellStyle name="Note 5 14 6 2 2 3" xfId="46238" xr:uid="{00000000-0005-0000-0000-000065800000}"/>
    <cellStyle name="Note 5 14 6 2 3" xfId="16811" xr:uid="{00000000-0005-0000-0000-000066800000}"/>
    <cellStyle name="Note 5 14 6 2 3 2" xfId="34246" xr:uid="{00000000-0005-0000-0000-000067800000}"/>
    <cellStyle name="Note 5 14 6 2 3 3" xfId="48699" xr:uid="{00000000-0005-0000-0000-000068800000}"/>
    <cellStyle name="Note 5 14 6 2 4" xfId="22402" xr:uid="{00000000-0005-0000-0000-000069800000}"/>
    <cellStyle name="Note 5 14 6 2 5" xfId="36855" xr:uid="{00000000-0005-0000-0000-00006A800000}"/>
    <cellStyle name="Note 5 14 6 3" xfId="7428" xr:uid="{00000000-0005-0000-0000-00006B800000}"/>
    <cellStyle name="Note 5 14 6 3 2" xfId="24863" xr:uid="{00000000-0005-0000-0000-00006C800000}"/>
    <cellStyle name="Note 5 14 6 3 3" xfId="39316" xr:uid="{00000000-0005-0000-0000-00006D800000}"/>
    <cellStyle name="Note 5 14 6 4" xfId="9869" xr:uid="{00000000-0005-0000-0000-00006E800000}"/>
    <cellStyle name="Note 5 14 6 4 2" xfId="27304" xr:uid="{00000000-0005-0000-0000-00006F800000}"/>
    <cellStyle name="Note 5 14 6 4 3" xfId="41757" xr:uid="{00000000-0005-0000-0000-000070800000}"/>
    <cellStyle name="Note 5 14 6 5" xfId="12289" xr:uid="{00000000-0005-0000-0000-000071800000}"/>
    <cellStyle name="Note 5 14 6 5 2" xfId="29724" xr:uid="{00000000-0005-0000-0000-000072800000}"/>
    <cellStyle name="Note 5 14 6 5 3" xfId="44177" xr:uid="{00000000-0005-0000-0000-000073800000}"/>
    <cellStyle name="Note 5 14 6 6" xfId="19296" xr:uid="{00000000-0005-0000-0000-000074800000}"/>
    <cellStyle name="Note 5 14 7" xfId="2456" xr:uid="{00000000-0005-0000-0000-000075800000}"/>
    <cellStyle name="Note 5 14 7 2" xfId="4967" xr:uid="{00000000-0005-0000-0000-000076800000}"/>
    <cellStyle name="Note 5 14 7 2 2" xfId="14351" xr:uid="{00000000-0005-0000-0000-000077800000}"/>
    <cellStyle name="Note 5 14 7 2 2 2" xfId="31786" xr:uid="{00000000-0005-0000-0000-000078800000}"/>
    <cellStyle name="Note 5 14 7 2 2 3" xfId="46239" xr:uid="{00000000-0005-0000-0000-000079800000}"/>
    <cellStyle name="Note 5 14 7 2 3" xfId="16812" xr:uid="{00000000-0005-0000-0000-00007A800000}"/>
    <cellStyle name="Note 5 14 7 2 3 2" xfId="34247" xr:uid="{00000000-0005-0000-0000-00007B800000}"/>
    <cellStyle name="Note 5 14 7 2 3 3" xfId="48700" xr:uid="{00000000-0005-0000-0000-00007C800000}"/>
    <cellStyle name="Note 5 14 7 2 4" xfId="22403" xr:uid="{00000000-0005-0000-0000-00007D800000}"/>
    <cellStyle name="Note 5 14 7 2 5" xfId="36856" xr:uid="{00000000-0005-0000-0000-00007E800000}"/>
    <cellStyle name="Note 5 14 7 3" xfId="7429" xr:uid="{00000000-0005-0000-0000-00007F800000}"/>
    <cellStyle name="Note 5 14 7 3 2" xfId="24864" xr:uid="{00000000-0005-0000-0000-000080800000}"/>
    <cellStyle name="Note 5 14 7 3 3" xfId="39317" xr:uid="{00000000-0005-0000-0000-000081800000}"/>
    <cellStyle name="Note 5 14 7 4" xfId="9870" xr:uid="{00000000-0005-0000-0000-000082800000}"/>
    <cellStyle name="Note 5 14 7 4 2" xfId="27305" xr:uid="{00000000-0005-0000-0000-000083800000}"/>
    <cellStyle name="Note 5 14 7 4 3" xfId="41758" xr:uid="{00000000-0005-0000-0000-000084800000}"/>
    <cellStyle name="Note 5 14 7 5" xfId="12290" xr:uid="{00000000-0005-0000-0000-000085800000}"/>
    <cellStyle name="Note 5 14 7 5 2" xfId="29725" xr:uid="{00000000-0005-0000-0000-000086800000}"/>
    <cellStyle name="Note 5 14 7 5 3" xfId="44178" xr:uid="{00000000-0005-0000-0000-000087800000}"/>
    <cellStyle name="Note 5 14 7 6" xfId="19297" xr:uid="{00000000-0005-0000-0000-000088800000}"/>
    <cellStyle name="Note 5 14 8" xfId="2457" xr:uid="{00000000-0005-0000-0000-000089800000}"/>
    <cellStyle name="Note 5 14 8 2" xfId="4968" xr:uid="{00000000-0005-0000-0000-00008A800000}"/>
    <cellStyle name="Note 5 14 8 2 2" xfId="22404" xr:uid="{00000000-0005-0000-0000-00008B800000}"/>
    <cellStyle name="Note 5 14 8 2 3" xfId="36857" xr:uid="{00000000-0005-0000-0000-00008C800000}"/>
    <cellStyle name="Note 5 14 8 3" xfId="7430" xr:uid="{00000000-0005-0000-0000-00008D800000}"/>
    <cellStyle name="Note 5 14 8 3 2" xfId="24865" xr:uid="{00000000-0005-0000-0000-00008E800000}"/>
    <cellStyle name="Note 5 14 8 3 3" xfId="39318" xr:uid="{00000000-0005-0000-0000-00008F800000}"/>
    <cellStyle name="Note 5 14 8 4" xfId="9871" xr:uid="{00000000-0005-0000-0000-000090800000}"/>
    <cellStyle name="Note 5 14 8 4 2" xfId="27306" xr:uid="{00000000-0005-0000-0000-000091800000}"/>
    <cellStyle name="Note 5 14 8 4 3" xfId="41759" xr:uid="{00000000-0005-0000-0000-000092800000}"/>
    <cellStyle name="Note 5 14 8 5" xfId="12291" xr:uid="{00000000-0005-0000-0000-000093800000}"/>
    <cellStyle name="Note 5 14 8 5 2" xfId="29726" xr:uid="{00000000-0005-0000-0000-000094800000}"/>
    <cellStyle name="Note 5 14 8 5 3" xfId="44179" xr:uid="{00000000-0005-0000-0000-000095800000}"/>
    <cellStyle name="Note 5 14 8 6" xfId="15384" xr:uid="{00000000-0005-0000-0000-000096800000}"/>
    <cellStyle name="Note 5 14 8 6 2" xfId="32819" xr:uid="{00000000-0005-0000-0000-000097800000}"/>
    <cellStyle name="Note 5 14 8 6 3" xfId="47272" xr:uid="{00000000-0005-0000-0000-000098800000}"/>
    <cellStyle name="Note 5 14 8 7" xfId="19298" xr:uid="{00000000-0005-0000-0000-000099800000}"/>
    <cellStyle name="Note 5 14 8 8" xfId="20546" xr:uid="{00000000-0005-0000-0000-00009A800000}"/>
    <cellStyle name="Note 5 14 9" xfId="4949" xr:uid="{00000000-0005-0000-0000-00009B800000}"/>
    <cellStyle name="Note 5 14 9 2" xfId="14337" xr:uid="{00000000-0005-0000-0000-00009C800000}"/>
    <cellStyle name="Note 5 14 9 2 2" xfId="31772" xr:uid="{00000000-0005-0000-0000-00009D800000}"/>
    <cellStyle name="Note 5 14 9 2 3" xfId="46225" xr:uid="{00000000-0005-0000-0000-00009E800000}"/>
    <cellStyle name="Note 5 14 9 3" xfId="16798" xr:uid="{00000000-0005-0000-0000-00009F800000}"/>
    <cellStyle name="Note 5 14 9 3 2" xfId="34233" xr:uid="{00000000-0005-0000-0000-0000A0800000}"/>
    <cellStyle name="Note 5 14 9 3 3" xfId="48686" xr:uid="{00000000-0005-0000-0000-0000A1800000}"/>
    <cellStyle name="Note 5 14 9 4" xfId="22385" xr:uid="{00000000-0005-0000-0000-0000A2800000}"/>
    <cellStyle name="Note 5 14 9 5" xfId="36838" xr:uid="{00000000-0005-0000-0000-0000A3800000}"/>
    <cellStyle name="Note 5 15" xfId="2458" xr:uid="{00000000-0005-0000-0000-0000A4800000}"/>
    <cellStyle name="Note 5 15 10" xfId="7431" xr:uid="{00000000-0005-0000-0000-0000A5800000}"/>
    <cellStyle name="Note 5 15 10 2" xfId="24866" xr:uid="{00000000-0005-0000-0000-0000A6800000}"/>
    <cellStyle name="Note 5 15 10 3" xfId="39319" xr:uid="{00000000-0005-0000-0000-0000A7800000}"/>
    <cellStyle name="Note 5 15 11" xfId="9872" xr:uid="{00000000-0005-0000-0000-0000A8800000}"/>
    <cellStyle name="Note 5 15 11 2" xfId="27307" xr:uid="{00000000-0005-0000-0000-0000A9800000}"/>
    <cellStyle name="Note 5 15 11 3" xfId="41760" xr:uid="{00000000-0005-0000-0000-0000AA800000}"/>
    <cellStyle name="Note 5 15 12" xfId="12292" xr:uid="{00000000-0005-0000-0000-0000AB800000}"/>
    <cellStyle name="Note 5 15 12 2" xfId="29727" xr:uid="{00000000-0005-0000-0000-0000AC800000}"/>
    <cellStyle name="Note 5 15 12 3" xfId="44180" xr:uid="{00000000-0005-0000-0000-0000AD800000}"/>
    <cellStyle name="Note 5 15 13" xfId="19299" xr:uid="{00000000-0005-0000-0000-0000AE800000}"/>
    <cellStyle name="Note 5 15 2" xfId="2459" xr:uid="{00000000-0005-0000-0000-0000AF800000}"/>
    <cellStyle name="Note 5 15 2 2" xfId="2460" xr:uid="{00000000-0005-0000-0000-0000B0800000}"/>
    <cellStyle name="Note 5 15 2 2 2" xfId="4971" xr:uid="{00000000-0005-0000-0000-0000B1800000}"/>
    <cellStyle name="Note 5 15 2 2 2 2" xfId="14354" xr:uid="{00000000-0005-0000-0000-0000B2800000}"/>
    <cellStyle name="Note 5 15 2 2 2 2 2" xfId="31789" xr:uid="{00000000-0005-0000-0000-0000B3800000}"/>
    <cellStyle name="Note 5 15 2 2 2 2 3" xfId="46242" xr:uid="{00000000-0005-0000-0000-0000B4800000}"/>
    <cellStyle name="Note 5 15 2 2 2 3" xfId="16815" xr:uid="{00000000-0005-0000-0000-0000B5800000}"/>
    <cellStyle name="Note 5 15 2 2 2 3 2" xfId="34250" xr:uid="{00000000-0005-0000-0000-0000B6800000}"/>
    <cellStyle name="Note 5 15 2 2 2 3 3" xfId="48703" xr:uid="{00000000-0005-0000-0000-0000B7800000}"/>
    <cellStyle name="Note 5 15 2 2 2 4" xfId="22407" xr:uid="{00000000-0005-0000-0000-0000B8800000}"/>
    <cellStyle name="Note 5 15 2 2 2 5" xfId="36860" xr:uid="{00000000-0005-0000-0000-0000B9800000}"/>
    <cellStyle name="Note 5 15 2 2 3" xfId="7433" xr:uid="{00000000-0005-0000-0000-0000BA800000}"/>
    <cellStyle name="Note 5 15 2 2 3 2" xfId="24868" xr:uid="{00000000-0005-0000-0000-0000BB800000}"/>
    <cellStyle name="Note 5 15 2 2 3 3" xfId="39321" xr:uid="{00000000-0005-0000-0000-0000BC800000}"/>
    <cellStyle name="Note 5 15 2 2 4" xfId="9874" xr:uid="{00000000-0005-0000-0000-0000BD800000}"/>
    <cellStyle name="Note 5 15 2 2 4 2" xfId="27309" xr:uid="{00000000-0005-0000-0000-0000BE800000}"/>
    <cellStyle name="Note 5 15 2 2 4 3" xfId="41762" xr:uid="{00000000-0005-0000-0000-0000BF800000}"/>
    <cellStyle name="Note 5 15 2 2 5" xfId="12294" xr:uid="{00000000-0005-0000-0000-0000C0800000}"/>
    <cellStyle name="Note 5 15 2 2 5 2" xfId="29729" xr:uid="{00000000-0005-0000-0000-0000C1800000}"/>
    <cellStyle name="Note 5 15 2 2 5 3" xfId="44182" xr:uid="{00000000-0005-0000-0000-0000C2800000}"/>
    <cellStyle name="Note 5 15 2 2 6" xfId="19301" xr:uid="{00000000-0005-0000-0000-0000C3800000}"/>
    <cellStyle name="Note 5 15 2 3" xfId="2461" xr:uid="{00000000-0005-0000-0000-0000C4800000}"/>
    <cellStyle name="Note 5 15 2 3 2" xfId="4972" xr:uid="{00000000-0005-0000-0000-0000C5800000}"/>
    <cellStyle name="Note 5 15 2 3 2 2" xfId="14355" xr:uid="{00000000-0005-0000-0000-0000C6800000}"/>
    <cellStyle name="Note 5 15 2 3 2 2 2" xfId="31790" xr:uid="{00000000-0005-0000-0000-0000C7800000}"/>
    <cellStyle name="Note 5 15 2 3 2 2 3" xfId="46243" xr:uid="{00000000-0005-0000-0000-0000C8800000}"/>
    <cellStyle name="Note 5 15 2 3 2 3" xfId="16816" xr:uid="{00000000-0005-0000-0000-0000C9800000}"/>
    <cellStyle name="Note 5 15 2 3 2 3 2" xfId="34251" xr:uid="{00000000-0005-0000-0000-0000CA800000}"/>
    <cellStyle name="Note 5 15 2 3 2 3 3" xfId="48704" xr:uid="{00000000-0005-0000-0000-0000CB800000}"/>
    <cellStyle name="Note 5 15 2 3 2 4" xfId="22408" xr:uid="{00000000-0005-0000-0000-0000CC800000}"/>
    <cellStyle name="Note 5 15 2 3 2 5" xfId="36861" xr:uid="{00000000-0005-0000-0000-0000CD800000}"/>
    <cellStyle name="Note 5 15 2 3 3" xfId="7434" xr:uid="{00000000-0005-0000-0000-0000CE800000}"/>
    <cellStyle name="Note 5 15 2 3 3 2" xfId="24869" xr:uid="{00000000-0005-0000-0000-0000CF800000}"/>
    <cellStyle name="Note 5 15 2 3 3 3" xfId="39322" xr:uid="{00000000-0005-0000-0000-0000D0800000}"/>
    <cellStyle name="Note 5 15 2 3 4" xfId="9875" xr:uid="{00000000-0005-0000-0000-0000D1800000}"/>
    <cellStyle name="Note 5 15 2 3 4 2" xfId="27310" xr:uid="{00000000-0005-0000-0000-0000D2800000}"/>
    <cellStyle name="Note 5 15 2 3 4 3" xfId="41763" xr:uid="{00000000-0005-0000-0000-0000D3800000}"/>
    <cellStyle name="Note 5 15 2 3 5" xfId="12295" xr:uid="{00000000-0005-0000-0000-0000D4800000}"/>
    <cellStyle name="Note 5 15 2 3 5 2" xfId="29730" xr:uid="{00000000-0005-0000-0000-0000D5800000}"/>
    <cellStyle name="Note 5 15 2 3 5 3" xfId="44183" xr:uid="{00000000-0005-0000-0000-0000D6800000}"/>
    <cellStyle name="Note 5 15 2 3 6" xfId="19302" xr:uid="{00000000-0005-0000-0000-0000D7800000}"/>
    <cellStyle name="Note 5 15 2 4" xfId="2462" xr:uid="{00000000-0005-0000-0000-0000D8800000}"/>
    <cellStyle name="Note 5 15 2 4 2" xfId="4973" xr:uid="{00000000-0005-0000-0000-0000D9800000}"/>
    <cellStyle name="Note 5 15 2 4 2 2" xfId="22409" xr:uid="{00000000-0005-0000-0000-0000DA800000}"/>
    <cellStyle name="Note 5 15 2 4 2 3" xfId="36862" xr:uid="{00000000-0005-0000-0000-0000DB800000}"/>
    <cellStyle name="Note 5 15 2 4 3" xfId="7435" xr:uid="{00000000-0005-0000-0000-0000DC800000}"/>
    <cellStyle name="Note 5 15 2 4 3 2" xfId="24870" xr:uid="{00000000-0005-0000-0000-0000DD800000}"/>
    <cellStyle name="Note 5 15 2 4 3 3" xfId="39323" xr:uid="{00000000-0005-0000-0000-0000DE800000}"/>
    <cellStyle name="Note 5 15 2 4 4" xfId="9876" xr:uid="{00000000-0005-0000-0000-0000DF800000}"/>
    <cellStyle name="Note 5 15 2 4 4 2" xfId="27311" xr:uid="{00000000-0005-0000-0000-0000E0800000}"/>
    <cellStyle name="Note 5 15 2 4 4 3" xfId="41764" xr:uid="{00000000-0005-0000-0000-0000E1800000}"/>
    <cellStyle name="Note 5 15 2 4 5" xfId="12296" xr:uid="{00000000-0005-0000-0000-0000E2800000}"/>
    <cellStyle name="Note 5 15 2 4 5 2" xfId="29731" xr:uid="{00000000-0005-0000-0000-0000E3800000}"/>
    <cellStyle name="Note 5 15 2 4 5 3" xfId="44184" xr:uid="{00000000-0005-0000-0000-0000E4800000}"/>
    <cellStyle name="Note 5 15 2 4 6" xfId="15385" xr:uid="{00000000-0005-0000-0000-0000E5800000}"/>
    <cellStyle name="Note 5 15 2 4 6 2" xfId="32820" xr:uid="{00000000-0005-0000-0000-0000E6800000}"/>
    <cellStyle name="Note 5 15 2 4 6 3" xfId="47273" xr:uid="{00000000-0005-0000-0000-0000E7800000}"/>
    <cellStyle name="Note 5 15 2 4 7" xfId="19303" xr:uid="{00000000-0005-0000-0000-0000E8800000}"/>
    <cellStyle name="Note 5 15 2 4 8" xfId="20547" xr:uid="{00000000-0005-0000-0000-0000E9800000}"/>
    <cellStyle name="Note 5 15 2 5" xfId="4970" xr:uid="{00000000-0005-0000-0000-0000EA800000}"/>
    <cellStyle name="Note 5 15 2 5 2" xfId="14353" xr:uid="{00000000-0005-0000-0000-0000EB800000}"/>
    <cellStyle name="Note 5 15 2 5 2 2" xfId="31788" xr:uid="{00000000-0005-0000-0000-0000EC800000}"/>
    <cellStyle name="Note 5 15 2 5 2 3" xfId="46241" xr:uid="{00000000-0005-0000-0000-0000ED800000}"/>
    <cellStyle name="Note 5 15 2 5 3" xfId="16814" xr:uid="{00000000-0005-0000-0000-0000EE800000}"/>
    <cellStyle name="Note 5 15 2 5 3 2" xfId="34249" xr:uid="{00000000-0005-0000-0000-0000EF800000}"/>
    <cellStyle name="Note 5 15 2 5 3 3" xfId="48702" xr:uid="{00000000-0005-0000-0000-0000F0800000}"/>
    <cellStyle name="Note 5 15 2 5 4" xfId="22406" xr:uid="{00000000-0005-0000-0000-0000F1800000}"/>
    <cellStyle name="Note 5 15 2 5 5" xfId="36859" xr:uid="{00000000-0005-0000-0000-0000F2800000}"/>
    <cellStyle name="Note 5 15 2 6" xfId="7432" xr:uid="{00000000-0005-0000-0000-0000F3800000}"/>
    <cellStyle name="Note 5 15 2 6 2" xfId="24867" xr:uid="{00000000-0005-0000-0000-0000F4800000}"/>
    <cellStyle name="Note 5 15 2 6 3" xfId="39320" xr:uid="{00000000-0005-0000-0000-0000F5800000}"/>
    <cellStyle name="Note 5 15 2 7" xfId="9873" xr:uid="{00000000-0005-0000-0000-0000F6800000}"/>
    <cellStyle name="Note 5 15 2 7 2" xfId="27308" xr:uid="{00000000-0005-0000-0000-0000F7800000}"/>
    <cellStyle name="Note 5 15 2 7 3" xfId="41761" xr:uid="{00000000-0005-0000-0000-0000F8800000}"/>
    <cellStyle name="Note 5 15 2 8" xfId="12293" xr:uid="{00000000-0005-0000-0000-0000F9800000}"/>
    <cellStyle name="Note 5 15 2 8 2" xfId="29728" xr:uid="{00000000-0005-0000-0000-0000FA800000}"/>
    <cellStyle name="Note 5 15 2 8 3" xfId="44181" xr:uid="{00000000-0005-0000-0000-0000FB800000}"/>
    <cellStyle name="Note 5 15 2 9" xfId="19300" xr:uid="{00000000-0005-0000-0000-0000FC800000}"/>
    <cellStyle name="Note 5 15 3" xfId="2463" xr:uid="{00000000-0005-0000-0000-0000FD800000}"/>
    <cellStyle name="Note 5 15 3 2" xfId="2464" xr:uid="{00000000-0005-0000-0000-0000FE800000}"/>
    <cellStyle name="Note 5 15 3 2 2" xfId="4975" xr:uid="{00000000-0005-0000-0000-0000FF800000}"/>
    <cellStyle name="Note 5 15 3 2 2 2" xfId="14357" xr:uid="{00000000-0005-0000-0000-000000810000}"/>
    <cellStyle name="Note 5 15 3 2 2 2 2" xfId="31792" xr:uid="{00000000-0005-0000-0000-000001810000}"/>
    <cellStyle name="Note 5 15 3 2 2 2 3" xfId="46245" xr:uid="{00000000-0005-0000-0000-000002810000}"/>
    <cellStyle name="Note 5 15 3 2 2 3" xfId="16818" xr:uid="{00000000-0005-0000-0000-000003810000}"/>
    <cellStyle name="Note 5 15 3 2 2 3 2" xfId="34253" xr:uid="{00000000-0005-0000-0000-000004810000}"/>
    <cellStyle name="Note 5 15 3 2 2 3 3" xfId="48706" xr:uid="{00000000-0005-0000-0000-000005810000}"/>
    <cellStyle name="Note 5 15 3 2 2 4" xfId="22411" xr:uid="{00000000-0005-0000-0000-000006810000}"/>
    <cellStyle name="Note 5 15 3 2 2 5" xfId="36864" xr:uid="{00000000-0005-0000-0000-000007810000}"/>
    <cellStyle name="Note 5 15 3 2 3" xfId="7437" xr:uid="{00000000-0005-0000-0000-000008810000}"/>
    <cellStyle name="Note 5 15 3 2 3 2" xfId="24872" xr:uid="{00000000-0005-0000-0000-000009810000}"/>
    <cellStyle name="Note 5 15 3 2 3 3" xfId="39325" xr:uid="{00000000-0005-0000-0000-00000A810000}"/>
    <cellStyle name="Note 5 15 3 2 4" xfId="9878" xr:uid="{00000000-0005-0000-0000-00000B810000}"/>
    <cellStyle name="Note 5 15 3 2 4 2" xfId="27313" xr:uid="{00000000-0005-0000-0000-00000C810000}"/>
    <cellStyle name="Note 5 15 3 2 4 3" xfId="41766" xr:uid="{00000000-0005-0000-0000-00000D810000}"/>
    <cellStyle name="Note 5 15 3 2 5" xfId="12298" xr:uid="{00000000-0005-0000-0000-00000E810000}"/>
    <cellStyle name="Note 5 15 3 2 5 2" xfId="29733" xr:uid="{00000000-0005-0000-0000-00000F810000}"/>
    <cellStyle name="Note 5 15 3 2 5 3" xfId="44186" xr:uid="{00000000-0005-0000-0000-000010810000}"/>
    <cellStyle name="Note 5 15 3 2 6" xfId="19305" xr:uid="{00000000-0005-0000-0000-000011810000}"/>
    <cellStyle name="Note 5 15 3 3" xfId="2465" xr:uid="{00000000-0005-0000-0000-000012810000}"/>
    <cellStyle name="Note 5 15 3 3 2" xfId="4976" xr:uid="{00000000-0005-0000-0000-000013810000}"/>
    <cellStyle name="Note 5 15 3 3 2 2" xfId="14358" xr:uid="{00000000-0005-0000-0000-000014810000}"/>
    <cellStyle name="Note 5 15 3 3 2 2 2" xfId="31793" xr:uid="{00000000-0005-0000-0000-000015810000}"/>
    <cellStyle name="Note 5 15 3 3 2 2 3" xfId="46246" xr:uid="{00000000-0005-0000-0000-000016810000}"/>
    <cellStyle name="Note 5 15 3 3 2 3" xfId="16819" xr:uid="{00000000-0005-0000-0000-000017810000}"/>
    <cellStyle name="Note 5 15 3 3 2 3 2" xfId="34254" xr:uid="{00000000-0005-0000-0000-000018810000}"/>
    <cellStyle name="Note 5 15 3 3 2 3 3" xfId="48707" xr:uid="{00000000-0005-0000-0000-000019810000}"/>
    <cellStyle name="Note 5 15 3 3 2 4" xfId="22412" xr:uid="{00000000-0005-0000-0000-00001A810000}"/>
    <cellStyle name="Note 5 15 3 3 2 5" xfId="36865" xr:uid="{00000000-0005-0000-0000-00001B810000}"/>
    <cellStyle name="Note 5 15 3 3 3" xfId="7438" xr:uid="{00000000-0005-0000-0000-00001C810000}"/>
    <cellStyle name="Note 5 15 3 3 3 2" xfId="24873" xr:uid="{00000000-0005-0000-0000-00001D810000}"/>
    <cellStyle name="Note 5 15 3 3 3 3" xfId="39326" xr:uid="{00000000-0005-0000-0000-00001E810000}"/>
    <cellStyle name="Note 5 15 3 3 4" xfId="9879" xr:uid="{00000000-0005-0000-0000-00001F810000}"/>
    <cellStyle name="Note 5 15 3 3 4 2" xfId="27314" xr:uid="{00000000-0005-0000-0000-000020810000}"/>
    <cellStyle name="Note 5 15 3 3 4 3" xfId="41767" xr:uid="{00000000-0005-0000-0000-000021810000}"/>
    <cellStyle name="Note 5 15 3 3 5" xfId="12299" xr:uid="{00000000-0005-0000-0000-000022810000}"/>
    <cellStyle name="Note 5 15 3 3 5 2" xfId="29734" xr:uid="{00000000-0005-0000-0000-000023810000}"/>
    <cellStyle name="Note 5 15 3 3 5 3" xfId="44187" xr:uid="{00000000-0005-0000-0000-000024810000}"/>
    <cellStyle name="Note 5 15 3 3 6" xfId="19306" xr:uid="{00000000-0005-0000-0000-000025810000}"/>
    <cellStyle name="Note 5 15 3 4" xfId="2466" xr:uid="{00000000-0005-0000-0000-000026810000}"/>
    <cellStyle name="Note 5 15 3 4 2" xfId="4977" xr:uid="{00000000-0005-0000-0000-000027810000}"/>
    <cellStyle name="Note 5 15 3 4 2 2" xfId="22413" xr:uid="{00000000-0005-0000-0000-000028810000}"/>
    <cellStyle name="Note 5 15 3 4 2 3" xfId="36866" xr:uid="{00000000-0005-0000-0000-000029810000}"/>
    <cellStyle name="Note 5 15 3 4 3" xfId="7439" xr:uid="{00000000-0005-0000-0000-00002A810000}"/>
    <cellStyle name="Note 5 15 3 4 3 2" xfId="24874" xr:uid="{00000000-0005-0000-0000-00002B810000}"/>
    <cellStyle name="Note 5 15 3 4 3 3" xfId="39327" xr:uid="{00000000-0005-0000-0000-00002C810000}"/>
    <cellStyle name="Note 5 15 3 4 4" xfId="9880" xr:uid="{00000000-0005-0000-0000-00002D810000}"/>
    <cellStyle name="Note 5 15 3 4 4 2" xfId="27315" xr:uid="{00000000-0005-0000-0000-00002E810000}"/>
    <cellStyle name="Note 5 15 3 4 4 3" xfId="41768" xr:uid="{00000000-0005-0000-0000-00002F810000}"/>
    <cellStyle name="Note 5 15 3 4 5" xfId="12300" xr:uid="{00000000-0005-0000-0000-000030810000}"/>
    <cellStyle name="Note 5 15 3 4 5 2" xfId="29735" xr:uid="{00000000-0005-0000-0000-000031810000}"/>
    <cellStyle name="Note 5 15 3 4 5 3" xfId="44188" xr:uid="{00000000-0005-0000-0000-000032810000}"/>
    <cellStyle name="Note 5 15 3 4 6" xfId="15386" xr:uid="{00000000-0005-0000-0000-000033810000}"/>
    <cellStyle name="Note 5 15 3 4 6 2" xfId="32821" xr:uid="{00000000-0005-0000-0000-000034810000}"/>
    <cellStyle name="Note 5 15 3 4 6 3" xfId="47274" xr:uid="{00000000-0005-0000-0000-000035810000}"/>
    <cellStyle name="Note 5 15 3 4 7" xfId="19307" xr:uid="{00000000-0005-0000-0000-000036810000}"/>
    <cellStyle name="Note 5 15 3 4 8" xfId="20548" xr:uid="{00000000-0005-0000-0000-000037810000}"/>
    <cellStyle name="Note 5 15 3 5" xfId="4974" xr:uid="{00000000-0005-0000-0000-000038810000}"/>
    <cellStyle name="Note 5 15 3 5 2" xfId="14356" xr:uid="{00000000-0005-0000-0000-000039810000}"/>
    <cellStyle name="Note 5 15 3 5 2 2" xfId="31791" xr:uid="{00000000-0005-0000-0000-00003A810000}"/>
    <cellStyle name="Note 5 15 3 5 2 3" xfId="46244" xr:uid="{00000000-0005-0000-0000-00003B810000}"/>
    <cellStyle name="Note 5 15 3 5 3" xfId="16817" xr:uid="{00000000-0005-0000-0000-00003C810000}"/>
    <cellStyle name="Note 5 15 3 5 3 2" xfId="34252" xr:uid="{00000000-0005-0000-0000-00003D810000}"/>
    <cellStyle name="Note 5 15 3 5 3 3" xfId="48705" xr:uid="{00000000-0005-0000-0000-00003E810000}"/>
    <cellStyle name="Note 5 15 3 5 4" xfId="22410" xr:uid="{00000000-0005-0000-0000-00003F810000}"/>
    <cellStyle name="Note 5 15 3 5 5" xfId="36863" xr:uid="{00000000-0005-0000-0000-000040810000}"/>
    <cellStyle name="Note 5 15 3 6" xfId="7436" xr:uid="{00000000-0005-0000-0000-000041810000}"/>
    <cellStyle name="Note 5 15 3 6 2" xfId="24871" xr:uid="{00000000-0005-0000-0000-000042810000}"/>
    <cellStyle name="Note 5 15 3 6 3" xfId="39324" xr:uid="{00000000-0005-0000-0000-000043810000}"/>
    <cellStyle name="Note 5 15 3 7" xfId="9877" xr:uid="{00000000-0005-0000-0000-000044810000}"/>
    <cellStyle name="Note 5 15 3 7 2" xfId="27312" xr:uid="{00000000-0005-0000-0000-000045810000}"/>
    <cellStyle name="Note 5 15 3 7 3" xfId="41765" xr:uid="{00000000-0005-0000-0000-000046810000}"/>
    <cellStyle name="Note 5 15 3 8" xfId="12297" xr:uid="{00000000-0005-0000-0000-000047810000}"/>
    <cellStyle name="Note 5 15 3 8 2" xfId="29732" xr:uid="{00000000-0005-0000-0000-000048810000}"/>
    <cellStyle name="Note 5 15 3 8 3" xfId="44185" xr:uid="{00000000-0005-0000-0000-000049810000}"/>
    <cellStyle name="Note 5 15 3 9" xfId="19304" xr:uid="{00000000-0005-0000-0000-00004A810000}"/>
    <cellStyle name="Note 5 15 4" xfId="2467" xr:uid="{00000000-0005-0000-0000-00004B810000}"/>
    <cellStyle name="Note 5 15 4 2" xfId="2468" xr:uid="{00000000-0005-0000-0000-00004C810000}"/>
    <cellStyle name="Note 5 15 4 2 2" xfId="4979" xr:uid="{00000000-0005-0000-0000-00004D810000}"/>
    <cellStyle name="Note 5 15 4 2 2 2" xfId="14360" xr:uid="{00000000-0005-0000-0000-00004E810000}"/>
    <cellStyle name="Note 5 15 4 2 2 2 2" xfId="31795" xr:uid="{00000000-0005-0000-0000-00004F810000}"/>
    <cellStyle name="Note 5 15 4 2 2 2 3" xfId="46248" xr:uid="{00000000-0005-0000-0000-000050810000}"/>
    <cellStyle name="Note 5 15 4 2 2 3" xfId="16821" xr:uid="{00000000-0005-0000-0000-000051810000}"/>
    <cellStyle name="Note 5 15 4 2 2 3 2" xfId="34256" xr:uid="{00000000-0005-0000-0000-000052810000}"/>
    <cellStyle name="Note 5 15 4 2 2 3 3" xfId="48709" xr:uid="{00000000-0005-0000-0000-000053810000}"/>
    <cellStyle name="Note 5 15 4 2 2 4" xfId="22415" xr:uid="{00000000-0005-0000-0000-000054810000}"/>
    <cellStyle name="Note 5 15 4 2 2 5" xfId="36868" xr:uid="{00000000-0005-0000-0000-000055810000}"/>
    <cellStyle name="Note 5 15 4 2 3" xfId="7441" xr:uid="{00000000-0005-0000-0000-000056810000}"/>
    <cellStyle name="Note 5 15 4 2 3 2" xfId="24876" xr:uid="{00000000-0005-0000-0000-000057810000}"/>
    <cellStyle name="Note 5 15 4 2 3 3" xfId="39329" xr:uid="{00000000-0005-0000-0000-000058810000}"/>
    <cellStyle name="Note 5 15 4 2 4" xfId="9882" xr:uid="{00000000-0005-0000-0000-000059810000}"/>
    <cellStyle name="Note 5 15 4 2 4 2" xfId="27317" xr:uid="{00000000-0005-0000-0000-00005A810000}"/>
    <cellStyle name="Note 5 15 4 2 4 3" xfId="41770" xr:uid="{00000000-0005-0000-0000-00005B810000}"/>
    <cellStyle name="Note 5 15 4 2 5" xfId="12302" xr:uid="{00000000-0005-0000-0000-00005C810000}"/>
    <cellStyle name="Note 5 15 4 2 5 2" xfId="29737" xr:uid="{00000000-0005-0000-0000-00005D810000}"/>
    <cellStyle name="Note 5 15 4 2 5 3" xfId="44190" xr:uid="{00000000-0005-0000-0000-00005E810000}"/>
    <cellStyle name="Note 5 15 4 2 6" xfId="19309" xr:uid="{00000000-0005-0000-0000-00005F810000}"/>
    <cellStyle name="Note 5 15 4 3" xfId="2469" xr:uid="{00000000-0005-0000-0000-000060810000}"/>
    <cellStyle name="Note 5 15 4 3 2" xfId="4980" xr:uid="{00000000-0005-0000-0000-000061810000}"/>
    <cellStyle name="Note 5 15 4 3 2 2" xfId="14361" xr:uid="{00000000-0005-0000-0000-000062810000}"/>
    <cellStyle name="Note 5 15 4 3 2 2 2" xfId="31796" xr:uid="{00000000-0005-0000-0000-000063810000}"/>
    <cellStyle name="Note 5 15 4 3 2 2 3" xfId="46249" xr:uid="{00000000-0005-0000-0000-000064810000}"/>
    <cellStyle name="Note 5 15 4 3 2 3" xfId="16822" xr:uid="{00000000-0005-0000-0000-000065810000}"/>
    <cellStyle name="Note 5 15 4 3 2 3 2" xfId="34257" xr:uid="{00000000-0005-0000-0000-000066810000}"/>
    <cellStyle name="Note 5 15 4 3 2 3 3" xfId="48710" xr:uid="{00000000-0005-0000-0000-000067810000}"/>
    <cellStyle name="Note 5 15 4 3 2 4" xfId="22416" xr:uid="{00000000-0005-0000-0000-000068810000}"/>
    <cellStyle name="Note 5 15 4 3 2 5" xfId="36869" xr:uid="{00000000-0005-0000-0000-000069810000}"/>
    <cellStyle name="Note 5 15 4 3 3" xfId="7442" xr:uid="{00000000-0005-0000-0000-00006A810000}"/>
    <cellStyle name="Note 5 15 4 3 3 2" xfId="24877" xr:uid="{00000000-0005-0000-0000-00006B810000}"/>
    <cellStyle name="Note 5 15 4 3 3 3" xfId="39330" xr:uid="{00000000-0005-0000-0000-00006C810000}"/>
    <cellStyle name="Note 5 15 4 3 4" xfId="9883" xr:uid="{00000000-0005-0000-0000-00006D810000}"/>
    <cellStyle name="Note 5 15 4 3 4 2" xfId="27318" xr:uid="{00000000-0005-0000-0000-00006E810000}"/>
    <cellStyle name="Note 5 15 4 3 4 3" xfId="41771" xr:uid="{00000000-0005-0000-0000-00006F810000}"/>
    <cellStyle name="Note 5 15 4 3 5" xfId="12303" xr:uid="{00000000-0005-0000-0000-000070810000}"/>
    <cellStyle name="Note 5 15 4 3 5 2" xfId="29738" xr:uid="{00000000-0005-0000-0000-000071810000}"/>
    <cellStyle name="Note 5 15 4 3 5 3" xfId="44191" xr:uid="{00000000-0005-0000-0000-000072810000}"/>
    <cellStyle name="Note 5 15 4 3 6" xfId="19310" xr:uid="{00000000-0005-0000-0000-000073810000}"/>
    <cellStyle name="Note 5 15 4 4" xfId="2470" xr:uid="{00000000-0005-0000-0000-000074810000}"/>
    <cellStyle name="Note 5 15 4 4 2" xfId="4981" xr:uid="{00000000-0005-0000-0000-000075810000}"/>
    <cellStyle name="Note 5 15 4 4 2 2" xfId="22417" xr:uid="{00000000-0005-0000-0000-000076810000}"/>
    <cellStyle name="Note 5 15 4 4 2 3" xfId="36870" xr:uid="{00000000-0005-0000-0000-000077810000}"/>
    <cellStyle name="Note 5 15 4 4 3" xfId="7443" xr:uid="{00000000-0005-0000-0000-000078810000}"/>
    <cellStyle name="Note 5 15 4 4 3 2" xfId="24878" xr:uid="{00000000-0005-0000-0000-000079810000}"/>
    <cellStyle name="Note 5 15 4 4 3 3" xfId="39331" xr:uid="{00000000-0005-0000-0000-00007A810000}"/>
    <cellStyle name="Note 5 15 4 4 4" xfId="9884" xr:uid="{00000000-0005-0000-0000-00007B810000}"/>
    <cellStyle name="Note 5 15 4 4 4 2" xfId="27319" xr:uid="{00000000-0005-0000-0000-00007C810000}"/>
    <cellStyle name="Note 5 15 4 4 4 3" xfId="41772" xr:uid="{00000000-0005-0000-0000-00007D810000}"/>
    <cellStyle name="Note 5 15 4 4 5" xfId="12304" xr:uid="{00000000-0005-0000-0000-00007E810000}"/>
    <cellStyle name="Note 5 15 4 4 5 2" xfId="29739" xr:uid="{00000000-0005-0000-0000-00007F810000}"/>
    <cellStyle name="Note 5 15 4 4 5 3" xfId="44192" xr:uid="{00000000-0005-0000-0000-000080810000}"/>
    <cellStyle name="Note 5 15 4 4 6" xfId="15387" xr:uid="{00000000-0005-0000-0000-000081810000}"/>
    <cellStyle name="Note 5 15 4 4 6 2" xfId="32822" xr:uid="{00000000-0005-0000-0000-000082810000}"/>
    <cellStyle name="Note 5 15 4 4 6 3" xfId="47275" xr:uid="{00000000-0005-0000-0000-000083810000}"/>
    <cellStyle name="Note 5 15 4 4 7" xfId="19311" xr:uid="{00000000-0005-0000-0000-000084810000}"/>
    <cellStyle name="Note 5 15 4 4 8" xfId="20549" xr:uid="{00000000-0005-0000-0000-000085810000}"/>
    <cellStyle name="Note 5 15 4 5" xfId="4978" xr:uid="{00000000-0005-0000-0000-000086810000}"/>
    <cellStyle name="Note 5 15 4 5 2" xfId="14359" xr:uid="{00000000-0005-0000-0000-000087810000}"/>
    <cellStyle name="Note 5 15 4 5 2 2" xfId="31794" xr:uid="{00000000-0005-0000-0000-000088810000}"/>
    <cellStyle name="Note 5 15 4 5 2 3" xfId="46247" xr:uid="{00000000-0005-0000-0000-000089810000}"/>
    <cellStyle name="Note 5 15 4 5 3" xfId="16820" xr:uid="{00000000-0005-0000-0000-00008A810000}"/>
    <cellStyle name="Note 5 15 4 5 3 2" xfId="34255" xr:uid="{00000000-0005-0000-0000-00008B810000}"/>
    <cellStyle name="Note 5 15 4 5 3 3" xfId="48708" xr:uid="{00000000-0005-0000-0000-00008C810000}"/>
    <cellStyle name="Note 5 15 4 5 4" xfId="22414" xr:uid="{00000000-0005-0000-0000-00008D810000}"/>
    <cellStyle name="Note 5 15 4 5 5" xfId="36867" xr:uid="{00000000-0005-0000-0000-00008E810000}"/>
    <cellStyle name="Note 5 15 4 6" xfId="7440" xr:uid="{00000000-0005-0000-0000-00008F810000}"/>
    <cellStyle name="Note 5 15 4 6 2" xfId="24875" xr:uid="{00000000-0005-0000-0000-000090810000}"/>
    <cellStyle name="Note 5 15 4 6 3" xfId="39328" xr:uid="{00000000-0005-0000-0000-000091810000}"/>
    <cellStyle name="Note 5 15 4 7" xfId="9881" xr:uid="{00000000-0005-0000-0000-000092810000}"/>
    <cellStyle name="Note 5 15 4 7 2" xfId="27316" xr:uid="{00000000-0005-0000-0000-000093810000}"/>
    <cellStyle name="Note 5 15 4 7 3" xfId="41769" xr:uid="{00000000-0005-0000-0000-000094810000}"/>
    <cellStyle name="Note 5 15 4 8" xfId="12301" xr:uid="{00000000-0005-0000-0000-000095810000}"/>
    <cellStyle name="Note 5 15 4 8 2" xfId="29736" xr:uid="{00000000-0005-0000-0000-000096810000}"/>
    <cellStyle name="Note 5 15 4 8 3" xfId="44189" xr:uid="{00000000-0005-0000-0000-000097810000}"/>
    <cellStyle name="Note 5 15 4 9" xfId="19308" xr:uid="{00000000-0005-0000-0000-000098810000}"/>
    <cellStyle name="Note 5 15 5" xfId="2471" xr:uid="{00000000-0005-0000-0000-000099810000}"/>
    <cellStyle name="Note 5 15 5 2" xfId="2472" xr:uid="{00000000-0005-0000-0000-00009A810000}"/>
    <cellStyle name="Note 5 15 5 2 2" xfId="4983" xr:uid="{00000000-0005-0000-0000-00009B810000}"/>
    <cellStyle name="Note 5 15 5 2 2 2" xfId="14363" xr:uid="{00000000-0005-0000-0000-00009C810000}"/>
    <cellStyle name="Note 5 15 5 2 2 2 2" xfId="31798" xr:uid="{00000000-0005-0000-0000-00009D810000}"/>
    <cellStyle name="Note 5 15 5 2 2 2 3" xfId="46251" xr:uid="{00000000-0005-0000-0000-00009E810000}"/>
    <cellStyle name="Note 5 15 5 2 2 3" xfId="16824" xr:uid="{00000000-0005-0000-0000-00009F810000}"/>
    <cellStyle name="Note 5 15 5 2 2 3 2" xfId="34259" xr:uid="{00000000-0005-0000-0000-0000A0810000}"/>
    <cellStyle name="Note 5 15 5 2 2 3 3" xfId="48712" xr:uid="{00000000-0005-0000-0000-0000A1810000}"/>
    <cellStyle name="Note 5 15 5 2 2 4" xfId="22419" xr:uid="{00000000-0005-0000-0000-0000A2810000}"/>
    <cellStyle name="Note 5 15 5 2 2 5" xfId="36872" xr:uid="{00000000-0005-0000-0000-0000A3810000}"/>
    <cellStyle name="Note 5 15 5 2 3" xfId="7445" xr:uid="{00000000-0005-0000-0000-0000A4810000}"/>
    <cellStyle name="Note 5 15 5 2 3 2" xfId="24880" xr:uid="{00000000-0005-0000-0000-0000A5810000}"/>
    <cellStyle name="Note 5 15 5 2 3 3" xfId="39333" xr:uid="{00000000-0005-0000-0000-0000A6810000}"/>
    <cellStyle name="Note 5 15 5 2 4" xfId="9886" xr:uid="{00000000-0005-0000-0000-0000A7810000}"/>
    <cellStyle name="Note 5 15 5 2 4 2" xfId="27321" xr:uid="{00000000-0005-0000-0000-0000A8810000}"/>
    <cellStyle name="Note 5 15 5 2 4 3" xfId="41774" xr:uid="{00000000-0005-0000-0000-0000A9810000}"/>
    <cellStyle name="Note 5 15 5 2 5" xfId="12306" xr:uid="{00000000-0005-0000-0000-0000AA810000}"/>
    <cellStyle name="Note 5 15 5 2 5 2" xfId="29741" xr:uid="{00000000-0005-0000-0000-0000AB810000}"/>
    <cellStyle name="Note 5 15 5 2 5 3" xfId="44194" xr:uid="{00000000-0005-0000-0000-0000AC810000}"/>
    <cellStyle name="Note 5 15 5 2 6" xfId="19313" xr:uid="{00000000-0005-0000-0000-0000AD810000}"/>
    <cellStyle name="Note 5 15 5 3" xfId="2473" xr:uid="{00000000-0005-0000-0000-0000AE810000}"/>
    <cellStyle name="Note 5 15 5 3 2" xfId="4984" xr:uid="{00000000-0005-0000-0000-0000AF810000}"/>
    <cellStyle name="Note 5 15 5 3 2 2" xfId="14364" xr:uid="{00000000-0005-0000-0000-0000B0810000}"/>
    <cellStyle name="Note 5 15 5 3 2 2 2" xfId="31799" xr:uid="{00000000-0005-0000-0000-0000B1810000}"/>
    <cellStyle name="Note 5 15 5 3 2 2 3" xfId="46252" xr:uid="{00000000-0005-0000-0000-0000B2810000}"/>
    <cellStyle name="Note 5 15 5 3 2 3" xfId="16825" xr:uid="{00000000-0005-0000-0000-0000B3810000}"/>
    <cellStyle name="Note 5 15 5 3 2 3 2" xfId="34260" xr:uid="{00000000-0005-0000-0000-0000B4810000}"/>
    <cellStyle name="Note 5 15 5 3 2 3 3" xfId="48713" xr:uid="{00000000-0005-0000-0000-0000B5810000}"/>
    <cellStyle name="Note 5 15 5 3 2 4" xfId="22420" xr:uid="{00000000-0005-0000-0000-0000B6810000}"/>
    <cellStyle name="Note 5 15 5 3 2 5" xfId="36873" xr:uid="{00000000-0005-0000-0000-0000B7810000}"/>
    <cellStyle name="Note 5 15 5 3 3" xfId="7446" xr:uid="{00000000-0005-0000-0000-0000B8810000}"/>
    <cellStyle name="Note 5 15 5 3 3 2" xfId="24881" xr:uid="{00000000-0005-0000-0000-0000B9810000}"/>
    <cellStyle name="Note 5 15 5 3 3 3" xfId="39334" xr:uid="{00000000-0005-0000-0000-0000BA810000}"/>
    <cellStyle name="Note 5 15 5 3 4" xfId="9887" xr:uid="{00000000-0005-0000-0000-0000BB810000}"/>
    <cellStyle name="Note 5 15 5 3 4 2" xfId="27322" xr:uid="{00000000-0005-0000-0000-0000BC810000}"/>
    <cellStyle name="Note 5 15 5 3 4 3" xfId="41775" xr:uid="{00000000-0005-0000-0000-0000BD810000}"/>
    <cellStyle name="Note 5 15 5 3 5" xfId="12307" xr:uid="{00000000-0005-0000-0000-0000BE810000}"/>
    <cellStyle name="Note 5 15 5 3 5 2" xfId="29742" xr:uid="{00000000-0005-0000-0000-0000BF810000}"/>
    <cellStyle name="Note 5 15 5 3 5 3" xfId="44195" xr:uid="{00000000-0005-0000-0000-0000C0810000}"/>
    <cellStyle name="Note 5 15 5 3 6" xfId="19314" xr:uid="{00000000-0005-0000-0000-0000C1810000}"/>
    <cellStyle name="Note 5 15 5 4" xfId="2474" xr:uid="{00000000-0005-0000-0000-0000C2810000}"/>
    <cellStyle name="Note 5 15 5 4 2" xfId="4985" xr:uid="{00000000-0005-0000-0000-0000C3810000}"/>
    <cellStyle name="Note 5 15 5 4 2 2" xfId="22421" xr:uid="{00000000-0005-0000-0000-0000C4810000}"/>
    <cellStyle name="Note 5 15 5 4 2 3" xfId="36874" xr:uid="{00000000-0005-0000-0000-0000C5810000}"/>
    <cellStyle name="Note 5 15 5 4 3" xfId="7447" xr:uid="{00000000-0005-0000-0000-0000C6810000}"/>
    <cellStyle name="Note 5 15 5 4 3 2" xfId="24882" xr:uid="{00000000-0005-0000-0000-0000C7810000}"/>
    <cellStyle name="Note 5 15 5 4 3 3" xfId="39335" xr:uid="{00000000-0005-0000-0000-0000C8810000}"/>
    <cellStyle name="Note 5 15 5 4 4" xfId="9888" xr:uid="{00000000-0005-0000-0000-0000C9810000}"/>
    <cellStyle name="Note 5 15 5 4 4 2" xfId="27323" xr:uid="{00000000-0005-0000-0000-0000CA810000}"/>
    <cellStyle name="Note 5 15 5 4 4 3" xfId="41776" xr:uid="{00000000-0005-0000-0000-0000CB810000}"/>
    <cellStyle name="Note 5 15 5 4 5" xfId="12308" xr:uid="{00000000-0005-0000-0000-0000CC810000}"/>
    <cellStyle name="Note 5 15 5 4 5 2" xfId="29743" xr:uid="{00000000-0005-0000-0000-0000CD810000}"/>
    <cellStyle name="Note 5 15 5 4 5 3" xfId="44196" xr:uid="{00000000-0005-0000-0000-0000CE810000}"/>
    <cellStyle name="Note 5 15 5 4 6" xfId="15388" xr:uid="{00000000-0005-0000-0000-0000CF810000}"/>
    <cellStyle name="Note 5 15 5 4 6 2" xfId="32823" xr:uid="{00000000-0005-0000-0000-0000D0810000}"/>
    <cellStyle name="Note 5 15 5 4 6 3" xfId="47276" xr:uid="{00000000-0005-0000-0000-0000D1810000}"/>
    <cellStyle name="Note 5 15 5 4 7" xfId="19315" xr:uid="{00000000-0005-0000-0000-0000D2810000}"/>
    <cellStyle name="Note 5 15 5 4 8" xfId="20550" xr:uid="{00000000-0005-0000-0000-0000D3810000}"/>
    <cellStyle name="Note 5 15 5 5" xfId="4982" xr:uid="{00000000-0005-0000-0000-0000D4810000}"/>
    <cellStyle name="Note 5 15 5 5 2" xfId="14362" xr:uid="{00000000-0005-0000-0000-0000D5810000}"/>
    <cellStyle name="Note 5 15 5 5 2 2" xfId="31797" xr:uid="{00000000-0005-0000-0000-0000D6810000}"/>
    <cellStyle name="Note 5 15 5 5 2 3" xfId="46250" xr:uid="{00000000-0005-0000-0000-0000D7810000}"/>
    <cellStyle name="Note 5 15 5 5 3" xfId="16823" xr:uid="{00000000-0005-0000-0000-0000D8810000}"/>
    <cellStyle name="Note 5 15 5 5 3 2" xfId="34258" xr:uid="{00000000-0005-0000-0000-0000D9810000}"/>
    <cellStyle name="Note 5 15 5 5 3 3" xfId="48711" xr:uid="{00000000-0005-0000-0000-0000DA810000}"/>
    <cellStyle name="Note 5 15 5 5 4" xfId="22418" xr:uid="{00000000-0005-0000-0000-0000DB810000}"/>
    <cellStyle name="Note 5 15 5 5 5" xfId="36871" xr:uid="{00000000-0005-0000-0000-0000DC810000}"/>
    <cellStyle name="Note 5 15 5 6" xfId="7444" xr:uid="{00000000-0005-0000-0000-0000DD810000}"/>
    <cellStyle name="Note 5 15 5 6 2" xfId="24879" xr:uid="{00000000-0005-0000-0000-0000DE810000}"/>
    <cellStyle name="Note 5 15 5 6 3" xfId="39332" xr:uid="{00000000-0005-0000-0000-0000DF810000}"/>
    <cellStyle name="Note 5 15 5 7" xfId="9885" xr:uid="{00000000-0005-0000-0000-0000E0810000}"/>
    <cellStyle name="Note 5 15 5 7 2" xfId="27320" xr:uid="{00000000-0005-0000-0000-0000E1810000}"/>
    <cellStyle name="Note 5 15 5 7 3" xfId="41773" xr:uid="{00000000-0005-0000-0000-0000E2810000}"/>
    <cellStyle name="Note 5 15 5 8" xfId="12305" xr:uid="{00000000-0005-0000-0000-0000E3810000}"/>
    <cellStyle name="Note 5 15 5 8 2" xfId="29740" xr:uid="{00000000-0005-0000-0000-0000E4810000}"/>
    <cellStyle name="Note 5 15 5 8 3" xfId="44193" xr:uid="{00000000-0005-0000-0000-0000E5810000}"/>
    <cellStyle name="Note 5 15 5 9" xfId="19312" xr:uid="{00000000-0005-0000-0000-0000E6810000}"/>
    <cellStyle name="Note 5 15 6" xfId="2475" xr:uid="{00000000-0005-0000-0000-0000E7810000}"/>
    <cellStyle name="Note 5 15 6 2" xfId="4986" xr:uid="{00000000-0005-0000-0000-0000E8810000}"/>
    <cellStyle name="Note 5 15 6 2 2" xfId="14365" xr:uid="{00000000-0005-0000-0000-0000E9810000}"/>
    <cellStyle name="Note 5 15 6 2 2 2" xfId="31800" xr:uid="{00000000-0005-0000-0000-0000EA810000}"/>
    <cellStyle name="Note 5 15 6 2 2 3" xfId="46253" xr:uid="{00000000-0005-0000-0000-0000EB810000}"/>
    <cellStyle name="Note 5 15 6 2 3" xfId="16826" xr:uid="{00000000-0005-0000-0000-0000EC810000}"/>
    <cellStyle name="Note 5 15 6 2 3 2" xfId="34261" xr:uid="{00000000-0005-0000-0000-0000ED810000}"/>
    <cellStyle name="Note 5 15 6 2 3 3" xfId="48714" xr:uid="{00000000-0005-0000-0000-0000EE810000}"/>
    <cellStyle name="Note 5 15 6 2 4" xfId="22422" xr:uid="{00000000-0005-0000-0000-0000EF810000}"/>
    <cellStyle name="Note 5 15 6 2 5" xfId="36875" xr:uid="{00000000-0005-0000-0000-0000F0810000}"/>
    <cellStyle name="Note 5 15 6 3" xfId="7448" xr:uid="{00000000-0005-0000-0000-0000F1810000}"/>
    <cellStyle name="Note 5 15 6 3 2" xfId="24883" xr:uid="{00000000-0005-0000-0000-0000F2810000}"/>
    <cellStyle name="Note 5 15 6 3 3" xfId="39336" xr:uid="{00000000-0005-0000-0000-0000F3810000}"/>
    <cellStyle name="Note 5 15 6 4" xfId="9889" xr:uid="{00000000-0005-0000-0000-0000F4810000}"/>
    <cellStyle name="Note 5 15 6 4 2" xfId="27324" xr:uid="{00000000-0005-0000-0000-0000F5810000}"/>
    <cellStyle name="Note 5 15 6 4 3" xfId="41777" xr:uid="{00000000-0005-0000-0000-0000F6810000}"/>
    <cellStyle name="Note 5 15 6 5" xfId="12309" xr:uid="{00000000-0005-0000-0000-0000F7810000}"/>
    <cellStyle name="Note 5 15 6 5 2" xfId="29744" xr:uid="{00000000-0005-0000-0000-0000F8810000}"/>
    <cellStyle name="Note 5 15 6 5 3" xfId="44197" xr:uid="{00000000-0005-0000-0000-0000F9810000}"/>
    <cellStyle name="Note 5 15 6 6" xfId="19316" xr:uid="{00000000-0005-0000-0000-0000FA810000}"/>
    <cellStyle name="Note 5 15 7" xfId="2476" xr:uid="{00000000-0005-0000-0000-0000FB810000}"/>
    <cellStyle name="Note 5 15 7 2" xfId="4987" xr:uid="{00000000-0005-0000-0000-0000FC810000}"/>
    <cellStyle name="Note 5 15 7 2 2" xfId="14366" xr:uid="{00000000-0005-0000-0000-0000FD810000}"/>
    <cellStyle name="Note 5 15 7 2 2 2" xfId="31801" xr:uid="{00000000-0005-0000-0000-0000FE810000}"/>
    <cellStyle name="Note 5 15 7 2 2 3" xfId="46254" xr:uid="{00000000-0005-0000-0000-0000FF810000}"/>
    <cellStyle name="Note 5 15 7 2 3" xfId="16827" xr:uid="{00000000-0005-0000-0000-000000820000}"/>
    <cellStyle name="Note 5 15 7 2 3 2" xfId="34262" xr:uid="{00000000-0005-0000-0000-000001820000}"/>
    <cellStyle name="Note 5 15 7 2 3 3" xfId="48715" xr:uid="{00000000-0005-0000-0000-000002820000}"/>
    <cellStyle name="Note 5 15 7 2 4" xfId="22423" xr:uid="{00000000-0005-0000-0000-000003820000}"/>
    <cellStyle name="Note 5 15 7 2 5" xfId="36876" xr:uid="{00000000-0005-0000-0000-000004820000}"/>
    <cellStyle name="Note 5 15 7 3" xfId="7449" xr:uid="{00000000-0005-0000-0000-000005820000}"/>
    <cellStyle name="Note 5 15 7 3 2" xfId="24884" xr:uid="{00000000-0005-0000-0000-000006820000}"/>
    <cellStyle name="Note 5 15 7 3 3" xfId="39337" xr:uid="{00000000-0005-0000-0000-000007820000}"/>
    <cellStyle name="Note 5 15 7 4" xfId="9890" xr:uid="{00000000-0005-0000-0000-000008820000}"/>
    <cellStyle name="Note 5 15 7 4 2" xfId="27325" xr:uid="{00000000-0005-0000-0000-000009820000}"/>
    <cellStyle name="Note 5 15 7 4 3" xfId="41778" xr:uid="{00000000-0005-0000-0000-00000A820000}"/>
    <cellStyle name="Note 5 15 7 5" xfId="12310" xr:uid="{00000000-0005-0000-0000-00000B820000}"/>
    <cellStyle name="Note 5 15 7 5 2" xfId="29745" xr:uid="{00000000-0005-0000-0000-00000C820000}"/>
    <cellStyle name="Note 5 15 7 5 3" xfId="44198" xr:uid="{00000000-0005-0000-0000-00000D820000}"/>
    <cellStyle name="Note 5 15 7 6" xfId="19317" xr:uid="{00000000-0005-0000-0000-00000E820000}"/>
    <cellStyle name="Note 5 15 8" xfId="2477" xr:uid="{00000000-0005-0000-0000-00000F820000}"/>
    <cellStyle name="Note 5 15 8 2" xfId="4988" xr:uid="{00000000-0005-0000-0000-000010820000}"/>
    <cellStyle name="Note 5 15 8 2 2" xfId="22424" xr:uid="{00000000-0005-0000-0000-000011820000}"/>
    <cellStyle name="Note 5 15 8 2 3" xfId="36877" xr:uid="{00000000-0005-0000-0000-000012820000}"/>
    <cellStyle name="Note 5 15 8 3" xfId="7450" xr:uid="{00000000-0005-0000-0000-000013820000}"/>
    <cellStyle name="Note 5 15 8 3 2" xfId="24885" xr:uid="{00000000-0005-0000-0000-000014820000}"/>
    <cellStyle name="Note 5 15 8 3 3" xfId="39338" xr:uid="{00000000-0005-0000-0000-000015820000}"/>
    <cellStyle name="Note 5 15 8 4" xfId="9891" xr:uid="{00000000-0005-0000-0000-000016820000}"/>
    <cellStyle name="Note 5 15 8 4 2" xfId="27326" xr:uid="{00000000-0005-0000-0000-000017820000}"/>
    <cellStyle name="Note 5 15 8 4 3" xfId="41779" xr:uid="{00000000-0005-0000-0000-000018820000}"/>
    <cellStyle name="Note 5 15 8 5" xfId="12311" xr:uid="{00000000-0005-0000-0000-000019820000}"/>
    <cellStyle name="Note 5 15 8 5 2" xfId="29746" xr:uid="{00000000-0005-0000-0000-00001A820000}"/>
    <cellStyle name="Note 5 15 8 5 3" xfId="44199" xr:uid="{00000000-0005-0000-0000-00001B820000}"/>
    <cellStyle name="Note 5 15 8 6" xfId="15389" xr:uid="{00000000-0005-0000-0000-00001C820000}"/>
    <cellStyle name="Note 5 15 8 6 2" xfId="32824" xr:uid="{00000000-0005-0000-0000-00001D820000}"/>
    <cellStyle name="Note 5 15 8 6 3" xfId="47277" xr:uid="{00000000-0005-0000-0000-00001E820000}"/>
    <cellStyle name="Note 5 15 8 7" xfId="19318" xr:uid="{00000000-0005-0000-0000-00001F820000}"/>
    <cellStyle name="Note 5 15 8 8" xfId="20551" xr:uid="{00000000-0005-0000-0000-000020820000}"/>
    <cellStyle name="Note 5 15 9" xfId="4969" xr:uid="{00000000-0005-0000-0000-000021820000}"/>
    <cellStyle name="Note 5 15 9 2" xfId="14352" xr:uid="{00000000-0005-0000-0000-000022820000}"/>
    <cellStyle name="Note 5 15 9 2 2" xfId="31787" xr:uid="{00000000-0005-0000-0000-000023820000}"/>
    <cellStyle name="Note 5 15 9 2 3" xfId="46240" xr:uid="{00000000-0005-0000-0000-000024820000}"/>
    <cellStyle name="Note 5 15 9 3" xfId="16813" xr:uid="{00000000-0005-0000-0000-000025820000}"/>
    <cellStyle name="Note 5 15 9 3 2" xfId="34248" xr:uid="{00000000-0005-0000-0000-000026820000}"/>
    <cellStyle name="Note 5 15 9 3 3" xfId="48701" xr:uid="{00000000-0005-0000-0000-000027820000}"/>
    <cellStyle name="Note 5 15 9 4" xfId="22405" xr:uid="{00000000-0005-0000-0000-000028820000}"/>
    <cellStyle name="Note 5 15 9 5" xfId="36858" xr:uid="{00000000-0005-0000-0000-000029820000}"/>
    <cellStyle name="Note 5 16" xfId="2478" xr:uid="{00000000-0005-0000-0000-00002A820000}"/>
    <cellStyle name="Note 5 16 10" xfId="7451" xr:uid="{00000000-0005-0000-0000-00002B820000}"/>
    <cellStyle name="Note 5 16 10 2" xfId="24886" xr:uid="{00000000-0005-0000-0000-00002C820000}"/>
    <cellStyle name="Note 5 16 10 3" xfId="39339" xr:uid="{00000000-0005-0000-0000-00002D820000}"/>
    <cellStyle name="Note 5 16 11" xfId="9892" xr:uid="{00000000-0005-0000-0000-00002E820000}"/>
    <cellStyle name="Note 5 16 11 2" xfId="27327" xr:uid="{00000000-0005-0000-0000-00002F820000}"/>
    <cellStyle name="Note 5 16 11 3" xfId="41780" xr:uid="{00000000-0005-0000-0000-000030820000}"/>
    <cellStyle name="Note 5 16 12" xfId="12312" xr:uid="{00000000-0005-0000-0000-000031820000}"/>
    <cellStyle name="Note 5 16 12 2" xfId="29747" xr:uid="{00000000-0005-0000-0000-000032820000}"/>
    <cellStyle name="Note 5 16 12 3" xfId="44200" xr:uid="{00000000-0005-0000-0000-000033820000}"/>
    <cellStyle name="Note 5 16 13" xfId="19319" xr:uid="{00000000-0005-0000-0000-000034820000}"/>
    <cellStyle name="Note 5 16 2" xfId="2479" xr:uid="{00000000-0005-0000-0000-000035820000}"/>
    <cellStyle name="Note 5 16 2 2" xfId="2480" xr:uid="{00000000-0005-0000-0000-000036820000}"/>
    <cellStyle name="Note 5 16 2 2 2" xfId="4991" xr:uid="{00000000-0005-0000-0000-000037820000}"/>
    <cellStyle name="Note 5 16 2 2 2 2" xfId="14369" xr:uid="{00000000-0005-0000-0000-000038820000}"/>
    <cellStyle name="Note 5 16 2 2 2 2 2" xfId="31804" xr:uid="{00000000-0005-0000-0000-000039820000}"/>
    <cellStyle name="Note 5 16 2 2 2 2 3" xfId="46257" xr:uid="{00000000-0005-0000-0000-00003A820000}"/>
    <cellStyle name="Note 5 16 2 2 2 3" xfId="16830" xr:uid="{00000000-0005-0000-0000-00003B820000}"/>
    <cellStyle name="Note 5 16 2 2 2 3 2" xfId="34265" xr:uid="{00000000-0005-0000-0000-00003C820000}"/>
    <cellStyle name="Note 5 16 2 2 2 3 3" xfId="48718" xr:uid="{00000000-0005-0000-0000-00003D820000}"/>
    <cellStyle name="Note 5 16 2 2 2 4" xfId="22427" xr:uid="{00000000-0005-0000-0000-00003E820000}"/>
    <cellStyle name="Note 5 16 2 2 2 5" xfId="36880" xr:uid="{00000000-0005-0000-0000-00003F820000}"/>
    <cellStyle name="Note 5 16 2 2 3" xfId="7453" xr:uid="{00000000-0005-0000-0000-000040820000}"/>
    <cellStyle name="Note 5 16 2 2 3 2" xfId="24888" xr:uid="{00000000-0005-0000-0000-000041820000}"/>
    <cellStyle name="Note 5 16 2 2 3 3" xfId="39341" xr:uid="{00000000-0005-0000-0000-000042820000}"/>
    <cellStyle name="Note 5 16 2 2 4" xfId="9894" xr:uid="{00000000-0005-0000-0000-000043820000}"/>
    <cellStyle name="Note 5 16 2 2 4 2" xfId="27329" xr:uid="{00000000-0005-0000-0000-000044820000}"/>
    <cellStyle name="Note 5 16 2 2 4 3" xfId="41782" xr:uid="{00000000-0005-0000-0000-000045820000}"/>
    <cellStyle name="Note 5 16 2 2 5" xfId="12314" xr:uid="{00000000-0005-0000-0000-000046820000}"/>
    <cellStyle name="Note 5 16 2 2 5 2" xfId="29749" xr:uid="{00000000-0005-0000-0000-000047820000}"/>
    <cellStyle name="Note 5 16 2 2 5 3" xfId="44202" xr:uid="{00000000-0005-0000-0000-000048820000}"/>
    <cellStyle name="Note 5 16 2 2 6" xfId="19321" xr:uid="{00000000-0005-0000-0000-000049820000}"/>
    <cellStyle name="Note 5 16 2 3" xfId="2481" xr:uid="{00000000-0005-0000-0000-00004A820000}"/>
    <cellStyle name="Note 5 16 2 3 2" xfId="4992" xr:uid="{00000000-0005-0000-0000-00004B820000}"/>
    <cellStyle name="Note 5 16 2 3 2 2" xfId="14370" xr:uid="{00000000-0005-0000-0000-00004C820000}"/>
    <cellStyle name="Note 5 16 2 3 2 2 2" xfId="31805" xr:uid="{00000000-0005-0000-0000-00004D820000}"/>
    <cellStyle name="Note 5 16 2 3 2 2 3" xfId="46258" xr:uid="{00000000-0005-0000-0000-00004E820000}"/>
    <cellStyle name="Note 5 16 2 3 2 3" xfId="16831" xr:uid="{00000000-0005-0000-0000-00004F820000}"/>
    <cellStyle name="Note 5 16 2 3 2 3 2" xfId="34266" xr:uid="{00000000-0005-0000-0000-000050820000}"/>
    <cellStyle name="Note 5 16 2 3 2 3 3" xfId="48719" xr:uid="{00000000-0005-0000-0000-000051820000}"/>
    <cellStyle name="Note 5 16 2 3 2 4" xfId="22428" xr:uid="{00000000-0005-0000-0000-000052820000}"/>
    <cellStyle name="Note 5 16 2 3 2 5" xfId="36881" xr:uid="{00000000-0005-0000-0000-000053820000}"/>
    <cellStyle name="Note 5 16 2 3 3" xfId="7454" xr:uid="{00000000-0005-0000-0000-000054820000}"/>
    <cellStyle name="Note 5 16 2 3 3 2" xfId="24889" xr:uid="{00000000-0005-0000-0000-000055820000}"/>
    <cellStyle name="Note 5 16 2 3 3 3" xfId="39342" xr:uid="{00000000-0005-0000-0000-000056820000}"/>
    <cellStyle name="Note 5 16 2 3 4" xfId="9895" xr:uid="{00000000-0005-0000-0000-000057820000}"/>
    <cellStyle name="Note 5 16 2 3 4 2" xfId="27330" xr:uid="{00000000-0005-0000-0000-000058820000}"/>
    <cellStyle name="Note 5 16 2 3 4 3" xfId="41783" xr:uid="{00000000-0005-0000-0000-000059820000}"/>
    <cellStyle name="Note 5 16 2 3 5" xfId="12315" xr:uid="{00000000-0005-0000-0000-00005A820000}"/>
    <cellStyle name="Note 5 16 2 3 5 2" xfId="29750" xr:uid="{00000000-0005-0000-0000-00005B820000}"/>
    <cellStyle name="Note 5 16 2 3 5 3" xfId="44203" xr:uid="{00000000-0005-0000-0000-00005C820000}"/>
    <cellStyle name="Note 5 16 2 3 6" xfId="19322" xr:uid="{00000000-0005-0000-0000-00005D820000}"/>
    <cellStyle name="Note 5 16 2 4" xfId="2482" xr:uid="{00000000-0005-0000-0000-00005E820000}"/>
    <cellStyle name="Note 5 16 2 4 2" xfId="4993" xr:uid="{00000000-0005-0000-0000-00005F820000}"/>
    <cellStyle name="Note 5 16 2 4 2 2" xfId="22429" xr:uid="{00000000-0005-0000-0000-000060820000}"/>
    <cellStyle name="Note 5 16 2 4 2 3" xfId="36882" xr:uid="{00000000-0005-0000-0000-000061820000}"/>
    <cellStyle name="Note 5 16 2 4 3" xfId="7455" xr:uid="{00000000-0005-0000-0000-000062820000}"/>
    <cellStyle name="Note 5 16 2 4 3 2" xfId="24890" xr:uid="{00000000-0005-0000-0000-000063820000}"/>
    <cellStyle name="Note 5 16 2 4 3 3" xfId="39343" xr:uid="{00000000-0005-0000-0000-000064820000}"/>
    <cellStyle name="Note 5 16 2 4 4" xfId="9896" xr:uid="{00000000-0005-0000-0000-000065820000}"/>
    <cellStyle name="Note 5 16 2 4 4 2" xfId="27331" xr:uid="{00000000-0005-0000-0000-000066820000}"/>
    <cellStyle name="Note 5 16 2 4 4 3" xfId="41784" xr:uid="{00000000-0005-0000-0000-000067820000}"/>
    <cellStyle name="Note 5 16 2 4 5" xfId="12316" xr:uid="{00000000-0005-0000-0000-000068820000}"/>
    <cellStyle name="Note 5 16 2 4 5 2" xfId="29751" xr:uid="{00000000-0005-0000-0000-000069820000}"/>
    <cellStyle name="Note 5 16 2 4 5 3" xfId="44204" xr:uid="{00000000-0005-0000-0000-00006A820000}"/>
    <cellStyle name="Note 5 16 2 4 6" xfId="15390" xr:uid="{00000000-0005-0000-0000-00006B820000}"/>
    <cellStyle name="Note 5 16 2 4 6 2" xfId="32825" xr:uid="{00000000-0005-0000-0000-00006C820000}"/>
    <cellStyle name="Note 5 16 2 4 6 3" xfId="47278" xr:uid="{00000000-0005-0000-0000-00006D820000}"/>
    <cellStyle name="Note 5 16 2 4 7" xfId="19323" xr:uid="{00000000-0005-0000-0000-00006E820000}"/>
    <cellStyle name="Note 5 16 2 4 8" xfId="20552" xr:uid="{00000000-0005-0000-0000-00006F820000}"/>
    <cellStyle name="Note 5 16 2 5" xfId="4990" xr:uid="{00000000-0005-0000-0000-000070820000}"/>
    <cellStyle name="Note 5 16 2 5 2" xfId="14368" xr:uid="{00000000-0005-0000-0000-000071820000}"/>
    <cellStyle name="Note 5 16 2 5 2 2" xfId="31803" xr:uid="{00000000-0005-0000-0000-000072820000}"/>
    <cellStyle name="Note 5 16 2 5 2 3" xfId="46256" xr:uid="{00000000-0005-0000-0000-000073820000}"/>
    <cellStyle name="Note 5 16 2 5 3" xfId="16829" xr:uid="{00000000-0005-0000-0000-000074820000}"/>
    <cellStyle name="Note 5 16 2 5 3 2" xfId="34264" xr:uid="{00000000-0005-0000-0000-000075820000}"/>
    <cellStyle name="Note 5 16 2 5 3 3" xfId="48717" xr:uid="{00000000-0005-0000-0000-000076820000}"/>
    <cellStyle name="Note 5 16 2 5 4" xfId="22426" xr:uid="{00000000-0005-0000-0000-000077820000}"/>
    <cellStyle name="Note 5 16 2 5 5" xfId="36879" xr:uid="{00000000-0005-0000-0000-000078820000}"/>
    <cellStyle name="Note 5 16 2 6" xfId="7452" xr:uid="{00000000-0005-0000-0000-000079820000}"/>
    <cellStyle name="Note 5 16 2 6 2" xfId="24887" xr:uid="{00000000-0005-0000-0000-00007A820000}"/>
    <cellStyle name="Note 5 16 2 6 3" xfId="39340" xr:uid="{00000000-0005-0000-0000-00007B820000}"/>
    <cellStyle name="Note 5 16 2 7" xfId="9893" xr:uid="{00000000-0005-0000-0000-00007C820000}"/>
    <cellStyle name="Note 5 16 2 7 2" xfId="27328" xr:uid="{00000000-0005-0000-0000-00007D820000}"/>
    <cellStyle name="Note 5 16 2 7 3" xfId="41781" xr:uid="{00000000-0005-0000-0000-00007E820000}"/>
    <cellStyle name="Note 5 16 2 8" xfId="12313" xr:uid="{00000000-0005-0000-0000-00007F820000}"/>
    <cellStyle name="Note 5 16 2 8 2" xfId="29748" xr:uid="{00000000-0005-0000-0000-000080820000}"/>
    <cellStyle name="Note 5 16 2 8 3" xfId="44201" xr:uid="{00000000-0005-0000-0000-000081820000}"/>
    <cellStyle name="Note 5 16 2 9" xfId="19320" xr:uid="{00000000-0005-0000-0000-000082820000}"/>
    <cellStyle name="Note 5 16 3" xfId="2483" xr:uid="{00000000-0005-0000-0000-000083820000}"/>
    <cellStyle name="Note 5 16 3 2" xfId="2484" xr:uid="{00000000-0005-0000-0000-000084820000}"/>
    <cellStyle name="Note 5 16 3 2 2" xfId="4995" xr:uid="{00000000-0005-0000-0000-000085820000}"/>
    <cellStyle name="Note 5 16 3 2 2 2" xfId="14372" xr:uid="{00000000-0005-0000-0000-000086820000}"/>
    <cellStyle name="Note 5 16 3 2 2 2 2" xfId="31807" xr:uid="{00000000-0005-0000-0000-000087820000}"/>
    <cellStyle name="Note 5 16 3 2 2 2 3" xfId="46260" xr:uid="{00000000-0005-0000-0000-000088820000}"/>
    <cellStyle name="Note 5 16 3 2 2 3" xfId="16833" xr:uid="{00000000-0005-0000-0000-000089820000}"/>
    <cellStyle name="Note 5 16 3 2 2 3 2" xfId="34268" xr:uid="{00000000-0005-0000-0000-00008A820000}"/>
    <cellStyle name="Note 5 16 3 2 2 3 3" xfId="48721" xr:uid="{00000000-0005-0000-0000-00008B820000}"/>
    <cellStyle name="Note 5 16 3 2 2 4" xfId="22431" xr:uid="{00000000-0005-0000-0000-00008C820000}"/>
    <cellStyle name="Note 5 16 3 2 2 5" xfId="36884" xr:uid="{00000000-0005-0000-0000-00008D820000}"/>
    <cellStyle name="Note 5 16 3 2 3" xfId="7457" xr:uid="{00000000-0005-0000-0000-00008E820000}"/>
    <cellStyle name="Note 5 16 3 2 3 2" xfId="24892" xr:uid="{00000000-0005-0000-0000-00008F820000}"/>
    <cellStyle name="Note 5 16 3 2 3 3" xfId="39345" xr:uid="{00000000-0005-0000-0000-000090820000}"/>
    <cellStyle name="Note 5 16 3 2 4" xfId="9898" xr:uid="{00000000-0005-0000-0000-000091820000}"/>
    <cellStyle name="Note 5 16 3 2 4 2" xfId="27333" xr:uid="{00000000-0005-0000-0000-000092820000}"/>
    <cellStyle name="Note 5 16 3 2 4 3" xfId="41786" xr:uid="{00000000-0005-0000-0000-000093820000}"/>
    <cellStyle name="Note 5 16 3 2 5" xfId="12318" xr:uid="{00000000-0005-0000-0000-000094820000}"/>
    <cellStyle name="Note 5 16 3 2 5 2" xfId="29753" xr:uid="{00000000-0005-0000-0000-000095820000}"/>
    <cellStyle name="Note 5 16 3 2 5 3" xfId="44206" xr:uid="{00000000-0005-0000-0000-000096820000}"/>
    <cellStyle name="Note 5 16 3 2 6" xfId="19325" xr:uid="{00000000-0005-0000-0000-000097820000}"/>
    <cellStyle name="Note 5 16 3 3" xfId="2485" xr:uid="{00000000-0005-0000-0000-000098820000}"/>
    <cellStyle name="Note 5 16 3 3 2" xfId="4996" xr:uid="{00000000-0005-0000-0000-000099820000}"/>
    <cellStyle name="Note 5 16 3 3 2 2" xfId="14373" xr:uid="{00000000-0005-0000-0000-00009A820000}"/>
    <cellStyle name="Note 5 16 3 3 2 2 2" xfId="31808" xr:uid="{00000000-0005-0000-0000-00009B820000}"/>
    <cellStyle name="Note 5 16 3 3 2 2 3" xfId="46261" xr:uid="{00000000-0005-0000-0000-00009C820000}"/>
    <cellStyle name="Note 5 16 3 3 2 3" xfId="16834" xr:uid="{00000000-0005-0000-0000-00009D820000}"/>
    <cellStyle name="Note 5 16 3 3 2 3 2" xfId="34269" xr:uid="{00000000-0005-0000-0000-00009E820000}"/>
    <cellStyle name="Note 5 16 3 3 2 3 3" xfId="48722" xr:uid="{00000000-0005-0000-0000-00009F820000}"/>
    <cellStyle name="Note 5 16 3 3 2 4" xfId="22432" xr:uid="{00000000-0005-0000-0000-0000A0820000}"/>
    <cellStyle name="Note 5 16 3 3 2 5" xfId="36885" xr:uid="{00000000-0005-0000-0000-0000A1820000}"/>
    <cellStyle name="Note 5 16 3 3 3" xfId="7458" xr:uid="{00000000-0005-0000-0000-0000A2820000}"/>
    <cellStyle name="Note 5 16 3 3 3 2" xfId="24893" xr:uid="{00000000-0005-0000-0000-0000A3820000}"/>
    <cellStyle name="Note 5 16 3 3 3 3" xfId="39346" xr:uid="{00000000-0005-0000-0000-0000A4820000}"/>
    <cellStyle name="Note 5 16 3 3 4" xfId="9899" xr:uid="{00000000-0005-0000-0000-0000A5820000}"/>
    <cellStyle name="Note 5 16 3 3 4 2" xfId="27334" xr:uid="{00000000-0005-0000-0000-0000A6820000}"/>
    <cellStyle name="Note 5 16 3 3 4 3" xfId="41787" xr:uid="{00000000-0005-0000-0000-0000A7820000}"/>
    <cellStyle name="Note 5 16 3 3 5" xfId="12319" xr:uid="{00000000-0005-0000-0000-0000A8820000}"/>
    <cellStyle name="Note 5 16 3 3 5 2" xfId="29754" xr:uid="{00000000-0005-0000-0000-0000A9820000}"/>
    <cellStyle name="Note 5 16 3 3 5 3" xfId="44207" xr:uid="{00000000-0005-0000-0000-0000AA820000}"/>
    <cellStyle name="Note 5 16 3 3 6" xfId="19326" xr:uid="{00000000-0005-0000-0000-0000AB820000}"/>
    <cellStyle name="Note 5 16 3 4" xfId="2486" xr:uid="{00000000-0005-0000-0000-0000AC820000}"/>
    <cellStyle name="Note 5 16 3 4 2" xfId="4997" xr:uid="{00000000-0005-0000-0000-0000AD820000}"/>
    <cellStyle name="Note 5 16 3 4 2 2" xfId="22433" xr:uid="{00000000-0005-0000-0000-0000AE820000}"/>
    <cellStyle name="Note 5 16 3 4 2 3" xfId="36886" xr:uid="{00000000-0005-0000-0000-0000AF820000}"/>
    <cellStyle name="Note 5 16 3 4 3" xfId="7459" xr:uid="{00000000-0005-0000-0000-0000B0820000}"/>
    <cellStyle name="Note 5 16 3 4 3 2" xfId="24894" xr:uid="{00000000-0005-0000-0000-0000B1820000}"/>
    <cellStyle name="Note 5 16 3 4 3 3" xfId="39347" xr:uid="{00000000-0005-0000-0000-0000B2820000}"/>
    <cellStyle name="Note 5 16 3 4 4" xfId="9900" xr:uid="{00000000-0005-0000-0000-0000B3820000}"/>
    <cellStyle name="Note 5 16 3 4 4 2" xfId="27335" xr:uid="{00000000-0005-0000-0000-0000B4820000}"/>
    <cellStyle name="Note 5 16 3 4 4 3" xfId="41788" xr:uid="{00000000-0005-0000-0000-0000B5820000}"/>
    <cellStyle name="Note 5 16 3 4 5" xfId="12320" xr:uid="{00000000-0005-0000-0000-0000B6820000}"/>
    <cellStyle name="Note 5 16 3 4 5 2" xfId="29755" xr:uid="{00000000-0005-0000-0000-0000B7820000}"/>
    <cellStyle name="Note 5 16 3 4 5 3" xfId="44208" xr:uid="{00000000-0005-0000-0000-0000B8820000}"/>
    <cellStyle name="Note 5 16 3 4 6" xfId="15391" xr:uid="{00000000-0005-0000-0000-0000B9820000}"/>
    <cellStyle name="Note 5 16 3 4 6 2" xfId="32826" xr:uid="{00000000-0005-0000-0000-0000BA820000}"/>
    <cellStyle name="Note 5 16 3 4 6 3" xfId="47279" xr:uid="{00000000-0005-0000-0000-0000BB820000}"/>
    <cellStyle name="Note 5 16 3 4 7" xfId="19327" xr:uid="{00000000-0005-0000-0000-0000BC820000}"/>
    <cellStyle name="Note 5 16 3 4 8" xfId="20553" xr:uid="{00000000-0005-0000-0000-0000BD820000}"/>
    <cellStyle name="Note 5 16 3 5" xfId="4994" xr:uid="{00000000-0005-0000-0000-0000BE820000}"/>
    <cellStyle name="Note 5 16 3 5 2" xfId="14371" xr:uid="{00000000-0005-0000-0000-0000BF820000}"/>
    <cellStyle name="Note 5 16 3 5 2 2" xfId="31806" xr:uid="{00000000-0005-0000-0000-0000C0820000}"/>
    <cellStyle name="Note 5 16 3 5 2 3" xfId="46259" xr:uid="{00000000-0005-0000-0000-0000C1820000}"/>
    <cellStyle name="Note 5 16 3 5 3" xfId="16832" xr:uid="{00000000-0005-0000-0000-0000C2820000}"/>
    <cellStyle name="Note 5 16 3 5 3 2" xfId="34267" xr:uid="{00000000-0005-0000-0000-0000C3820000}"/>
    <cellStyle name="Note 5 16 3 5 3 3" xfId="48720" xr:uid="{00000000-0005-0000-0000-0000C4820000}"/>
    <cellStyle name="Note 5 16 3 5 4" xfId="22430" xr:uid="{00000000-0005-0000-0000-0000C5820000}"/>
    <cellStyle name="Note 5 16 3 5 5" xfId="36883" xr:uid="{00000000-0005-0000-0000-0000C6820000}"/>
    <cellStyle name="Note 5 16 3 6" xfId="7456" xr:uid="{00000000-0005-0000-0000-0000C7820000}"/>
    <cellStyle name="Note 5 16 3 6 2" xfId="24891" xr:uid="{00000000-0005-0000-0000-0000C8820000}"/>
    <cellStyle name="Note 5 16 3 6 3" xfId="39344" xr:uid="{00000000-0005-0000-0000-0000C9820000}"/>
    <cellStyle name="Note 5 16 3 7" xfId="9897" xr:uid="{00000000-0005-0000-0000-0000CA820000}"/>
    <cellStyle name="Note 5 16 3 7 2" xfId="27332" xr:uid="{00000000-0005-0000-0000-0000CB820000}"/>
    <cellStyle name="Note 5 16 3 7 3" xfId="41785" xr:uid="{00000000-0005-0000-0000-0000CC820000}"/>
    <cellStyle name="Note 5 16 3 8" xfId="12317" xr:uid="{00000000-0005-0000-0000-0000CD820000}"/>
    <cellStyle name="Note 5 16 3 8 2" xfId="29752" xr:uid="{00000000-0005-0000-0000-0000CE820000}"/>
    <cellStyle name="Note 5 16 3 8 3" xfId="44205" xr:uid="{00000000-0005-0000-0000-0000CF820000}"/>
    <cellStyle name="Note 5 16 3 9" xfId="19324" xr:uid="{00000000-0005-0000-0000-0000D0820000}"/>
    <cellStyle name="Note 5 16 4" xfId="2487" xr:uid="{00000000-0005-0000-0000-0000D1820000}"/>
    <cellStyle name="Note 5 16 4 2" xfId="2488" xr:uid="{00000000-0005-0000-0000-0000D2820000}"/>
    <cellStyle name="Note 5 16 4 2 2" xfId="4999" xr:uid="{00000000-0005-0000-0000-0000D3820000}"/>
    <cellStyle name="Note 5 16 4 2 2 2" xfId="14375" xr:uid="{00000000-0005-0000-0000-0000D4820000}"/>
    <cellStyle name="Note 5 16 4 2 2 2 2" xfId="31810" xr:uid="{00000000-0005-0000-0000-0000D5820000}"/>
    <cellStyle name="Note 5 16 4 2 2 2 3" xfId="46263" xr:uid="{00000000-0005-0000-0000-0000D6820000}"/>
    <cellStyle name="Note 5 16 4 2 2 3" xfId="16836" xr:uid="{00000000-0005-0000-0000-0000D7820000}"/>
    <cellStyle name="Note 5 16 4 2 2 3 2" xfId="34271" xr:uid="{00000000-0005-0000-0000-0000D8820000}"/>
    <cellStyle name="Note 5 16 4 2 2 3 3" xfId="48724" xr:uid="{00000000-0005-0000-0000-0000D9820000}"/>
    <cellStyle name="Note 5 16 4 2 2 4" xfId="22435" xr:uid="{00000000-0005-0000-0000-0000DA820000}"/>
    <cellStyle name="Note 5 16 4 2 2 5" xfId="36888" xr:uid="{00000000-0005-0000-0000-0000DB820000}"/>
    <cellStyle name="Note 5 16 4 2 3" xfId="7461" xr:uid="{00000000-0005-0000-0000-0000DC820000}"/>
    <cellStyle name="Note 5 16 4 2 3 2" xfId="24896" xr:uid="{00000000-0005-0000-0000-0000DD820000}"/>
    <cellStyle name="Note 5 16 4 2 3 3" xfId="39349" xr:uid="{00000000-0005-0000-0000-0000DE820000}"/>
    <cellStyle name="Note 5 16 4 2 4" xfId="9902" xr:uid="{00000000-0005-0000-0000-0000DF820000}"/>
    <cellStyle name="Note 5 16 4 2 4 2" xfId="27337" xr:uid="{00000000-0005-0000-0000-0000E0820000}"/>
    <cellStyle name="Note 5 16 4 2 4 3" xfId="41790" xr:uid="{00000000-0005-0000-0000-0000E1820000}"/>
    <cellStyle name="Note 5 16 4 2 5" xfId="12322" xr:uid="{00000000-0005-0000-0000-0000E2820000}"/>
    <cellStyle name="Note 5 16 4 2 5 2" xfId="29757" xr:uid="{00000000-0005-0000-0000-0000E3820000}"/>
    <cellStyle name="Note 5 16 4 2 5 3" xfId="44210" xr:uid="{00000000-0005-0000-0000-0000E4820000}"/>
    <cellStyle name="Note 5 16 4 2 6" xfId="19329" xr:uid="{00000000-0005-0000-0000-0000E5820000}"/>
    <cellStyle name="Note 5 16 4 3" xfId="2489" xr:uid="{00000000-0005-0000-0000-0000E6820000}"/>
    <cellStyle name="Note 5 16 4 3 2" xfId="5000" xr:uid="{00000000-0005-0000-0000-0000E7820000}"/>
    <cellStyle name="Note 5 16 4 3 2 2" xfId="14376" xr:uid="{00000000-0005-0000-0000-0000E8820000}"/>
    <cellStyle name="Note 5 16 4 3 2 2 2" xfId="31811" xr:uid="{00000000-0005-0000-0000-0000E9820000}"/>
    <cellStyle name="Note 5 16 4 3 2 2 3" xfId="46264" xr:uid="{00000000-0005-0000-0000-0000EA820000}"/>
    <cellStyle name="Note 5 16 4 3 2 3" xfId="16837" xr:uid="{00000000-0005-0000-0000-0000EB820000}"/>
    <cellStyle name="Note 5 16 4 3 2 3 2" xfId="34272" xr:uid="{00000000-0005-0000-0000-0000EC820000}"/>
    <cellStyle name="Note 5 16 4 3 2 3 3" xfId="48725" xr:uid="{00000000-0005-0000-0000-0000ED820000}"/>
    <cellStyle name="Note 5 16 4 3 2 4" xfId="22436" xr:uid="{00000000-0005-0000-0000-0000EE820000}"/>
    <cellStyle name="Note 5 16 4 3 2 5" xfId="36889" xr:uid="{00000000-0005-0000-0000-0000EF820000}"/>
    <cellStyle name="Note 5 16 4 3 3" xfId="7462" xr:uid="{00000000-0005-0000-0000-0000F0820000}"/>
    <cellStyle name="Note 5 16 4 3 3 2" xfId="24897" xr:uid="{00000000-0005-0000-0000-0000F1820000}"/>
    <cellStyle name="Note 5 16 4 3 3 3" xfId="39350" xr:uid="{00000000-0005-0000-0000-0000F2820000}"/>
    <cellStyle name="Note 5 16 4 3 4" xfId="9903" xr:uid="{00000000-0005-0000-0000-0000F3820000}"/>
    <cellStyle name="Note 5 16 4 3 4 2" xfId="27338" xr:uid="{00000000-0005-0000-0000-0000F4820000}"/>
    <cellStyle name="Note 5 16 4 3 4 3" xfId="41791" xr:uid="{00000000-0005-0000-0000-0000F5820000}"/>
    <cellStyle name="Note 5 16 4 3 5" xfId="12323" xr:uid="{00000000-0005-0000-0000-0000F6820000}"/>
    <cellStyle name="Note 5 16 4 3 5 2" xfId="29758" xr:uid="{00000000-0005-0000-0000-0000F7820000}"/>
    <cellStyle name="Note 5 16 4 3 5 3" xfId="44211" xr:uid="{00000000-0005-0000-0000-0000F8820000}"/>
    <cellStyle name="Note 5 16 4 3 6" xfId="19330" xr:uid="{00000000-0005-0000-0000-0000F9820000}"/>
    <cellStyle name="Note 5 16 4 4" xfId="2490" xr:uid="{00000000-0005-0000-0000-0000FA820000}"/>
    <cellStyle name="Note 5 16 4 4 2" xfId="5001" xr:uid="{00000000-0005-0000-0000-0000FB820000}"/>
    <cellStyle name="Note 5 16 4 4 2 2" xfId="22437" xr:uid="{00000000-0005-0000-0000-0000FC820000}"/>
    <cellStyle name="Note 5 16 4 4 2 3" xfId="36890" xr:uid="{00000000-0005-0000-0000-0000FD820000}"/>
    <cellStyle name="Note 5 16 4 4 3" xfId="7463" xr:uid="{00000000-0005-0000-0000-0000FE820000}"/>
    <cellStyle name="Note 5 16 4 4 3 2" xfId="24898" xr:uid="{00000000-0005-0000-0000-0000FF820000}"/>
    <cellStyle name="Note 5 16 4 4 3 3" xfId="39351" xr:uid="{00000000-0005-0000-0000-000000830000}"/>
    <cellStyle name="Note 5 16 4 4 4" xfId="9904" xr:uid="{00000000-0005-0000-0000-000001830000}"/>
    <cellStyle name="Note 5 16 4 4 4 2" xfId="27339" xr:uid="{00000000-0005-0000-0000-000002830000}"/>
    <cellStyle name="Note 5 16 4 4 4 3" xfId="41792" xr:uid="{00000000-0005-0000-0000-000003830000}"/>
    <cellStyle name="Note 5 16 4 4 5" xfId="12324" xr:uid="{00000000-0005-0000-0000-000004830000}"/>
    <cellStyle name="Note 5 16 4 4 5 2" xfId="29759" xr:uid="{00000000-0005-0000-0000-000005830000}"/>
    <cellStyle name="Note 5 16 4 4 5 3" xfId="44212" xr:uid="{00000000-0005-0000-0000-000006830000}"/>
    <cellStyle name="Note 5 16 4 4 6" xfId="15392" xr:uid="{00000000-0005-0000-0000-000007830000}"/>
    <cellStyle name="Note 5 16 4 4 6 2" xfId="32827" xr:uid="{00000000-0005-0000-0000-000008830000}"/>
    <cellStyle name="Note 5 16 4 4 6 3" xfId="47280" xr:uid="{00000000-0005-0000-0000-000009830000}"/>
    <cellStyle name="Note 5 16 4 4 7" xfId="19331" xr:uid="{00000000-0005-0000-0000-00000A830000}"/>
    <cellStyle name="Note 5 16 4 4 8" xfId="20554" xr:uid="{00000000-0005-0000-0000-00000B830000}"/>
    <cellStyle name="Note 5 16 4 5" xfId="4998" xr:uid="{00000000-0005-0000-0000-00000C830000}"/>
    <cellStyle name="Note 5 16 4 5 2" xfId="14374" xr:uid="{00000000-0005-0000-0000-00000D830000}"/>
    <cellStyle name="Note 5 16 4 5 2 2" xfId="31809" xr:uid="{00000000-0005-0000-0000-00000E830000}"/>
    <cellStyle name="Note 5 16 4 5 2 3" xfId="46262" xr:uid="{00000000-0005-0000-0000-00000F830000}"/>
    <cellStyle name="Note 5 16 4 5 3" xfId="16835" xr:uid="{00000000-0005-0000-0000-000010830000}"/>
    <cellStyle name="Note 5 16 4 5 3 2" xfId="34270" xr:uid="{00000000-0005-0000-0000-000011830000}"/>
    <cellStyle name="Note 5 16 4 5 3 3" xfId="48723" xr:uid="{00000000-0005-0000-0000-000012830000}"/>
    <cellStyle name="Note 5 16 4 5 4" xfId="22434" xr:uid="{00000000-0005-0000-0000-000013830000}"/>
    <cellStyle name="Note 5 16 4 5 5" xfId="36887" xr:uid="{00000000-0005-0000-0000-000014830000}"/>
    <cellStyle name="Note 5 16 4 6" xfId="7460" xr:uid="{00000000-0005-0000-0000-000015830000}"/>
    <cellStyle name="Note 5 16 4 6 2" xfId="24895" xr:uid="{00000000-0005-0000-0000-000016830000}"/>
    <cellStyle name="Note 5 16 4 6 3" xfId="39348" xr:uid="{00000000-0005-0000-0000-000017830000}"/>
    <cellStyle name="Note 5 16 4 7" xfId="9901" xr:uid="{00000000-0005-0000-0000-000018830000}"/>
    <cellStyle name="Note 5 16 4 7 2" xfId="27336" xr:uid="{00000000-0005-0000-0000-000019830000}"/>
    <cellStyle name="Note 5 16 4 7 3" xfId="41789" xr:uid="{00000000-0005-0000-0000-00001A830000}"/>
    <cellStyle name="Note 5 16 4 8" xfId="12321" xr:uid="{00000000-0005-0000-0000-00001B830000}"/>
    <cellStyle name="Note 5 16 4 8 2" xfId="29756" xr:uid="{00000000-0005-0000-0000-00001C830000}"/>
    <cellStyle name="Note 5 16 4 8 3" xfId="44209" xr:uid="{00000000-0005-0000-0000-00001D830000}"/>
    <cellStyle name="Note 5 16 4 9" xfId="19328" xr:uid="{00000000-0005-0000-0000-00001E830000}"/>
    <cellStyle name="Note 5 16 5" xfId="2491" xr:uid="{00000000-0005-0000-0000-00001F830000}"/>
    <cellStyle name="Note 5 16 5 2" xfId="2492" xr:uid="{00000000-0005-0000-0000-000020830000}"/>
    <cellStyle name="Note 5 16 5 2 2" xfId="5003" xr:uid="{00000000-0005-0000-0000-000021830000}"/>
    <cellStyle name="Note 5 16 5 2 2 2" xfId="14378" xr:uid="{00000000-0005-0000-0000-000022830000}"/>
    <cellStyle name="Note 5 16 5 2 2 2 2" xfId="31813" xr:uid="{00000000-0005-0000-0000-000023830000}"/>
    <cellStyle name="Note 5 16 5 2 2 2 3" xfId="46266" xr:uid="{00000000-0005-0000-0000-000024830000}"/>
    <cellStyle name="Note 5 16 5 2 2 3" xfId="16839" xr:uid="{00000000-0005-0000-0000-000025830000}"/>
    <cellStyle name="Note 5 16 5 2 2 3 2" xfId="34274" xr:uid="{00000000-0005-0000-0000-000026830000}"/>
    <cellStyle name="Note 5 16 5 2 2 3 3" xfId="48727" xr:uid="{00000000-0005-0000-0000-000027830000}"/>
    <cellStyle name="Note 5 16 5 2 2 4" xfId="22439" xr:uid="{00000000-0005-0000-0000-000028830000}"/>
    <cellStyle name="Note 5 16 5 2 2 5" xfId="36892" xr:uid="{00000000-0005-0000-0000-000029830000}"/>
    <cellStyle name="Note 5 16 5 2 3" xfId="7465" xr:uid="{00000000-0005-0000-0000-00002A830000}"/>
    <cellStyle name="Note 5 16 5 2 3 2" xfId="24900" xr:uid="{00000000-0005-0000-0000-00002B830000}"/>
    <cellStyle name="Note 5 16 5 2 3 3" xfId="39353" xr:uid="{00000000-0005-0000-0000-00002C830000}"/>
    <cellStyle name="Note 5 16 5 2 4" xfId="9906" xr:uid="{00000000-0005-0000-0000-00002D830000}"/>
    <cellStyle name="Note 5 16 5 2 4 2" xfId="27341" xr:uid="{00000000-0005-0000-0000-00002E830000}"/>
    <cellStyle name="Note 5 16 5 2 4 3" xfId="41794" xr:uid="{00000000-0005-0000-0000-00002F830000}"/>
    <cellStyle name="Note 5 16 5 2 5" xfId="12326" xr:uid="{00000000-0005-0000-0000-000030830000}"/>
    <cellStyle name="Note 5 16 5 2 5 2" xfId="29761" xr:uid="{00000000-0005-0000-0000-000031830000}"/>
    <cellStyle name="Note 5 16 5 2 5 3" xfId="44214" xr:uid="{00000000-0005-0000-0000-000032830000}"/>
    <cellStyle name="Note 5 16 5 2 6" xfId="19333" xr:uid="{00000000-0005-0000-0000-000033830000}"/>
    <cellStyle name="Note 5 16 5 3" xfId="2493" xr:uid="{00000000-0005-0000-0000-000034830000}"/>
    <cellStyle name="Note 5 16 5 3 2" xfId="5004" xr:uid="{00000000-0005-0000-0000-000035830000}"/>
    <cellStyle name="Note 5 16 5 3 2 2" xfId="14379" xr:uid="{00000000-0005-0000-0000-000036830000}"/>
    <cellStyle name="Note 5 16 5 3 2 2 2" xfId="31814" xr:uid="{00000000-0005-0000-0000-000037830000}"/>
    <cellStyle name="Note 5 16 5 3 2 2 3" xfId="46267" xr:uid="{00000000-0005-0000-0000-000038830000}"/>
    <cellStyle name="Note 5 16 5 3 2 3" xfId="16840" xr:uid="{00000000-0005-0000-0000-000039830000}"/>
    <cellStyle name="Note 5 16 5 3 2 3 2" xfId="34275" xr:uid="{00000000-0005-0000-0000-00003A830000}"/>
    <cellStyle name="Note 5 16 5 3 2 3 3" xfId="48728" xr:uid="{00000000-0005-0000-0000-00003B830000}"/>
    <cellStyle name="Note 5 16 5 3 2 4" xfId="22440" xr:uid="{00000000-0005-0000-0000-00003C830000}"/>
    <cellStyle name="Note 5 16 5 3 2 5" xfId="36893" xr:uid="{00000000-0005-0000-0000-00003D830000}"/>
    <cellStyle name="Note 5 16 5 3 3" xfId="7466" xr:uid="{00000000-0005-0000-0000-00003E830000}"/>
    <cellStyle name="Note 5 16 5 3 3 2" xfId="24901" xr:uid="{00000000-0005-0000-0000-00003F830000}"/>
    <cellStyle name="Note 5 16 5 3 3 3" xfId="39354" xr:uid="{00000000-0005-0000-0000-000040830000}"/>
    <cellStyle name="Note 5 16 5 3 4" xfId="9907" xr:uid="{00000000-0005-0000-0000-000041830000}"/>
    <cellStyle name="Note 5 16 5 3 4 2" xfId="27342" xr:uid="{00000000-0005-0000-0000-000042830000}"/>
    <cellStyle name="Note 5 16 5 3 4 3" xfId="41795" xr:uid="{00000000-0005-0000-0000-000043830000}"/>
    <cellStyle name="Note 5 16 5 3 5" xfId="12327" xr:uid="{00000000-0005-0000-0000-000044830000}"/>
    <cellStyle name="Note 5 16 5 3 5 2" xfId="29762" xr:uid="{00000000-0005-0000-0000-000045830000}"/>
    <cellStyle name="Note 5 16 5 3 5 3" xfId="44215" xr:uid="{00000000-0005-0000-0000-000046830000}"/>
    <cellStyle name="Note 5 16 5 3 6" xfId="19334" xr:uid="{00000000-0005-0000-0000-000047830000}"/>
    <cellStyle name="Note 5 16 5 4" xfId="2494" xr:uid="{00000000-0005-0000-0000-000048830000}"/>
    <cellStyle name="Note 5 16 5 4 2" xfId="5005" xr:uid="{00000000-0005-0000-0000-000049830000}"/>
    <cellStyle name="Note 5 16 5 4 2 2" xfId="22441" xr:uid="{00000000-0005-0000-0000-00004A830000}"/>
    <cellStyle name="Note 5 16 5 4 2 3" xfId="36894" xr:uid="{00000000-0005-0000-0000-00004B830000}"/>
    <cellStyle name="Note 5 16 5 4 3" xfId="7467" xr:uid="{00000000-0005-0000-0000-00004C830000}"/>
    <cellStyle name="Note 5 16 5 4 3 2" xfId="24902" xr:uid="{00000000-0005-0000-0000-00004D830000}"/>
    <cellStyle name="Note 5 16 5 4 3 3" xfId="39355" xr:uid="{00000000-0005-0000-0000-00004E830000}"/>
    <cellStyle name="Note 5 16 5 4 4" xfId="9908" xr:uid="{00000000-0005-0000-0000-00004F830000}"/>
    <cellStyle name="Note 5 16 5 4 4 2" xfId="27343" xr:uid="{00000000-0005-0000-0000-000050830000}"/>
    <cellStyle name="Note 5 16 5 4 4 3" xfId="41796" xr:uid="{00000000-0005-0000-0000-000051830000}"/>
    <cellStyle name="Note 5 16 5 4 5" xfId="12328" xr:uid="{00000000-0005-0000-0000-000052830000}"/>
    <cellStyle name="Note 5 16 5 4 5 2" xfId="29763" xr:uid="{00000000-0005-0000-0000-000053830000}"/>
    <cellStyle name="Note 5 16 5 4 5 3" xfId="44216" xr:uid="{00000000-0005-0000-0000-000054830000}"/>
    <cellStyle name="Note 5 16 5 4 6" xfId="15393" xr:uid="{00000000-0005-0000-0000-000055830000}"/>
    <cellStyle name="Note 5 16 5 4 6 2" xfId="32828" xr:uid="{00000000-0005-0000-0000-000056830000}"/>
    <cellStyle name="Note 5 16 5 4 6 3" xfId="47281" xr:uid="{00000000-0005-0000-0000-000057830000}"/>
    <cellStyle name="Note 5 16 5 4 7" xfId="19335" xr:uid="{00000000-0005-0000-0000-000058830000}"/>
    <cellStyle name="Note 5 16 5 4 8" xfId="20555" xr:uid="{00000000-0005-0000-0000-000059830000}"/>
    <cellStyle name="Note 5 16 5 5" xfId="5002" xr:uid="{00000000-0005-0000-0000-00005A830000}"/>
    <cellStyle name="Note 5 16 5 5 2" xfId="14377" xr:uid="{00000000-0005-0000-0000-00005B830000}"/>
    <cellStyle name="Note 5 16 5 5 2 2" xfId="31812" xr:uid="{00000000-0005-0000-0000-00005C830000}"/>
    <cellStyle name="Note 5 16 5 5 2 3" xfId="46265" xr:uid="{00000000-0005-0000-0000-00005D830000}"/>
    <cellStyle name="Note 5 16 5 5 3" xfId="16838" xr:uid="{00000000-0005-0000-0000-00005E830000}"/>
    <cellStyle name="Note 5 16 5 5 3 2" xfId="34273" xr:uid="{00000000-0005-0000-0000-00005F830000}"/>
    <cellStyle name="Note 5 16 5 5 3 3" xfId="48726" xr:uid="{00000000-0005-0000-0000-000060830000}"/>
    <cellStyle name="Note 5 16 5 5 4" xfId="22438" xr:uid="{00000000-0005-0000-0000-000061830000}"/>
    <cellStyle name="Note 5 16 5 5 5" xfId="36891" xr:uid="{00000000-0005-0000-0000-000062830000}"/>
    <cellStyle name="Note 5 16 5 6" xfId="7464" xr:uid="{00000000-0005-0000-0000-000063830000}"/>
    <cellStyle name="Note 5 16 5 6 2" xfId="24899" xr:uid="{00000000-0005-0000-0000-000064830000}"/>
    <cellStyle name="Note 5 16 5 6 3" xfId="39352" xr:uid="{00000000-0005-0000-0000-000065830000}"/>
    <cellStyle name="Note 5 16 5 7" xfId="9905" xr:uid="{00000000-0005-0000-0000-000066830000}"/>
    <cellStyle name="Note 5 16 5 7 2" xfId="27340" xr:uid="{00000000-0005-0000-0000-000067830000}"/>
    <cellStyle name="Note 5 16 5 7 3" xfId="41793" xr:uid="{00000000-0005-0000-0000-000068830000}"/>
    <cellStyle name="Note 5 16 5 8" xfId="12325" xr:uid="{00000000-0005-0000-0000-000069830000}"/>
    <cellStyle name="Note 5 16 5 8 2" xfId="29760" xr:uid="{00000000-0005-0000-0000-00006A830000}"/>
    <cellStyle name="Note 5 16 5 8 3" xfId="44213" xr:uid="{00000000-0005-0000-0000-00006B830000}"/>
    <cellStyle name="Note 5 16 5 9" xfId="19332" xr:uid="{00000000-0005-0000-0000-00006C830000}"/>
    <cellStyle name="Note 5 16 6" xfId="2495" xr:uid="{00000000-0005-0000-0000-00006D830000}"/>
    <cellStyle name="Note 5 16 6 2" xfId="5006" xr:uid="{00000000-0005-0000-0000-00006E830000}"/>
    <cellStyle name="Note 5 16 6 2 2" xfId="14380" xr:uid="{00000000-0005-0000-0000-00006F830000}"/>
    <cellStyle name="Note 5 16 6 2 2 2" xfId="31815" xr:uid="{00000000-0005-0000-0000-000070830000}"/>
    <cellStyle name="Note 5 16 6 2 2 3" xfId="46268" xr:uid="{00000000-0005-0000-0000-000071830000}"/>
    <cellStyle name="Note 5 16 6 2 3" xfId="16841" xr:uid="{00000000-0005-0000-0000-000072830000}"/>
    <cellStyle name="Note 5 16 6 2 3 2" xfId="34276" xr:uid="{00000000-0005-0000-0000-000073830000}"/>
    <cellStyle name="Note 5 16 6 2 3 3" xfId="48729" xr:uid="{00000000-0005-0000-0000-000074830000}"/>
    <cellStyle name="Note 5 16 6 2 4" xfId="22442" xr:uid="{00000000-0005-0000-0000-000075830000}"/>
    <cellStyle name="Note 5 16 6 2 5" xfId="36895" xr:uid="{00000000-0005-0000-0000-000076830000}"/>
    <cellStyle name="Note 5 16 6 3" xfId="7468" xr:uid="{00000000-0005-0000-0000-000077830000}"/>
    <cellStyle name="Note 5 16 6 3 2" xfId="24903" xr:uid="{00000000-0005-0000-0000-000078830000}"/>
    <cellStyle name="Note 5 16 6 3 3" xfId="39356" xr:uid="{00000000-0005-0000-0000-000079830000}"/>
    <cellStyle name="Note 5 16 6 4" xfId="9909" xr:uid="{00000000-0005-0000-0000-00007A830000}"/>
    <cellStyle name="Note 5 16 6 4 2" xfId="27344" xr:uid="{00000000-0005-0000-0000-00007B830000}"/>
    <cellStyle name="Note 5 16 6 4 3" xfId="41797" xr:uid="{00000000-0005-0000-0000-00007C830000}"/>
    <cellStyle name="Note 5 16 6 5" xfId="12329" xr:uid="{00000000-0005-0000-0000-00007D830000}"/>
    <cellStyle name="Note 5 16 6 5 2" xfId="29764" xr:uid="{00000000-0005-0000-0000-00007E830000}"/>
    <cellStyle name="Note 5 16 6 5 3" xfId="44217" xr:uid="{00000000-0005-0000-0000-00007F830000}"/>
    <cellStyle name="Note 5 16 6 6" xfId="19336" xr:uid="{00000000-0005-0000-0000-000080830000}"/>
    <cellStyle name="Note 5 16 7" xfId="2496" xr:uid="{00000000-0005-0000-0000-000081830000}"/>
    <cellStyle name="Note 5 16 7 2" xfId="5007" xr:uid="{00000000-0005-0000-0000-000082830000}"/>
    <cellStyle name="Note 5 16 7 2 2" xfId="14381" xr:uid="{00000000-0005-0000-0000-000083830000}"/>
    <cellStyle name="Note 5 16 7 2 2 2" xfId="31816" xr:uid="{00000000-0005-0000-0000-000084830000}"/>
    <cellStyle name="Note 5 16 7 2 2 3" xfId="46269" xr:uid="{00000000-0005-0000-0000-000085830000}"/>
    <cellStyle name="Note 5 16 7 2 3" xfId="16842" xr:uid="{00000000-0005-0000-0000-000086830000}"/>
    <cellStyle name="Note 5 16 7 2 3 2" xfId="34277" xr:uid="{00000000-0005-0000-0000-000087830000}"/>
    <cellStyle name="Note 5 16 7 2 3 3" xfId="48730" xr:uid="{00000000-0005-0000-0000-000088830000}"/>
    <cellStyle name="Note 5 16 7 2 4" xfId="22443" xr:uid="{00000000-0005-0000-0000-000089830000}"/>
    <cellStyle name="Note 5 16 7 2 5" xfId="36896" xr:uid="{00000000-0005-0000-0000-00008A830000}"/>
    <cellStyle name="Note 5 16 7 3" xfId="7469" xr:uid="{00000000-0005-0000-0000-00008B830000}"/>
    <cellStyle name="Note 5 16 7 3 2" xfId="24904" xr:uid="{00000000-0005-0000-0000-00008C830000}"/>
    <cellStyle name="Note 5 16 7 3 3" xfId="39357" xr:uid="{00000000-0005-0000-0000-00008D830000}"/>
    <cellStyle name="Note 5 16 7 4" xfId="9910" xr:uid="{00000000-0005-0000-0000-00008E830000}"/>
    <cellStyle name="Note 5 16 7 4 2" xfId="27345" xr:uid="{00000000-0005-0000-0000-00008F830000}"/>
    <cellStyle name="Note 5 16 7 4 3" xfId="41798" xr:uid="{00000000-0005-0000-0000-000090830000}"/>
    <cellStyle name="Note 5 16 7 5" xfId="12330" xr:uid="{00000000-0005-0000-0000-000091830000}"/>
    <cellStyle name="Note 5 16 7 5 2" xfId="29765" xr:uid="{00000000-0005-0000-0000-000092830000}"/>
    <cellStyle name="Note 5 16 7 5 3" xfId="44218" xr:uid="{00000000-0005-0000-0000-000093830000}"/>
    <cellStyle name="Note 5 16 7 6" xfId="19337" xr:uid="{00000000-0005-0000-0000-000094830000}"/>
    <cellStyle name="Note 5 16 8" xfId="2497" xr:uid="{00000000-0005-0000-0000-000095830000}"/>
    <cellStyle name="Note 5 16 8 2" xfId="5008" xr:uid="{00000000-0005-0000-0000-000096830000}"/>
    <cellStyle name="Note 5 16 8 2 2" xfId="22444" xr:uid="{00000000-0005-0000-0000-000097830000}"/>
    <cellStyle name="Note 5 16 8 2 3" xfId="36897" xr:uid="{00000000-0005-0000-0000-000098830000}"/>
    <cellStyle name="Note 5 16 8 3" xfId="7470" xr:uid="{00000000-0005-0000-0000-000099830000}"/>
    <cellStyle name="Note 5 16 8 3 2" xfId="24905" xr:uid="{00000000-0005-0000-0000-00009A830000}"/>
    <cellStyle name="Note 5 16 8 3 3" xfId="39358" xr:uid="{00000000-0005-0000-0000-00009B830000}"/>
    <cellStyle name="Note 5 16 8 4" xfId="9911" xr:uid="{00000000-0005-0000-0000-00009C830000}"/>
    <cellStyle name="Note 5 16 8 4 2" xfId="27346" xr:uid="{00000000-0005-0000-0000-00009D830000}"/>
    <cellStyle name="Note 5 16 8 4 3" xfId="41799" xr:uid="{00000000-0005-0000-0000-00009E830000}"/>
    <cellStyle name="Note 5 16 8 5" xfId="12331" xr:uid="{00000000-0005-0000-0000-00009F830000}"/>
    <cellStyle name="Note 5 16 8 5 2" xfId="29766" xr:uid="{00000000-0005-0000-0000-0000A0830000}"/>
    <cellStyle name="Note 5 16 8 5 3" xfId="44219" xr:uid="{00000000-0005-0000-0000-0000A1830000}"/>
    <cellStyle name="Note 5 16 8 6" xfId="15394" xr:uid="{00000000-0005-0000-0000-0000A2830000}"/>
    <cellStyle name="Note 5 16 8 6 2" xfId="32829" xr:uid="{00000000-0005-0000-0000-0000A3830000}"/>
    <cellStyle name="Note 5 16 8 6 3" xfId="47282" xr:uid="{00000000-0005-0000-0000-0000A4830000}"/>
    <cellStyle name="Note 5 16 8 7" xfId="19338" xr:uid="{00000000-0005-0000-0000-0000A5830000}"/>
    <cellStyle name="Note 5 16 8 8" xfId="20556" xr:uid="{00000000-0005-0000-0000-0000A6830000}"/>
    <cellStyle name="Note 5 16 9" xfId="4989" xr:uid="{00000000-0005-0000-0000-0000A7830000}"/>
    <cellStyle name="Note 5 16 9 2" xfId="14367" xr:uid="{00000000-0005-0000-0000-0000A8830000}"/>
    <cellStyle name="Note 5 16 9 2 2" xfId="31802" xr:uid="{00000000-0005-0000-0000-0000A9830000}"/>
    <cellStyle name="Note 5 16 9 2 3" xfId="46255" xr:uid="{00000000-0005-0000-0000-0000AA830000}"/>
    <cellStyle name="Note 5 16 9 3" xfId="16828" xr:uid="{00000000-0005-0000-0000-0000AB830000}"/>
    <cellStyle name="Note 5 16 9 3 2" xfId="34263" xr:uid="{00000000-0005-0000-0000-0000AC830000}"/>
    <cellStyle name="Note 5 16 9 3 3" xfId="48716" xr:uid="{00000000-0005-0000-0000-0000AD830000}"/>
    <cellStyle name="Note 5 16 9 4" xfId="22425" xr:uid="{00000000-0005-0000-0000-0000AE830000}"/>
    <cellStyle name="Note 5 16 9 5" xfId="36878" xr:uid="{00000000-0005-0000-0000-0000AF830000}"/>
    <cellStyle name="Note 5 17" xfId="2498" xr:uid="{00000000-0005-0000-0000-0000B0830000}"/>
    <cellStyle name="Note 5 17 10" xfId="7471" xr:uid="{00000000-0005-0000-0000-0000B1830000}"/>
    <cellStyle name="Note 5 17 10 2" xfId="24906" xr:uid="{00000000-0005-0000-0000-0000B2830000}"/>
    <cellStyle name="Note 5 17 10 3" xfId="39359" xr:uid="{00000000-0005-0000-0000-0000B3830000}"/>
    <cellStyle name="Note 5 17 11" xfId="9912" xr:uid="{00000000-0005-0000-0000-0000B4830000}"/>
    <cellStyle name="Note 5 17 11 2" xfId="27347" xr:uid="{00000000-0005-0000-0000-0000B5830000}"/>
    <cellStyle name="Note 5 17 11 3" xfId="41800" xr:uid="{00000000-0005-0000-0000-0000B6830000}"/>
    <cellStyle name="Note 5 17 12" xfId="12332" xr:uid="{00000000-0005-0000-0000-0000B7830000}"/>
    <cellStyle name="Note 5 17 12 2" xfId="29767" xr:uid="{00000000-0005-0000-0000-0000B8830000}"/>
    <cellStyle name="Note 5 17 12 3" xfId="44220" xr:uid="{00000000-0005-0000-0000-0000B9830000}"/>
    <cellStyle name="Note 5 17 13" xfId="19339" xr:uid="{00000000-0005-0000-0000-0000BA830000}"/>
    <cellStyle name="Note 5 17 2" xfId="2499" xr:uid="{00000000-0005-0000-0000-0000BB830000}"/>
    <cellStyle name="Note 5 17 2 2" xfId="2500" xr:uid="{00000000-0005-0000-0000-0000BC830000}"/>
    <cellStyle name="Note 5 17 2 2 2" xfId="5011" xr:uid="{00000000-0005-0000-0000-0000BD830000}"/>
    <cellStyle name="Note 5 17 2 2 2 2" xfId="14384" xr:uid="{00000000-0005-0000-0000-0000BE830000}"/>
    <cellStyle name="Note 5 17 2 2 2 2 2" xfId="31819" xr:uid="{00000000-0005-0000-0000-0000BF830000}"/>
    <cellStyle name="Note 5 17 2 2 2 2 3" xfId="46272" xr:uid="{00000000-0005-0000-0000-0000C0830000}"/>
    <cellStyle name="Note 5 17 2 2 2 3" xfId="16845" xr:uid="{00000000-0005-0000-0000-0000C1830000}"/>
    <cellStyle name="Note 5 17 2 2 2 3 2" xfId="34280" xr:uid="{00000000-0005-0000-0000-0000C2830000}"/>
    <cellStyle name="Note 5 17 2 2 2 3 3" xfId="48733" xr:uid="{00000000-0005-0000-0000-0000C3830000}"/>
    <cellStyle name="Note 5 17 2 2 2 4" xfId="22447" xr:uid="{00000000-0005-0000-0000-0000C4830000}"/>
    <cellStyle name="Note 5 17 2 2 2 5" xfId="36900" xr:uid="{00000000-0005-0000-0000-0000C5830000}"/>
    <cellStyle name="Note 5 17 2 2 3" xfId="7473" xr:uid="{00000000-0005-0000-0000-0000C6830000}"/>
    <cellStyle name="Note 5 17 2 2 3 2" xfId="24908" xr:uid="{00000000-0005-0000-0000-0000C7830000}"/>
    <cellStyle name="Note 5 17 2 2 3 3" xfId="39361" xr:uid="{00000000-0005-0000-0000-0000C8830000}"/>
    <cellStyle name="Note 5 17 2 2 4" xfId="9914" xr:uid="{00000000-0005-0000-0000-0000C9830000}"/>
    <cellStyle name="Note 5 17 2 2 4 2" xfId="27349" xr:uid="{00000000-0005-0000-0000-0000CA830000}"/>
    <cellStyle name="Note 5 17 2 2 4 3" xfId="41802" xr:uid="{00000000-0005-0000-0000-0000CB830000}"/>
    <cellStyle name="Note 5 17 2 2 5" xfId="12334" xr:uid="{00000000-0005-0000-0000-0000CC830000}"/>
    <cellStyle name="Note 5 17 2 2 5 2" xfId="29769" xr:uid="{00000000-0005-0000-0000-0000CD830000}"/>
    <cellStyle name="Note 5 17 2 2 5 3" xfId="44222" xr:uid="{00000000-0005-0000-0000-0000CE830000}"/>
    <cellStyle name="Note 5 17 2 2 6" xfId="19341" xr:uid="{00000000-0005-0000-0000-0000CF830000}"/>
    <cellStyle name="Note 5 17 2 3" xfId="2501" xr:uid="{00000000-0005-0000-0000-0000D0830000}"/>
    <cellStyle name="Note 5 17 2 3 2" xfId="5012" xr:uid="{00000000-0005-0000-0000-0000D1830000}"/>
    <cellStyle name="Note 5 17 2 3 2 2" xfId="14385" xr:uid="{00000000-0005-0000-0000-0000D2830000}"/>
    <cellStyle name="Note 5 17 2 3 2 2 2" xfId="31820" xr:uid="{00000000-0005-0000-0000-0000D3830000}"/>
    <cellStyle name="Note 5 17 2 3 2 2 3" xfId="46273" xr:uid="{00000000-0005-0000-0000-0000D4830000}"/>
    <cellStyle name="Note 5 17 2 3 2 3" xfId="16846" xr:uid="{00000000-0005-0000-0000-0000D5830000}"/>
    <cellStyle name="Note 5 17 2 3 2 3 2" xfId="34281" xr:uid="{00000000-0005-0000-0000-0000D6830000}"/>
    <cellStyle name="Note 5 17 2 3 2 3 3" xfId="48734" xr:uid="{00000000-0005-0000-0000-0000D7830000}"/>
    <cellStyle name="Note 5 17 2 3 2 4" xfId="22448" xr:uid="{00000000-0005-0000-0000-0000D8830000}"/>
    <cellStyle name="Note 5 17 2 3 2 5" xfId="36901" xr:uid="{00000000-0005-0000-0000-0000D9830000}"/>
    <cellStyle name="Note 5 17 2 3 3" xfId="7474" xr:uid="{00000000-0005-0000-0000-0000DA830000}"/>
    <cellStyle name="Note 5 17 2 3 3 2" xfId="24909" xr:uid="{00000000-0005-0000-0000-0000DB830000}"/>
    <cellStyle name="Note 5 17 2 3 3 3" xfId="39362" xr:uid="{00000000-0005-0000-0000-0000DC830000}"/>
    <cellStyle name="Note 5 17 2 3 4" xfId="9915" xr:uid="{00000000-0005-0000-0000-0000DD830000}"/>
    <cellStyle name="Note 5 17 2 3 4 2" xfId="27350" xr:uid="{00000000-0005-0000-0000-0000DE830000}"/>
    <cellStyle name="Note 5 17 2 3 4 3" xfId="41803" xr:uid="{00000000-0005-0000-0000-0000DF830000}"/>
    <cellStyle name="Note 5 17 2 3 5" xfId="12335" xr:uid="{00000000-0005-0000-0000-0000E0830000}"/>
    <cellStyle name="Note 5 17 2 3 5 2" xfId="29770" xr:uid="{00000000-0005-0000-0000-0000E1830000}"/>
    <cellStyle name="Note 5 17 2 3 5 3" xfId="44223" xr:uid="{00000000-0005-0000-0000-0000E2830000}"/>
    <cellStyle name="Note 5 17 2 3 6" xfId="19342" xr:uid="{00000000-0005-0000-0000-0000E3830000}"/>
    <cellStyle name="Note 5 17 2 4" xfId="2502" xr:uid="{00000000-0005-0000-0000-0000E4830000}"/>
    <cellStyle name="Note 5 17 2 4 2" xfId="5013" xr:uid="{00000000-0005-0000-0000-0000E5830000}"/>
    <cellStyle name="Note 5 17 2 4 2 2" xfId="22449" xr:uid="{00000000-0005-0000-0000-0000E6830000}"/>
    <cellStyle name="Note 5 17 2 4 2 3" xfId="36902" xr:uid="{00000000-0005-0000-0000-0000E7830000}"/>
    <cellStyle name="Note 5 17 2 4 3" xfId="7475" xr:uid="{00000000-0005-0000-0000-0000E8830000}"/>
    <cellStyle name="Note 5 17 2 4 3 2" xfId="24910" xr:uid="{00000000-0005-0000-0000-0000E9830000}"/>
    <cellStyle name="Note 5 17 2 4 3 3" xfId="39363" xr:uid="{00000000-0005-0000-0000-0000EA830000}"/>
    <cellStyle name="Note 5 17 2 4 4" xfId="9916" xr:uid="{00000000-0005-0000-0000-0000EB830000}"/>
    <cellStyle name="Note 5 17 2 4 4 2" xfId="27351" xr:uid="{00000000-0005-0000-0000-0000EC830000}"/>
    <cellStyle name="Note 5 17 2 4 4 3" xfId="41804" xr:uid="{00000000-0005-0000-0000-0000ED830000}"/>
    <cellStyle name="Note 5 17 2 4 5" xfId="12336" xr:uid="{00000000-0005-0000-0000-0000EE830000}"/>
    <cellStyle name="Note 5 17 2 4 5 2" xfId="29771" xr:uid="{00000000-0005-0000-0000-0000EF830000}"/>
    <cellStyle name="Note 5 17 2 4 5 3" xfId="44224" xr:uid="{00000000-0005-0000-0000-0000F0830000}"/>
    <cellStyle name="Note 5 17 2 4 6" xfId="15395" xr:uid="{00000000-0005-0000-0000-0000F1830000}"/>
    <cellStyle name="Note 5 17 2 4 6 2" xfId="32830" xr:uid="{00000000-0005-0000-0000-0000F2830000}"/>
    <cellStyle name="Note 5 17 2 4 6 3" xfId="47283" xr:uid="{00000000-0005-0000-0000-0000F3830000}"/>
    <cellStyle name="Note 5 17 2 4 7" xfId="19343" xr:uid="{00000000-0005-0000-0000-0000F4830000}"/>
    <cellStyle name="Note 5 17 2 4 8" xfId="20557" xr:uid="{00000000-0005-0000-0000-0000F5830000}"/>
    <cellStyle name="Note 5 17 2 5" xfId="5010" xr:uid="{00000000-0005-0000-0000-0000F6830000}"/>
    <cellStyle name="Note 5 17 2 5 2" xfId="14383" xr:uid="{00000000-0005-0000-0000-0000F7830000}"/>
    <cellStyle name="Note 5 17 2 5 2 2" xfId="31818" xr:uid="{00000000-0005-0000-0000-0000F8830000}"/>
    <cellStyle name="Note 5 17 2 5 2 3" xfId="46271" xr:uid="{00000000-0005-0000-0000-0000F9830000}"/>
    <cellStyle name="Note 5 17 2 5 3" xfId="16844" xr:uid="{00000000-0005-0000-0000-0000FA830000}"/>
    <cellStyle name="Note 5 17 2 5 3 2" xfId="34279" xr:uid="{00000000-0005-0000-0000-0000FB830000}"/>
    <cellStyle name="Note 5 17 2 5 3 3" xfId="48732" xr:uid="{00000000-0005-0000-0000-0000FC830000}"/>
    <cellStyle name="Note 5 17 2 5 4" xfId="22446" xr:uid="{00000000-0005-0000-0000-0000FD830000}"/>
    <cellStyle name="Note 5 17 2 5 5" xfId="36899" xr:uid="{00000000-0005-0000-0000-0000FE830000}"/>
    <cellStyle name="Note 5 17 2 6" xfId="7472" xr:uid="{00000000-0005-0000-0000-0000FF830000}"/>
    <cellStyle name="Note 5 17 2 6 2" xfId="24907" xr:uid="{00000000-0005-0000-0000-000000840000}"/>
    <cellStyle name="Note 5 17 2 6 3" xfId="39360" xr:uid="{00000000-0005-0000-0000-000001840000}"/>
    <cellStyle name="Note 5 17 2 7" xfId="9913" xr:uid="{00000000-0005-0000-0000-000002840000}"/>
    <cellStyle name="Note 5 17 2 7 2" xfId="27348" xr:uid="{00000000-0005-0000-0000-000003840000}"/>
    <cellStyle name="Note 5 17 2 7 3" xfId="41801" xr:uid="{00000000-0005-0000-0000-000004840000}"/>
    <cellStyle name="Note 5 17 2 8" xfId="12333" xr:uid="{00000000-0005-0000-0000-000005840000}"/>
    <cellStyle name="Note 5 17 2 8 2" xfId="29768" xr:uid="{00000000-0005-0000-0000-000006840000}"/>
    <cellStyle name="Note 5 17 2 8 3" xfId="44221" xr:uid="{00000000-0005-0000-0000-000007840000}"/>
    <cellStyle name="Note 5 17 2 9" xfId="19340" xr:uid="{00000000-0005-0000-0000-000008840000}"/>
    <cellStyle name="Note 5 17 3" xfId="2503" xr:uid="{00000000-0005-0000-0000-000009840000}"/>
    <cellStyle name="Note 5 17 3 2" xfId="2504" xr:uid="{00000000-0005-0000-0000-00000A840000}"/>
    <cellStyle name="Note 5 17 3 2 2" xfId="5015" xr:uid="{00000000-0005-0000-0000-00000B840000}"/>
    <cellStyle name="Note 5 17 3 2 2 2" xfId="14387" xr:uid="{00000000-0005-0000-0000-00000C840000}"/>
    <cellStyle name="Note 5 17 3 2 2 2 2" xfId="31822" xr:uid="{00000000-0005-0000-0000-00000D840000}"/>
    <cellStyle name="Note 5 17 3 2 2 2 3" xfId="46275" xr:uid="{00000000-0005-0000-0000-00000E840000}"/>
    <cellStyle name="Note 5 17 3 2 2 3" xfId="16848" xr:uid="{00000000-0005-0000-0000-00000F840000}"/>
    <cellStyle name="Note 5 17 3 2 2 3 2" xfId="34283" xr:uid="{00000000-0005-0000-0000-000010840000}"/>
    <cellStyle name="Note 5 17 3 2 2 3 3" xfId="48736" xr:uid="{00000000-0005-0000-0000-000011840000}"/>
    <cellStyle name="Note 5 17 3 2 2 4" xfId="22451" xr:uid="{00000000-0005-0000-0000-000012840000}"/>
    <cellStyle name="Note 5 17 3 2 2 5" xfId="36904" xr:uid="{00000000-0005-0000-0000-000013840000}"/>
    <cellStyle name="Note 5 17 3 2 3" xfId="7477" xr:uid="{00000000-0005-0000-0000-000014840000}"/>
    <cellStyle name="Note 5 17 3 2 3 2" xfId="24912" xr:uid="{00000000-0005-0000-0000-000015840000}"/>
    <cellStyle name="Note 5 17 3 2 3 3" xfId="39365" xr:uid="{00000000-0005-0000-0000-000016840000}"/>
    <cellStyle name="Note 5 17 3 2 4" xfId="9918" xr:uid="{00000000-0005-0000-0000-000017840000}"/>
    <cellStyle name="Note 5 17 3 2 4 2" xfId="27353" xr:uid="{00000000-0005-0000-0000-000018840000}"/>
    <cellStyle name="Note 5 17 3 2 4 3" xfId="41806" xr:uid="{00000000-0005-0000-0000-000019840000}"/>
    <cellStyle name="Note 5 17 3 2 5" xfId="12338" xr:uid="{00000000-0005-0000-0000-00001A840000}"/>
    <cellStyle name="Note 5 17 3 2 5 2" xfId="29773" xr:uid="{00000000-0005-0000-0000-00001B840000}"/>
    <cellStyle name="Note 5 17 3 2 5 3" xfId="44226" xr:uid="{00000000-0005-0000-0000-00001C840000}"/>
    <cellStyle name="Note 5 17 3 2 6" xfId="19345" xr:uid="{00000000-0005-0000-0000-00001D840000}"/>
    <cellStyle name="Note 5 17 3 3" xfId="2505" xr:uid="{00000000-0005-0000-0000-00001E840000}"/>
    <cellStyle name="Note 5 17 3 3 2" xfId="5016" xr:uid="{00000000-0005-0000-0000-00001F840000}"/>
    <cellStyle name="Note 5 17 3 3 2 2" xfId="14388" xr:uid="{00000000-0005-0000-0000-000020840000}"/>
    <cellStyle name="Note 5 17 3 3 2 2 2" xfId="31823" xr:uid="{00000000-0005-0000-0000-000021840000}"/>
    <cellStyle name="Note 5 17 3 3 2 2 3" xfId="46276" xr:uid="{00000000-0005-0000-0000-000022840000}"/>
    <cellStyle name="Note 5 17 3 3 2 3" xfId="16849" xr:uid="{00000000-0005-0000-0000-000023840000}"/>
    <cellStyle name="Note 5 17 3 3 2 3 2" xfId="34284" xr:uid="{00000000-0005-0000-0000-000024840000}"/>
    <cellStyle name="Note 5 17 3 3 2 3 3" xfId="48737" xr:uid="{00000000-0005-0000-0000-000025840000}"/>
    <cellStyle name="Note 5 17 3 3 2 4" xfId="22452" xr:uid="{00000000-0005-0000-0000-000026840000}"/>
    <cellStyle name="Note 5 17 3 3 2 5" xfId="36905" xr:uid="{00000000-0005-0000-0000-000027840000}"/>
    <cellStyle name="Note 5 17 3 3 3" xfId="7478" xr:uid="{00000000-0005-0000-0000-000028840000}"/>
    <cellStyle name="Note 5 17 3 3 3 2" xfId="24913" xr:uid="{00000000-0005-0000-0000-000029840000}"/>
    <cellStyle name="Note 5 17 3 3 3 3" xfId="39366" xr:uid="{00000000-0005-0000-0000-00002A840000}"/>
    <cellStyle name="Note 5 17 3 3 4" xfId="9919" xr:uid="{00000000-0005-0000-0000-00002B840000}"/>
    <cellStyle name="Note 5 17 3 3 4 2" xfId="27354" xr:uid="{00000000-0005-0000-0000-00002C840000}"/>
    <cellStyle name="Note 5 17 3 3 4 3" xfId="41807" xr:uid="{00000000-0005-0000-0000-00002D840000}"/>
    <cellStyle name="Note 5 17 3 3 5" xfId="12339" xr:uid="{00000000-0005-0000-0000-00002E840000}"/>
    <cellStyle name="Note 5 17 3 3 5 2" xfId="29774" xr:uid="{00000000-0005-0000-0000-00002F840000}"/>
    <cellStyle name="Note 5 17 3 3 5 3" xfId="44227" xr:uid="{00000000-0005-0000-0000-000030840000}"/>
    <cellStyle name="Note 5 17 3 3 6" xfId="19346" xr:uid="{00000000-0005-0000-0000-000031840000}"/>
    <cellStyle name="Note 5 17 3 4" xfId="2506" xr:uid="{00000000-0005-0000-0000-000032840000}"/>
    <cellStyle name="Note 5 17 3 4 2" xfId="5017" xr:uid="{00000000-0005-0000-0000-000033840000}"/>
    <cellStyle name="Note 5 17 3 4 2 2" xfId="22453" xr:uid="{00000000-0005-0000-0000-000034840000}"/>
    <cellStyle name="Note 5 17 3 4 2 3" xfId="36906" xr:uid="{00000000-0005-0000-0000-000035840000}"/>
    <cellStyle name="Note 5 17 3 4 3" xfId="7479" xr:uid="{00000000-0005-0000-0000-000036840000}"/>
    <cellStyle name="Note 5 17 3 4 3 2" xfId="24914" xr:uid="{00000000-0005-0000-0000-000037840000}"/>
    <cellStyle name="Note 5 17 3 4 3 3" xfId="39367" xr:uid="{00000000-0005-0000-0000-000038840000}"/>
    <cellStyle name="Note 5 17 3 4 4" xfId="9920" xr:uid="{00000000-0005-0000-0000-000039840000}"/>
    <cellStyle name="Note 5 17 3 4 4 2" xfId="27355" xr:uid="{00000000-0005-0000-0000-00003A840000}"/>
    <cellStyle name="Note 5 17 3 4 4 3" xfId="41808" xr:uid="{00000000-0005-0000-0000-00003B840000}"/>
    <cellStyle name="Note 5 17 3 4 5" xfId="12340" xr:uid="{00000000-0005-0000-0000-00003C840000}"/>
    <cellStyle name="Note 5 17 3 4 5 2" xfId="29775" xr:uid="{00000000-0005-0000-0000-00003D840000}"/>
    <cellStyle name="Note 5 17 3 4 5 3" xfId="44228" xr:uid="{00000000-0005-0000-0000-00003E840000}"/>
    <cellStyle name="Note 5 17 3 4 6" xfId="15396" xr:uid="{00000000-0005-0000-0000-00003F840000}"/>
    <cellStyle name="Note 5 17 3 4 6 2" xfId="32831" xr:uid="{00000000-0005-0000-0000-000040840000}"/>
    <cellStyle name="Note 5 17 3 4 6 3" xfId="47284" xr:uid="{00000000-0005-0000-0000-000041840000}"/>
    <cellStyle name="Note 5 17 3 4 7" xfId="19347" xr:uid="{00000000-0005-0000-0000-000042840000}"/>
    <cellStyle name="Note 5 17 3 4 8" xfId="20558" xr:uid="{00000000-0005-0000-0000-000043840000}"/>
    <cellStyle name="Note 5 17 3 5" xfId="5014" xr:uid="{00000000-0005-0000-0000-000044840000}"/>
    <cellStyle name="Note 5 17 3 5 2" xfId="14386" xr:uid="{00000000-0005-0000-0000-000045840000}"/>
    <cellStyle name="Note 5 17 3 5 2 2" xfId="31821" xr:uid="{00000000-0005-0000-0000-000046840000}"/>
    <cellStyle name="Note 5 17 3 5 2 3" xfId="46274" xr:uid="{00000000-0005-0000-0000-000047840000}"/>
    <cellStyle name="Note 5 17 3 5 3" xfId="16847" xr:uid="{00000000-0005-0000-0000-000048840000}"/>
    <cellStyle name="Note 5 17 3 5 3 2" xfId="34282" xr:uid="{00000000-0005-0000-0000-000049840000}"/>
    <cellStyle name="Note 5 17 3 5 3 3" xfId="48735" xr:uid="{00000000-0005-0000-0000-00004A840000}"/>
    <cellStyle name="Note 5 17 3 5 4" xfId="22450" xr:uid="{00000000-0005-0000-0000-00004B840000}"/>
    <cellStyle name="Note 5 17 3 5 5" xfId="36903" xr:uid="{00000000-0005-0000-0000-00004C840000}"/>
    <cellStyle name="Note 5 17 3 6" xfId="7476" xr:uid="{00000000-0005-0000-0000-00004D840000}"/>
    <cellStyle name="Note 5 17 3 6 2" xfId="24911" xr:uid="{00000000-0005-0000-0000-00004E840000}"/>
    <cellStyle name="Note 5 17 3 6 3" xfId="39364" xr:uid="{00000000-0005-0000-0000-00004F840000}"/>
    <cellStyle name="Note 5 17 3 7" xfId="9917" xr:uid="{00000000-0005-0000-0000-000050840000}"/>
    <cellStyle name="Note 5 17 3 7 2" xfId="27352" xr:uid="{00000000-0005-0000-0000-000051840000}"/>
    <cellStyle name="Note 5 17 3 7 3" xfId="41805" xr:uid="{00000000-0005-0000-0000-000052840000}"/>
    <cellStyle name="Note 5 17 3 8" xfId="12337" xr:uid="{00000000-0005-0000-0000-000053840000}"/>
    <cellStyle name="Note 5 17 3 8 2" xfId="29772" xr:uid="{00000000-0005-0000-0000-000054840000}"/>
    <cellStyle name="Note 5 17 3 8 3" xfId="44225" xr:uid="{00000000-0005-0000-0000-000055840000}"/>
    <cellStyle name="Note 5 17 3 9" xfId="19344" xr:uid="{00000000-0005-0000-0000-000056840000}"/>
    <cellStyle name="Note 5 17 4" xfId="2507" xr:uid="{00000000-0005-0000-0000-000057840000}"/>
    <cellStyle name="Note 5 17 4 2" xfId="2508" xr:uid="{00000000-0005-0000-0000-000058840000}"/>
    <cellStyle name="Note 5 17 4 2 2" xfId="5019" xr:uid="{00000000-0005-0000-0000-000059840000}"/>
    <cellStyle name="Note 5 17 4 2 2 2" xfId="14390" xr:uid="{00000000-0005-0000-0000-00005A840000}"/>
    <cellStyle name="Note 5 17 4 2 2 2 2" xfId="31825" xr:uid="{00000000-0005-0000-0000-00005B840000}"/>
    <cellStyle name="Note 5 17 4 2 2 2 3" xfId="46278" xr:uid="{00000000-0005-0000-0000-00005C840000}"/>
    <cellStyle name="Note 5 17 4 2 2 3" xfId="16851" xr:uid="{00000000-0005-0000-0000-00005D840000}"/>
    <cellStyle name="Note 5 17 4 2 2 3 2" xfId="34286" xr:uid="{00000000-0005-0000-0000-00005E840000}"/>
    <cellStyle name="Note 5 17 4 2 2 3 3" xfId="48739" xr:uid="{00000000-0005-0000-0000-00005F840000}"/>
    <cellStyle name="Note 5 17 4 2 2 4" xfId="22455" xr:uid="{00000000-0005-0000-0000-000060840000}"/>
    <cellStyle name="Note 5 17 4 2 2 5" xfId="36908" xr:uid="{00000000-0005-0000-0000-000061840000}"/>
    <cellStyle name="Note 5 17 4 2 3" xfId="7481" xr:uid="{00000000-0005-0000-0000-000062840000}"/>
    <cellStyle name="Note 5 17 4 2 3 2" xfId="24916" xr:uid="{00000000-0005-0000-0000-000063840000}"/>
    <cellStyle name="Note 5 17 4 2 3 3" xfId="39369" xr:uid="{00000000-0005-0000-0000-000064840000}"/>
    <cellStyle name="Note 5 17 4 2 4" xfId="9922" xr:uid="{00000000-0005-0000-0000-000065840000}"/>
    <cellStyle name="Note 5 17 4 2 4 2" xfId="27357" xr:uid="{00000000-0005-0000-0000-000066840000}"/>
    <cellStyle name="Note 5 17 4 2 4 3" xfId="41810" xr:uid="{00000000-0005-0000-0000-000067840000}"/>
    <cellStyle name="Note 5 17 4 2 5" xfId="12342" xr:uid="{00000000-0005-0000-0000-000068840000}"/>
    <cellStyle name="Note 5 17 4 2 5 2" xfId="29777" xr:uid="{00000000-0005-0000-0000-000069840000}"/>
    <cellStyle name="Note 5 17 4 2 5 3" xfId="44230" xr:uid="{00000000-0005-0000-0000-00006A840000}"/>
    <cellStyle name="Note 5 17 4 2 6" xfId="19349" xr:uid="{00000000-0005-0000-0000-00006B840000}"/>
    <cellStyle name="Note 5 17 4 3" xfId="2509" xr:uid="{00000000-0005-0000-0000-00006C840000}"/>
    <cellStyle name="Note 5 17 4 3 2" xfId="5020" xr:uid="{00000000-0005-0000-0000-00006D840000}"/>
    <cellStyle name="Note 5 17 4 3 2 2" xfId="14391" xr:uid="{00000000-0005-0000-0000-00006E840000}"/>
    <cellStyle name="Note 5 17 4 3 2 2 2" xfId="31826" xr:uid="{00000000-0005-0000-0000-00006F840000}"/>
    <cellStyle name="Note 5 17 4 3 2 2 3" xfId="46279" xr:uid="{00000000-0005-0000-0000-000070840000}"/>
    <cellStyle name="Note 5 17 4 3 2 3" xfId="16852" xr:uid="{00000000-0005-0000-0000-000071840000}"/>
    <cellStyle name="Note 5 17 4 3 2 3 2" xfId="34287" xr:uid="{00000000-0005-0000-0000-000072840000}"/>
    <cellStyle name="Note 5 17 4 3 2 3 3" xfId="48740" xr:uid="{00000000-0005-0000-0000-000073840000}"/>
    <cellStyle name="Note 5 17 4 3 2 4" xfId="22456" xr:uid="{00000000-0005-0000-0000-000074840000}"/>
    <cellStyle name="Note 5 17 4 3 2 5" xfId="36909" xr:uid="{00000000-0005-0000-0000-000075840000}"/>
    <cellStyle name="Note 5 17 4 3 3" xfId="7482" xr:uid="{00000000-0005-0000-0000-000076840000}"/>
    <cellStyle name="Note 5 17 4 3 3 2" xfId="24917" xr:uid="{00000000-0005-0000-0000-000077840000}"/>
    <cellStyle name="Note 5 17 4 3 3 3" xfId="39370" xr:uid="{00000000-0005-0000-0000-000078840000}"/>
    <cellStyle name="Note 5 17 4 3 4" xfId="9923" xr:uid="{00000000-0005-0000-0000-000079840000}"/>
    <cellStyle name="Note 5 17 4 3 4 2" xfId="27358" xr:uid="{00000000-0005-0000-0000-00007A840000}"/>
    <cellStyle name="Note 5 17 4 3 4 3" xfId="41811" xr:uid="{00000000-0005-0000-0000-00007B840000}"/>
    <cellStyle name="Note 5 17 4 3 5" xfId="12343" xr:uid="{00000000-0005-0000-0000-00007C840000}"/>
    <cellStyle name="Note 5 17 4 3 5 2" xfId="29778" xr:uid="{00000000-0005-0000-0000-00007D840000}"/>
    <cellStyle name="Note 5 17 4 3 5 3" xfId="44231" xr:uid="{00000000-0005-0000-0000-00007E840000}"/>
    <cellStyle name="Note 5 17 4 3 6" xfId="19350" xr:uid="{00000000-0005-0000-0000-00007F840000}"/>
    <cellStyle name="Note 5 17 4 4" xfId="2510" xr:uid="{00000000-0005-0000-0000-000080840000}"/>
    <cellStyle name="Note 5 17 4 4 2" xfId="5021" xr:uid="{00000000-0005-0000-0000-000081840000}"/>
    <cellStyle name="Note 5 17 4 4 2 2" xfId="22457" xr:uid="{00000000-0005-0000-0000-000082840000}"/>
    <cellStyle name="Note 5 17 4 4 2 3" xfId="36910" xr:uid="{00000000-0005-0000-0000-000083840000}"/>
    <cellStyle name="Note 5 17 4 4 3" xfId="7483" xr:uid="{00000000-0005-0000-0000-000084840000}"/>
    <cellStyle name="Note 5 17 4 4 3 2" xfId="24918" xr:uid="{00000000-0005-0000-0000-000085840000}"/>
    <cellStyle name="Note 5 17 4 4 3 3" xfId="39371" xr:uid="{00000000-0005-0000-0000-000086840000}"/>
    <cellStyle name="Note 5 17 4 4 4" xfId="9924" xr:uid="{00000000-0005-0000-0000-000087840000}"/>
    <cellStyle name="Note 5 17 4 4 4 2" xfId="27359" xr:uid="{00000000-0005-0000-0000-000088840000}"/>
    <cellStyle name="Note 5 17 4 4 4 3" xfId="41812" xr:uid="{00000000-0005-0000-0000-000089840000}"/>
    <cellStyle name="Note 5 17 4 4 5" xfId="12344" xr:uid="{00000000-0005-0000-0000-00008A840000}"/>
    <cellStyle name="Note 5 17 4 4 5 2" xfId="29779" xr:uid="{00000000-0005-0000-0000-00008B840000}"/>
    <cellStyle name="Note 5 17 4 4 5 3" xfId="44232" xr:uid="{00000000-0005-0000-0000-00008C840000}"/>
    <cellStyle name="Note 5 17 4 4 6" xfId="15397" xr:uid="{00000000-0005-0000-0000-00008D840000}"/>
    <cellStyle name="Note 5 17 4 4 6 2" xfId="32832" xr:uid="{00000000-0005-0000-0000-00008E840000}"/>
    <cellStyle name="Note 5 17 4 4 6 3" xfId="47285" xr:uid="{00000000-0005-0000-0000-00008F840000}"/>
    <cellStyle name="Note 5 17 4 4 7" xfId="19351" xr:uid="{00000000-0005-0000-0000-000090840000}"/>
    <cellStyle name="Note 5 17 4 4 8" xfId="20559" xr:uid="{00000000-0005-0000-0000-000091840000}"/>
    <cellStyle name="Note 5 17 4 5" xfId="5018" xr:uid="{00000000-0005-0000-0000-000092840000}"/>
    <cellStyle name="Note 5 17 4 5 2" xfId="14389" xr:uid="{00000000-0005-0000-0000-000093840000}"/>
    <cellStyle name="Note 5 17 4 5 2 2" xfId="31824" xr:uid="{00000000-0005-0000-0000-000094840000}"/>
    <cellStyle name="Note 5 17 4 5 2 3" xfId="46277" xr:uid="{00000000-0005-0000-0000-000095840000}"/>
    <cellStyle name="Note 5 17 4 5 3" xfId="16850" xr:uid="{00000000-0005-0000-0000-000096840000}"/>
    <cellStyle name="Note 5 17 4 5 3 2" xfId="34285" xr:uid="{00000000-0005-0000-0000-000097840000}"/>
    <cellStyle name="Note 5 17 4 5 3 3" xfId="48738" xr:uid="{00000000-0005-0000-0000-000098840000}"/>
    <cellStyle name="Note 5 17 4 5 4" xfId="22454" xr:uid="{00000000-0005-0000-0000-000099840000}"/>
    <cellStyle name="Note 5 17 4 5 5" xfId="36907" xr:uid="{00000000-0005-0000-0000-00009A840000}"/>
    <cellStyle name="Note 5 17 4 6" xfId="7480" xr:uid="{00000000-0005-0000-0000-00009B840000}"/>
    <cellStyle name="Note 5 17 4 6 2" xfId="24915" xr:uid="{00000000-0005-0000-0000-00009C840000}"/>
    <cellStyle name="Note 5 17 4 6 3" xfId="39368" xr:uid="{00000000-0005-0000-0000-00009D840000}"/>
    <cellStyle name="Note 5 17 4 7" xfId="9921" xr:uid="{00000000-0005-0000-0000-00009E840000}"/>
    <cellStyle name="Note 5 17 4 7 2" xfId="27356" xr:uid="{00000000-0005-0000-0000-00009F840000}"/>
    <cellStyle name="Note 5 17 4 7 3" xfId="41809" xr:uid="{00000000-0005-0000-0000-0000A0840000}"/>
    <cellStyle name="Note 5 17 4 8" xfId="12341" xr:uid="{00000000-0005-0000-0000-0000A1840000}"/>
    <cellStyle name="Note 5 17 4 8 2" xfId="29776" xr:uid="{00000000-0005-0000-0000-0000A2840000}"/>
    <cellStyle name="Note 5 17 4 8 3" xfId="44229" xr:uid="{00000000-0005-0000-0000-0000A3840000}"/>
    <cellStyle name="Note 5 17 4 9" xfId="19348" xr:uid="{00000000-0005-0000-0000-0000A4840000}"/>
    <cellStyle name="Note 5 17 5" xfId="2511" xr:uid="{00000000-0005-0000-0000-0000A5840000}"/>
    <cellStyle name="Note 5 17 5 2" xfId="2512" xr:uid="{00000000-0005-0000-0000-0000A6840000}"/>
    <cellStyle name="Note 5 17 5 2 2" xfId="5023" xr:uid="{00000000-0005-0000-0000-0000A7840000}"/>
    <cellStyle name="Note 5 17 5 2 2 2" xfId="14393" xr:uid="{00000000-0005-0000-0000-0000A8840000}"/>
    <cellStyle name="Note 5 17 5 2 2 2 2" xfId="31828" xr:uid="{00000000-0005-0000-0000-0000A9840000}"/>
    <cellStyle name="Note 5 17 5 2 2 2 3" xfId="46281" xr:uid="{00000000-0005-0000-0000-0000AA840000}"/>
    <cellStyle name="Note 5 17 5 2 2 3" xfId="16854" xr:uid="{00000000-0005-0000-0000-0000AB840000}"/>
    <cellStyle name="Note 5 17 5 2 2 3 2" xfId="34289" xr:uid="{00000000-0005-0000-0000-0000AC840000}"/>
    <cellStyle name="Note 5 17 5 2 2 3 3" xfId="48742" xr:uid="{00000000-0005-0000-0000-0000AD840000}"/>
    <cellStyle name="Note 5 17 5 2 2 4" xfId="22459" xr:uid="{00000000-0005-0000-0000-0000AE840000}"/>
    <cellStyle name="Note 5 17 5 2 2 5" xfId="36912" xr:uid="{00000000-0005-0000-0000-0000AF840000}"/>
    <cellStyle name="Note 5 17 5 2 3" xfId="7485" xr:uid="{00000000-0005-0000-0000-0000B0840000}"/>
    <cellStyle name="Note 5 17 5 2 3 2" xfId="24920" xr:uid="{00000000-0005-0000-0000-0000B1840000}"/>
    <cellStyle name="Note 5 17 5 2 3 3" xfId="39373" xr:uid="{00000000-0005-0000-0000-0000B2840000}"/>
    <cellStyle name="Note 5 17 5 2 4" xfId="9926" xr:uid="{00000000-0005-0000-0000-0000B3840000}"/>
    <cellStyle name="Note 5 17 5 2 4 2" xfId="27361" xr:uid="{00000000-0005-0000-0000-0000B4840000}"/>
    <cellStyle name="Note 5 17 5 2 4 3" xfId="41814" xr:uid="{00000000-0005-0000-0000-0000B5840000}"/>
    <cellStyle name="Note 5 17 5 2 5" xfId="12346" xr:uid="{00000000-0005-0000-0000-0000B6840000}"/>
    <cellStyle name="Note 5 17 5 2 5 2" xfId="29781" xr:uid="{00000000-0005-0000-0000-0000B7840000}"/>
    <cellStyle name="Note 5 17 5 2 5 3" xfId="44234" xr:uid="{00000000-0005-0000-0000-0000B8840000}"/>
    <cellStyle name="Note 5 17 5 2 6" xfId="19353" xr:uid="{00000000-0005-0000-0000-0000B9840000}"/>
    <cellStyle name="Note 5 17 5 3" xfId="2513" xr:uid="{00000000-0005-0000-0000-0000BA840000}"/>
    <cellStyle name="Note 5 17 5 3 2" xfId="5024" xr:uid="{00000000-0005-0000-0000-0000BB840000}"/>
    <cellStyle name="Note 5 17 5 3 2 2" xfId="14394" xr:uid="{00000000-0005-0000-0000-0000BC840000}"/>
    <cellStyle name="Note 5 17 5 3 2 2 2" xfId="31829" xr:uid="{00000000-0005-0000-0000-0000BD840000}"/>
    <cellStyle name="Note 5 17 5 3 2 2 3" xfId="46282" xr:uid="{00000000-0005-0000-0000-0000BE840000}"/>
    <cellStyle name="Note 5 17 5 3 2 3" xfId="16855" xr:uid="{00000000-0005-0000-0000-0000BF840000}"/>
    <cellStyle name="Note 5 17 5 3 2 3 2" xfId="34290" xr:uid="{00000000-0005-0000-0000-0000C0840000}"/>
    <cellStyle name="Note 5 17 5 3 2 3 3" xfId="48743" xr:uid="{00000000-0005-0000-0000-0000C1840000}"/>
    <cellStyle name="Note 5 17 5 3 2 4" xfId="22460" xr:uid="{00000000-0005-0000-0000-0000C2840000}"/>
    <cellStyle name="Note 5 17 5 3 2 5" xfId="36913" xr:uid="{00000000-0005-0000-0000-0000C3840000}"/>
    <cellStyle name="Note 5 17 5 3 3" xfId="7486" xr:uid="{00000000-0005-0000-0000-0000C4840000}"/>
    <cellStyle name="Note 5 17 5 3 3 2" xfId="24921" xr:uid="{00000000-0005-0000-0000-0000C5840000}"/>
    <cellStyle name="Note 5 17 5 3 3 3" xfId="39374" xr:uid="{00000000-0005-0000-0000-0000C6840000}"/>
    <cellStyle name="Note 5 17 5 3 4" xfId="9927" xr:uid="{00000000-0005-0000-0000-0000C7840000}"/>
    <cellStyle name="Note 5 17 5 3 4 2" xfId="27362" xr:uid="{00000000-0005-0000-0000-0000C8840000}"/>
    <cellStyle name="Note 5 17 5 3 4 3" xfId="41815" xr:uid="{00000000-0005-0000-0000-0000C9840000}"/>
    <cellStyle name="Note 5 17 5 3 5" xfId="12347" xr:uid="{00000000-0005-0000-0000-0000CA840000}"/>
    <cellStyle name="Note 5 17 5 3 5 2" xfId="29782" xr:uid="{00000000-0005-0000-0000-0000CB840000}"/>
    <cellStyle name="Note 5 17 5 3 5 3" xfId="44235" xr:uid="{00000000-0005-0000-0000-0000CC840000}"/>
    <cellStyle name="Note 5 17 5 3 6" xfId="19354" xr:uid="{00000000-0005-0000-0000-0000CD840000}"/>
    <cellStyle name="Note 5 17 5 4" xfId="2514" xr:uid="{00000000-0005-0000-0000-0000CE840000}"/>
    <cellStyle name="Note 5 17 5 4 2" xfId="5025" xr:uid="{00000000-0005-0000-0000-0000CF840000}"/>
    <cellStyle name="Note 5 17 5 4 2 2" xfId="22461" xr:uid="{00000000-0005-0000-0000-0000D0840000}"/>
    <cellStyle name="Note 5 17 5 4 2 3" xfId="36914" xr:uid="{00000000-0005-0000-0000-0000D1840000}"/>
    <cellStyle name="Note 5 17 5 4 3" xfId="7487" xr:uid="{00000000-0005-0000-0000-0000D2840000}"/>
    <cellStyle name="Note 5 17 5 4 3 2" xfId="24922" xr:uid="{00000000-0005-0000-0000-0000D3840000}"/>
    <cellStyle name="Note 5 17 5 4 3 3" xfId="39375" xr:uid="{00000000-0005-0000-0000-0000D4840000}"/>
    <cellStyle name="Note 5 17 5 4 4" xfId="9928" xr:uid="{00000000-0005-0000-0000-0000D5840000}"/>
    <cellStyle name="Note 5 17 5 4 4 2" xfId="27363" xr:uid="{00000000-0005-0000-0000-0000D6840000}"/>
    <cellStyle name="Note 5 17 5 4 4 3" xfId="41816" xr:uid="{00000000-0005-0000-0000-0000D7840000}"/>
    <cellStyle name="Note 5 17 5 4 5" xfId="12348" xr:uid="{00000000-0005-0000-0000-0000D8840000}"/>
    <cellStyle name="Note 5 17 5 4 5 2" xfId="29783" xr:uid="{00000000-0005-0000-0000-0000D9840000}"/>
    <cellStyle name="Note 5 17 5 4 5 3" xfId="44236" xr:uid="{00000000-0005-0000-0000-0000DA840000}"/>
    <cellStyle name="Note 5 17 5 4 6" xfId="15398" xr:uid="{00000000-0005-0000-0000-0000DB840000}"/>
    <cellStyle name="Note 5 17 5 4 6 2" xfId="32833" xr:uid="{00000000-0005-0000-0000-0000DC840000}"/>
    <cellStyle name="Note 5 17 5 4 6 3" xfId="47286" xr:uid="{00000000-0005-0000-0000-0000DD840000}"/>
    <cellStyle name="Note 5 17 5 4 7" xfId="19355" xr:uid="{00000000-0005-0000-0000-0000DE840000}"/>
    <cellStyle name="Note 5 17 5 4 8" xfId="20560" xr:uid="{00000000-0005-0000-0000-0000DF840000}"/>
    <cellStyle name="Note 5 17 5 5" xfId="5022" xr:uid="{00000000-0005-0000-0000-0000E0840000}"/>
    <cellStyle name="Note 5 17 5 5 2" xfId="14392" xr:uid="{00000000-0005-0000-0000-0000E1840000}"/>
    <cellStyle name="Note 5 17 5 5 2 2" xfId="31827" xr:uid="{00000000-0005-0000-0000-0000E2840000}"/>
    <cellStyle name="Note 5 17 5 5 2 3" xfId="46280" xr:uid="{00000000-0005-0000-0000-0000E3840000}"/>
    <cellStyle name="Note 5 17 5 5 3" xfId="16853" xr:uid="{00000000-0005-0000-0000-0000E4840000}"/>
    <cellStyle name="Note 5 17 5 5 3 2" xfId="34288" xr:uid="{00000000-0005-0000-0000-0000E5840000}"/>
    <cellStyle name="Note 5 17 5 5 3 3" xfId="48741" xr:uid="{00000000-0005-0000-0000-0000E6840000}"/>
    <cellStyle name="Note 5 17 5 5 4" xfId="22458" xr:uid="{00000000-0005-0000-0000-0000E7840000}"/>
    <cellStyle name="Note 5 17 5 5 5" xfId="36911" xr:uid="{00000000-0005-0000-0000-0000E8840000}"/>
    <cellStyle name="Note 5 17 5 6" xfId="7484" xr:uid="{00000000-0005-0000-0000-0000E9840000}"/>
    <cellStyle name="Note 5 17 5 6 2" xfId="24919" xr:uid="{00000000-0005-0000-0000-0000EA840000}"/>
    <cellStyle name="Note 5 17 5 6 3" xfId="39372" xr:uid="{00000000-0005-0000-0000-0000EB840000}"/>
    <cellStyle name="Note 5 17 5 7" xfId="9925" xr:uid="{00000000-0005-0000-0000-0000EC840000}"/>
    <cellStyle name="Note 5 17 5 7 2" xfId="27360" xr:uid="{00000000-0005-0000-0000-0000ED840000}"/>
    <cellStyle name="Note 5 17 5 7 3" xfId="41813" xr:uid="{00000000-0005-0000-0000-0000EE840000}"/>
    <cellStyle name="Note 5 17 5 8" xfId="12345" xr:uid="{00000000-0005-0000-0000-0000EF840000}"/>
    <cellStyle name="Note 5 17 5 8 2" xfId="29780" xr:uid="{00000000-0005-0000-0000-0000F0840000}"/>
    <cellStyle name="Note 5 17 5 8 3" xfId="44233" xr:uid="{00000000-0005-0000-0000-0000F1840000}"/>
    <cellStyle name="Note 5 17 5 9" xfId="19352" xr:uid="{00000000-0005-0000-0000-0000F2840000}"/>
    <cellStyle name="Note 5 17 6" xfId="2515" xr:uid="{00000000-0005-0000-0000-0000F3840000}"/>
    <cellStyle name="Note 5 17 6 2" xfId="5026" xr:uid="{00000000-0005-0000-0000-0000F4840000}"/>
    <cellStyle name="Note 5 17 6 2 2" xfId="14395" xr:uid="{00000000-0005-0000-0000-0000F5840000}"/>
    <cellStyle name="Note 5 17 6 2 2 2" xfId="31830" xr:uid="{00000000-0005-0000-0000-0000F6840000}"/>
    <cellStyle name="Note 5 17 6 2 2 3" xfId="46283" xr:uid="{00000000-0005-0000-0000-0000F7840000}"/>
    <cellStyle name="Note 5 17 6 2 3" xfId="16856" xr:uid="{00000000-0005-0000-0000-0000F8840000}"/>
    <cellStyle name="Note 5 17 6 2 3 2" xfId="34291" xr:uid="{00000000-0005-0000-0000-0000F9840000}"/>
    <cellStyle name="Note 5 17 6 2 3 3" xfId="48744" xr:uid="{00000000-0005-0000-0000-0000FA840000}"/>
    <cellStyle name="Note 5 17 6 2 4" xfId="22462" xr:uid="{00000000-0005-0000-0000-0000FB840000}"/>
    <cellStyle name="Note 5 17 6 2 5" xfId="36915" xr:uid="{00000000-0005-0000-0000-0000FC840000}"/>
    <cellStyle name="Note 5 17 6 3" xfId="7488" xr:uid="{00000000-0005-0000-0000-0000FD840000}"/>
    <cellStyle name="Note 5 17 6 3 2" xfId="24923" xr:uid="{00000000-0005-0000-0000-0000FE840000}"/>
    <cellStyle name="Note 5 17 6 3 3" xfId="39376" xr:uid="{00000000-0005-0000-0000-0000FF840000}"/>
    <cellStyle name="Note 5 17 6 4" xfId="9929" xr:uid="{00000000-0005-0000-0000-000000850000}"/>
    <cellStyle name="Note 5 17 6 4 2" xfId="27364" xr:uid="{00000000-0005-0000-0000-000001850000}"/>
    <cellStyle name="Note 5 17 6 4 3" xfId="41817" xr:uid="{00000000-0005-0000-0000-000002850000}"/>
    <cellStyle name="Note 5 17 6 5" xfId="12349" xr:uid="{00000000-0005-0000-0000-000003850000}"/>
    <cellStyle name="Note 5 17 6 5 2" xfId="29784" xr:uid="{00000000-0005-0000-0000-000004850000}"/>
    <cellStyle name="Note 5 17 6 5 3" xfId="44237" xr:uid="{00000000-0005-0000-0000-000005850000}"/>
    <cellStyle name="Note 5 17 6 6" xfId="19356" xr:uid="{00000000-0005-0000-0000-000006850000}"/>
    <cellStyle name="Note 5 17 7" xfId="2516" xr:uid="{00000000-0005-0000-0000-000007850000}"/>
    <cellStyle name="Note 5 17 7 2" xfId="5027" xr:uid="{00000000-0005-0000-0000-000008850000}"/>
    <cellStyle name="Note 5 17 7 2 2" xfId="14396" xr:uid="{00000000-0005-0000-0000-000009850000}"/>
    <cellStyle name="Note 5 17 7 2 2 2" xfId="31831" xr:uid="{00000000-0005-0000-0000-00000A850000}"/>
    <cellStyle name="Note 5 17 7 2 2 3" xfId="46284" xr:uid="{00000000-0005-0000-0000-00000B850000}"/>
    <cellStyle name="Note 5 17 7 2 3" xfId="16857" xr:uid="{00000000-0005-0000-0000-00000C850000}"/>
    <cellStyle name="Note 5 17 7 2 3 2" xfId="34292" xr:uid="{00000000-0005-0000-0000-00000D850000}"/>
    <cellStyle name="Note 5 17 7 2 3 3" xfId="48745" xr:uid="{00000000-0005-0000-0000-00000E850000}"/>
    <cellStyle name="Note 5 17 7 2 4" xfId="22463" xr:uid="{00000000-0005-0000-0000-00000F850000}"/>
    <cellStyle name="Note 5 17 7 2 5" xfId="36916" xr:uid="{00000000-0005-0000-0000-000010850000}"/>
    <cellStyle name="Note 5 17 7 3" xfId="7489" xr:uid="{00000000-0005-0000-0000-000011850000}"/>
    <cellStyle name="Note 5 17 7 3 2" xfId="24924" xr:uid="{00000000-0005-0000-0000-000012850000}"/>
    <cellStyle name="Note 5 17 7 3 3" xfId="39377" xr:uid="{00000000-0005-0000-0000-000013850000}"/>
    <cellStyle name="Note 5 17 7 4" xfId="9930" xr:uid="{00000000-0005-0000-0000-000014850000}"/>
    <cellStyle name="Note 5 17 7 4 2" xfId="27365" xr:uid="{00000000-0005-0000-0000-000015850000}"/>
    <cellStyle name="Note 5 17 7 4 3" xfId="41818" xr:uid="{00000000-0005-0000-0000-000016850000}"/>
    <cellStyle name="Note 5 17 7 5" xfId="12350" xr:uid="{00000000-0005-0000-0000-000017850000}"/>
    <cellStyle name="Note 5 17 7 5 2" xfId="29785" xr:uid="{00000000-0005-0000-0000-000018850000}"/>
    <cellStyle name="Note 5 17 7 5 3" xfId="44238" xr:uid="{00000000-0005-0000-0000-000019850000}"/>
    <cellStyle name="Note 5 17 7 6" xfId="19357" xr:uid="{00000000-0005-0000-0000-00001A850000}"/>
    <cellStyle name="Note 5 17 8" xfId="2517" xr:uid="{00000000-0005-0000-0000-00001B850000}"/>
    <cellStyle name="Note 5 17 8 2" xfId="5028" xr:uid="{00000000-0005-0000-0000-00001C850000}"/>
    <cellStyle name="Note 5 17 8 2 2" xfId="22464" xr:uid="{00000000-0005-0000-0000-00001D850000}"/>
    <cellStyle name="Note 5 17 8 2 3" xfId="36917" xr:uid="{00000000-0005-0000-0000-00001E850000}"/>
    <cellStyle name="Note 5 17 8 3" xfId="7490" xr:uid="{00000000-0005-0000-0000-00001F850000}"/>
    <cellStyle name="Note 5 17 8 3 2" xfId="24925" xr:uid="{00000000-0005-0000-0000-000020850000}"/>
    <cellStyle name="Note 5 17 8 3 3" xfId="39378" xr:uid="{00000000-0005-0000-0000-000021850000}"/>
    <cellStyle name="Note 5 17 8 4" xfId="9931" xr:uid="{00000000-0005-0000-0000-000022850000}"/>
    <cellStyle name="Note 5 17 8 4 2" xfId="27366" xr:uid="{00000000-0005-0000-0000-000023850000}"/>
    <cellStyle name="Note 5 17 8 4 3" xfId="41819" xr:uid="{00000000-0005-0000-0000-000024850000}"/>
    <cellStyle name="Note 5 17 8 5" xfId="12351" xr:uid="{00000000-0005-0000-0000-000025850000}"/>
    <cellStyle name="Note 5 17 8 5 2" xfId="29786" xr:uid="{00000000-0005-0000-0000-000026850000}"/>
    <cellStyle name="Note 5 17 8 5 3" xfId="44239" xr:uid="{00000000-0005-0000-0000-000027850000}"/>
    <cellStyle name="Note 5 17 8 6" xfId="15399" xr:uid="{00000000-0005-0000-0000-000028850000}"/>
    <cellStyle name="Note 5 17 8 6 2" xfId="32834" xr:uid="{00000000-0005-0000-0000-000029850000}"/>
    <cellStyle name="Note 5 17 8 6 3" xfId="47287" xr:uid="{00000000-0005-0000-0000-00002A850000}"/>
    <cellStyle name="Note 5 17 8 7" xfId="19358" xr:uid="{00000000-0005-0000-0000-00002B850000}"/>
    <cellStyle name="Note 5 17 8 8" xfId="20561" xr:uid="{00000000-0005-0000-0000-00002C850000}"/>
    <cellStyle name="Note 5 17 9" xfId="5009" xr:uid="{00000000-0005-0000-0000-00002D850000}"/>
    <cellStyle name="Note 5 17 9 2" xfId="14382" xr:uid="{00000000-0005-0000-0000-00002E850000}"/>
    <cellStyle name="Note 5 17 9 2 2" xfId="31817" xr:uid="{00000000-0005-0000-0000-00002F850000}"/>
    <cellStyle name="Note 5 17 9 2 3" xfId="46270" xr:uid="{00000000-0005-0000-0000-000030850000}"/>
    <cellStyle name="Note 5 17 9 3" xfId="16843" xr:uid="{00000000-0005-0000-0000-000031850000}"/>
    <cellStyle name="Note 5 17 9 3 2" xfId="34278" xr:uid="{00000000-0005-0000-0000-000032850000}"/>
    <cellStyle name="Note 5 17 9 3 3" xfId="48731" xr:uid="{00000000-0005-0000-0000-000033850000}"/>
    <cellStyle name="Note 5 17 9 4" xfId="22445" xr:uid="{00000000-0005-0000-0000-000034850000}"/>
    <cellStyle name="Note 5 17 9 5" xfId="36898" xr:uid="{00000000-0005-0000-0000-000035850000}"/>
    <cellStyle name="Note 5 18" xfId="2518" xr:uid="{00000000-0005-0000-0000-000036850000}"/>
    <cellStyle name="Note 5 18 10" xfId="7491" xr:uid="{00000000-0005-0000-0000-000037850000}"/>
    <cellStyle name="Note 5 18 10 2" xfId="24926" xr:uid="{00000000-0005-0000-0000-000038850000}"/>
    <cellStyle name="Note 5 18 10 3" xfId="39379" xr:uid="{00000000-0005-0000-0000-000039850000}"/>
    <cellStyle name="Note 5 18 11" xfId="9932" xr:uid="{00000000-0005-0000-0000-00003A850000}"/>
    <cellStyle name="Note 5 18 11 2" xfId="27367" xr:uid="{00000000-0005-0000-0000-00003B850000}"/>
    <cellStyle name="Note 5 18 11 3" xfId="41820" xr:uid="{00000000-0005-0000-0000-00003C850000}"/>
    <cellStyle name="Note 5 18 12" xfId="12352" xr:uid="{00000000-0005-0000-0000-00003D850000}"/>
    <cellStyle name="Note 5 18 12 2" xfId="29787" xr:uid="{00000000-0005-0000-0000-00003E850000}"/>
    <cellStyle name="Note 5 18 12 3" xfId="44240" xr:uid="{00000000-0005-0000-0000-00003F850000}"/>
    <cellStyle name="Note 5 18 13" xfId="19359" xr:uid="{00000000-0005-0000-0000-000040850000}"/>
    <cellStyle name="Note 5 18 2" xfId="2519" xr:uid="{00000000-0005-0000-0000-000041850000}"/>
    <cellStyle name="Note 5 18 2 2" xfId="2520" xr:uid="{00000000-0005-0000-0000-000042850000}"/>
    <cellStyle name="Note 5 18 2 2 2" xfId="5031" xr:uid="{00000000-0005-0000-0000-000043850000}"/>
    <cellStyle name="Note 5 18 2 2 2 2" xfId="14399" xr:uid="{00000000-0005-0000-0000-000044850000}"/>
    <cellStyle name="Note 5 18 2 2 2 2 2" xfId="31834" xr:uid="{00000000-0005-0000-0000-000045850000}"/>
    <cellStyle name="Note 5 18 2 2 2 2 3" xfId="46287" xr:uid="{00000000-0005-0000-0000-000046850000}"/>
    <cellStyle name="Note 5 18 2 2 2 3" xfId="16860" xr:uid="{00000000-0005-0000-0000-000047850000}"/>
    <cellStyle name="Note 5 18 2 2 2 3 2" xfId="34295" xr:uid="{00000000-0005-0000-0000-000048850000}"/>
    <cellStyle name="Note 5 18 2 2 2 3 3" xfId="48748" xr:uid="{00000000-0005-0000-0000-000049850000}"/>
    <cellStyle name="Note 5 18 2 2 2 4" xfId="22467" xr:uid="{00000000-0005-0000-0000-00004A850000}"/>
    <cellStyle name="Note 5 18 2 2 2 5" xfId="36920" xr:uid="{00000000-0005-0000-0000-00004B850000}"/>
    <cellStyle name="Note 5 18 2 2 3" xfId="7493" xr:uid="{00000000-0005-0000-0000-00004C850000}"/>
    <cellStyle name="Note 5 18 2 2 3 2" xfId="24928" xr:uid="{00000000-0005-0000-0000-00004D850000}"/>
    <cellStyle name="Note 5 18 2 2 3 3" xfId="39381" xr:uid="{00000000-0005-0000-0000-00004E850000}"/>
    <cellStyle name="Note 5 18 2 2 4" xfId="9934" xr:uid="{00000000-0005-0000-0000-00004F850000}"/>
    <cellStyle name="Note 5 18 2 2 4 2" xfId="27369" xr:uid="{00000000-0005-0000-0000-000050850000}"/>
    <cellStyle name="Note 5 18 2 2 4 3" xfId="41822" xr:uid="{00000000-0005-0000-0000-000051850000}"/>
    <cellStyle name="Note 5 18 2 2 5" xfId="12354" xr:uid="{00000000-0005-0000-0000-000052850000}"/>
    <cellStyle name="Note 5 18 2 2 5 2" xfId="29789" xr:uid="{00000000-0005-0000-0000-000053850000}"/>
    <cellStyle name="Note 5 18 2 2 5 3" xfId="44242" xr:uid="{00000000-0005-0000-0000-000054850000}"/>
    <cellStyle name="Note 5 18 2 2 6" xfId="19361" xr:uid="{00000000-0005-0000-0000-000055850000}"/>
    <cellStyle name="Note 5 18 2 3" xfId="2521" xr:uid="{00000000-0005-0000-0000-000056850000}"/>
    <cellStyle name="Note 5 18 2 3 2" xfId="5032" xr:uid="{00000000-0005-0000-0000-000057850000}"/>
    <cellStyle name="Note 5 18 2 3 2 2" xfId="14400" xr:uid="{00000000-0005-0000-0000-000058850000}"/>
    <cellStyle name="Note 5 18 2 3 2 2 2" xfId="31835" xr:uid="{00000000-0005-0000-0000-000059850000}"/>
    <cellStyle name="Note 5 18 2 3 2 2 3" xfId="46288" xr:uid="{00000000-0005-0000-0000-00005A850000}"/>
    <cellStyle name="Note 5 18 2 3 2 3" xfId="16861" xr:uid="{00000000-0005-0000-0000-00005B850000}"/>
    <cellStyle name="Note 5 18 2 3 2 3 2" xfId="34296" xr:uid="{00000000-0005-0000-0000-00005C850000}"/>
    <cellStyle name="Note 5 18 2 3 2 3 3" xfId="48749" xr:uid="{00000000-0005-0000-0000-00005D850000}"/>
    <cellStyle name="Note 5 18 2 3 2 4" xfId="22468" xr:uid="{00000000-0005-0000-0000-00005E850000}"/>
    <cellStyle name="Note 5 18 2 3 2 5" xfId="36921" xr:uid="{00000000-0005-0000-0000-00005F850000}"/>
    <cellStyle name="Note 5 18 2 3 3" xfId="7494" xr:uid="{00000000-0005-0000-0000-000060850000}"/>
    <cellStyle name="Note 5 18 2 3 3 2" xfId="24929" xr:uid="{00000000-0005-0000-0000-000061850000}"/>
    <cellStyle name="Note 5 18 2 3 3 3" xfId="39382" xr:uid="{00000000-0005-0000-0000-000062850000}"/>
    <cellStyle name="Note 5 18 2 3 4" xfId="9935" xr:uid="{00000000-0005-0000-0000-000063850000}"/>
    <cellStyle name="Note 5 18 2 3 4 2" xfId="27370" xr:uid="{00000000-0005-0000-0000-000064850000}"/>
    <cellStyle name="Note 5 18 2 3 4 3" xfId="41823" xr:uid="{00000000-0005-0000-0000-000065850000}"/>
    <cellStyle name="Note 5 18 2 3 5" xfId="12355" xr:uid="{00000000-0005-0000-0000-000066850000}"/>
    <cellStyle name="Note 5 18 2 3 5 2" xfId="29790" xr:uid="{00000000-0005-0000-0000-000067850000}"/>
    <cellStyle name="Note 5 18 2 3 5 3" xfId="44243" xr:uid="{00000000-0005-0000-0000-000068850000}"/>
    <cellStyle name="Note 5 18 2 3 6" xfId="19362" xr:uid="{00000000-0005-0000-0000-000069850000}"/>
    <cellStyle name="Note 5 18 2 4" xfId="2522" xr:uid="{00000000-0005-0000-0000-00006A850000}"/>
    <cellStyle name="Note 5 18 2 4 2" xfId="5033" xr:uid="{00000000-0005-0000-0000-00006B850000}"/>
    <cellStyle name="Note 5 18 2 4 2 2" xfId="22469" xr:uid="{00000000-0005-0000-0000-00006C850000}"/>
    <cellStyle name="Note 5 18 2 4 2 3" xfId="36922" xr:uid="{00000000-0005-0000-0000-00006D850000}"/>
    <cellStyle name="Note 5 18 2 4 3" xfId="7495" xr:uid="{00000000-0005-0000-0000-00006E850000}"/>
    <cellStyle name="Note 5 18 2 4 3 2" xfId="24930" xr:uid="{00000000-0005-0000-0000-00006F850000}"/>
    <cellStyle name="Note 5 18 2 4 3 3" xfId="39383" xr:uid="{00000000-0005-0000-0000-000070850000}"/>
    <cellStyle name="Note 5 18 2 4 4" xfId="9936" xr:uid="{00000000-0005-0000-0000-000071850000}"/>
    <cellStyle name="Note 5 18 2 4 4 2" xfId="27371" xr:uid="{00000000-0005-0000-0000-000072850000}"/>
    <cellStyle name="Note 5 18 2 4 4 3" xfId="41824" xr:uid="{00000000-0005-0000-0000-000073850000}"/>
    <cellStyle name="Note 5 18 2 4 5" xfId="12356" xr:uid="{00000000-0005-0000-0000-000074850000}"/>
    <cellStyle name="Note 5 18 2 4 5 2" xfId="29791" xr:uid="{00000000-0005-0000-0000-000075850000}"/>
    <cellStyle name="Note 5 18 2 4 5 3" xfId="44244" xr:uid="{00000000-0005-0000-0000-000076850000}"/>
    <cellStyle name="Note 5 18 2 4 6" xfId="15400" xr:uid="{00000000-0005-0000-0000-000077850000}"/>
    <cellStyle name="Note 5 18 2 4 6 2" xfId="32835" xr:uid="{00000000-0005-0000-0000-000078850000}"/>
    <cellStyle name="Note 5 18 2 4 6 3" xfId="47288" xr:uid="{00000000-0005-0000-0000-000079850000}"/>
    <cellStyle name="Note 5 18 2 4 7" xfId="19363" xr:uid="{00000000-0005-0000-0000-00007A850000}"/>
    <cellStyle name="Note 5 18 2 4 8" xfId="20562" xr:uid="{00000000-0005-0000-0000-00007B850000}"/>
    <cellStyle name="Note 5 18 2 5" xfId="5030" xr:uid="{00000000-0005-0000-0000-00007C850000}"/>
    <cellStyle name="Note 5 18 2 5 2" xfId="14398" xr:uid="{00000000-0005-0000-0000-00007D850000}"/>
    <cellStyle name="Note 5 18 2 5 2 2" xfId="31833" xr:uid="{00000000-0005-0000-0000-00007E850000}"/>
    <cellStyle name="Note 5 18 2 5 2 3" xfId="46286" xr:uid="{00000000-0005-0000-0000-00007F850000}"/>
    <cellStyle name="Note 5 18 2 5 3" xfId="16859" xr:uid="{00000000-0005-0000-0000-000080850000}"/>
    <cellStyle name="Note 5 18 2 5 3 2" xfId="34294" xr:uid="{00000000-0005-0000-0000-000081850000}"/>
    <cellStyle name="Note 5 18 2 5 3 3" xfId="48747" xr:uid="{00000000-0005-0000-0000-000082850000}"/>
    <cellStyle name="Note 5 18 2 5 4" xfId="22466" xr:uid="{00000000-0005-0000-0000-000083850000}"/>
    <cellStyle name="Note 5 18 2 5 5" xfId="36919" xr:uid="{00000000-0005-0000-0000-000084850000}"/>
    <cellStyle name="Note 5 18 2 6" xfId="7492" xr:uid="{00000000-0005-0000-0000-000085850000}"/>
    <cellStyle name="Note 5 18 2 6 2" xfId="24927" xr:uid="{00000000-0005-0000-0000-000086850000}"/>
    <cellStyle name="Note 5 18 2 6 3" xfId="39380" xr:uid="{00000000-0005-0000-0000-000087850000}"/>
    <cellStyle name="Note 5 18 2 7" xfId="9933" xr:uid="{00000000-0005-0000-0000-000088850000}"/>
    <cellStyle name="Note 5 18 2 7 2" xfId="27368" xr:uid="{00000000-0005-0000-0000-000089850000}"/>
    <cellStyle name="Note 5 18 2 7 3" xfId="41821" xr:uid="{00000000-0005-0000-0000-00008A850000}"/>
    <cellStyle name="Note 5 18 2 8" xfId="12353" xr:uid="{00000000-0005-0000-0000-00008B850000}"/>
    <cellStyle name="Note 5 18 2 8 2" xfId="29788" xr:uid="{00000000-0005-0000-0000-00008C850000}"/>
    <cellStyle name="Note 5 18 2 8 3" xfId="44241" xr:uid="{00000000-0005-0000-0000-00008D850000}"/>
    <cellStyle name="Note 5 18 2 9" xfId="19360" xr:uid="{00000000-0005-0000-0000-00008E850000}"/>
    <cellStyle name="Note 5 18 3" xfId="2523" xr:uid="{00000000-0005-0000-0000-00008F850000}"/>
    <cellStyle name="Note 5 18 3 2" xfId="2524" xr:uid="{00000000-0005-0000-0000-000090850000}"/>
    <cellStyle name="Note 5 18 3 2 2" xfId="5035" xr:uid="{00000000-0005-0000-0000-000091850000}"/>
    <cellStyle name="Note 5 18 3 2 2 2" xfId="14402" xr:uid="{00000000-0005-0000-0000-000092850000}"/>
    <cellStyle name="Note 5 18 3 2 2 2 2" xfId="31837" xr:uid="{00000000-0005-0000-0000-000093850000}"/>
    <cellStyle name="Note 5 18 3 2 2 2 3" xfId="46290" xr:uid="{00000000-0005-0000-0000-000094850000}"/>
    <cellStyle name="Note 5 18 3 2 2 3" xfId="16863" xr:uid="{00000000-0005-0000-0000-000095850000}"/>
    <cellStyle name="Note 5 18 3 2 2 3 2" xfId="34298" xr:uid="{00000000-0005-0000-0000-000096850000}"/>
    <cellStyle name="Note 5 18 3 2 2 3 3" xfId="48751" xr:uid="{00000000-0005-0000-0000-000097850000}"/>
    <cellStyle name="Note 5 18 3 2 2 4" xfId="22471" xr:uid="{00000000-0005-0000-0000-000098850000}"/>
    <cellStyle name="Note 5 18 3 2 2 5" xfId="36924" xr:uid="{00000000-0005-0000-0000-000099850000}"/>
    <cellStyle name="Note 5 18 3 2 3" xfId="7497" xr:uid="{00000000-0005-0000-0000-00009A850000}"/>
    <cellStyle name="Note 5 18 3 2 3 2" xfId="24932" xr:uid="{00000000-0005-0000-0000-00009B850000}"/>
    <cellStyle name="Note 5 18 3 2 3 3" xfId="39385" xr:uid="{00000000-0005-0000-0000-00009C850000}"/>
    <cellStyle name="Note 5 18 3 2 4" xfId="9938" xr:uid="{00000000-0005-0000-0000-00009D850000}"/>
    <cellStyle name="Note 5 18 3 2 4 2" xfId="27373" xr:uid="{00000000-0005-0000-0000-00009E850000}"/>
    <cellStyle name="Note 5 18 3 2 4 3" xfId="41826" xr:uid="{00000000-0005-0000-0000-00009F850000}"/>
    <cellStyle name="Note 5 18 3 2 5" xfId="12358" xr:uid="{00000000-0005-0000-0000-0000A0850000}"/>
    <cellStyle name="Note 5 18 3 2 5 2" xfId="29793" xr:uid="{00000000-0005-0000-0000-0000A1850000}"/>
    <cellStyle name="Note 5 18 3 2 5 3" xfId="44246" xr:uid="{00000000-0005-0000-0000-0000A2850000}"/>
    <cellStyle name="Note 5 18 3 2 6" xfId="19365" xr:uid="{00000000-0005-0000-0000-0000A3850000}"/>
    <cellStyle name="Note 5 18 3 3" xfId="2525" xr:uid="{00000000-0005-0000-0000-0000A4850000}"/>
    <cellStyle name="Note 5 18 3 3 2" xfId="5036" xr:uid="{00000000-0005-0000-0000-0000A5850000}"/>
    <cellStyle name="Note 5 18 3 3 2 2" xfId="14403" xr:uid="{00000000-0005-0000-0000-0000A6850000}"/>
    <cellStyle name="Note 5 18 3 3 2 2 2" xfId="31838" xr:uid="{00000000-0005-0000-0000-0000A7850000}"/>
    <cellStyle name="Note 5 18 3 3 2 2 3" xfId="46291" xr:uid="{00000000-0005-0000-0000-0000A8850000}"/>
    <cellStyle name="Note 5 18 3 3 2 3" xfId="16864" xr:uid="{00000000-0005-0000-0000-0000A9850000}"/>
    <cellStyle name="Note 5 18 3 3 2 3 2" xfId="34299" xr:uid="{00000000-0005-0000-0000-0000AA850000}"/>
    <cellStyle name="Note 5 18 3 3 2 3 3" xfId="48752" xr:uid="{00000000-0005-0000-0000-0000AB850000}"/>
    <cellStyle name="Note 5 18 3 3 2 4" xfId="22472" xr:uid="{00000000-0005-0000-0000-0000AC850000}"/>
    <cellStyle name="Note 5 18 3 3 2 5" xfId="36925" xr:uid="{00000000-0005-0000-0000-0000AD850000}"/>
    <cellStyle name="Note 5 18 3 3 3" xfId="7498" xr:uid="{00000000-0005-0000-0000-0000AE850000}"/>
    <cellStyle name="Note 5 18 3 3 3 2" xfId="24933" xr:uid="{00000000-0005-0000-0000-0000AF850000}"/>
    <cellStyle name="Note 5 18 3 3 3 3" xfId="39386" xr:uid="{00000000-0005-0000-0000-0000B0850000}"/>
    <cellStyle name="Note 5 18 3 3 4" xfId="9939" xr:uid="{00000000-0005-0000-0000-0000B1850000}"/>
    <cellStyle name="Note 5 18 3 3 4 2" xfId="27374" xr:uid="{00000000-0005-0000-0000-0000B2850000}"/>
    <cellStyle name="Note 5 18 3 3 4 3" xfId="41827" xr:uid="{00000000-0005-0000-0000-0000B3850000}"/>
    <cellStyle name="Note 5 18 3 3 5" xfId="12359" xr:uid="{00000000-0005-0000-0000-0000B4850000}"/>
    <cellStyle name="Note 5 18 3 3 5 2" xfId="29794" xr:uid="{00000000-0005-0000-0000-0000B5850000}"/>
    <cellStyle name="Note 5 18 3 3 5 3" xfId="44247" xr:uid="{00000000-0005-0000-0000-0000B6850000}"/>
    <cellStyle name="Note 5 18 3 3 6" xfId="19366" xr:uid="{00000000-0005-0000-0000-0000B7850000}"/>
    <cellStyle name="Note 5 18 3 4" xfId="2526" xr:uid="{00000000-0005-0000-0000-0000B8850000}"/>
    <cellStyle name="Note 5 18 3 4 2" xfId="5037" xr:uid="{00000000-0005-0000-0000-0000B9850000}"/>
    <cellStyle name="Note 5 18 3 4 2 2" xfId="22473" xr:uid="{00000000-0005-0000-0000-0000BA850000}"/>
    <cellStyle name="Note 5 18 3 4 2 3" xfId="36926" xr:uid="{00000000-0005-0000-0000-0000BB850000}"/>
    <cellStyle name="Note 5 18 3 4 3" xfId="7499" xr:uid="{00000000-0005-0000-0000-0000BC850000}"/>
    <cellStyle name="Note 5 18 3 4 3 2" xfId="24934" xr:uid="{00000000-0005-0000-0000-0000BD850000}"/>
    <cellStyle name="Note 5 18 3 4 3 3" xfId="39387" xr:uid="{00000000-0005-0000-0000-0000BE850000}"/>
    <cellStyle name="Note 5 18 3 4 4" xfId="9940" xr:uid="{00000000-0005-0000-0000-0000BF850000}"/>
    <cellStyle name="Note 5 18 3 4 4 2" xfId="27375" xr:uid="{00000000-0005-0000-0000-0000C0850000}"/>
    <cellStyle name="Note 5 18 3 4 4 3" xfId="41828" xr:uid="{00000000-0005-0000-0000-0000C1850000}"/>
    <cellStyle name="Note 5 18 3 4 5" xfId="12360" xr:uid="{00000000-0005-0000-0000-0000C2850000}"/>
    <cellStyle name="Note 5 18 3 4 5 2" xfId="29795" xr:uid="{00000000-0005-0000-0000-0000C3850000}"/>
    <cellStyle name="Note 5 18 3 4 5 3" xfId="44248" xr:uid="{00000000-0005-0000-0000-0000C4850000}"/>
    <cellStyle name="Note 5 18 3 4 6" xfId="15401" xr:uid="{00000000-0005-0000-0000-0000C5850000}"/>
    <cellStyle name="Note 5 18 3 4 6 2" xfId="32836" xr:uid="{00000000-0005-0000-0000-0000C6850000}"/>
    <cellStyle name="Note 5 18 3 4 6 3" xfId="47289" xr:uid="{00000000-0005-0000-0000-0000C7850000}"/>
    <cellStyle name="Note 5 18 3 4 7" xfId="19367" xr:uid="{00000000-0005-0000-0000-0000C8850000}"/>
    <cellStyle name="Note 5 18 3 4 8" xfId="20563" xr:uid="{00000000-0005-0000-0000-0000C9850000}"/>
    <cellStyle name="Note 5 18 3 5" xfId="5034" xr:uid="{00000000-0005-0000-0000-0000CA850000}"/>
    <cellStyle name="Note 5 18 3 5 2" xfId="14401" xr:uid="{00000000-0005-0000-0000-0000CB850000}"/>
    <cellStyle name="Note 5 18 3 5 2 2" xfId="31836" xr:uid="{00000000-0005-0000-0000-0000CC850000}"/>
    <cellStyle name="Note 5 18 3 5 2 3" xfId="46289" xr:uid="{00000000-0005-0000-0000-0000CD850000}"/>
    <cellStyle name="Note 5 18 3 5 3" xfId="16862" xr:uid="{00000000-0005-0000-0000-0000CE850000}"/>
    <cellStyle name="Note 5 18 3 5 3 2" xfId="34297" xr:uid="{00000000-0005-0000-0000-0000CF850000}"/>
    <cellStyle name="Note 5 18 3 5 3 3" xfId="48750" xr:uid="{00000000-0005-0000-0000-0000D0850000}"/>
    <cellStyle name="Note 5 18 3 5 4" xfId="22470" xr:uid="{00000000-0005-0000-0000-0000D1850000}"/>
    <cellStyle name="Note 5 18 3 5 5" xfId="36923" xr:uid="{00000000-0005-0000-0000-0000D2850000}"/>
    <cellStyle name="Note 5 18 3 6" xfId="7496" xr:uid="{00000000-0005-0000-0000-0000D3850000}"/>
    <cellStyle name="Note 5 18 3 6 2" xfId="24931" xr:uid="{00000000-0005-0000-0000-0000D4850000}"/>
    <cellStyle name="Note 5 18 3 6 3" xfId="39384" xr:uid="{00000000-0005-0000-0000-0000D5850000}"/>
    <cellStyle name="Note 5 18 3 7" xfId="9937" xr:uid="{00000000-0005-0000-0000-0000D6850000}"/>
    <cellStyle name="Note 5 18 3 7 2" xfId="27372" xr:uid="{00000000-0005-0000-0000-0000D7850000}"/>
    <cellStyle name="Note 5 18 3 7 3" xfId="41825" xr:uid="{00000000-0005-0000-0000-0000D8850000}"/>
    <cellStyle name="Note 5 18 3 8" xfId="12357" xr:uid="{00000000-0005-0000-0000-0000D9850000}"/>
    <cellStyle name="Note 5 18 3 8 2" xfId="29792" xr:uid="{00000000-0005-0000-0000-0000DA850000}"/>
    <cellStyle name="Note 5 18 3 8 3" xfId="44245" xr:uid="{00000000-0005-0000-0000-0000DB850000}"/>
    <cellStyle name="Note 5 18 3 9" xfId="19364" xr:uid="{00000000-0005-0000-0000-0000DC850000}"/>
    <cellStyle name="Note 5 18 4" xfId="2527" xr:uid="{00000000-0005-0000-0000-0000DD850000}"/>
    <cellStyle name="Note 5 18 4 2" xfId="2528" xr:uid="{00000000-0005-0000-0000-0000DE850000}"/>
    <cellStyle name="Note 5 18 4 2 2" xfId="5039" xr:uid="{00000000-0005-0000-0000-0000DF850000}"/>
    <cellStyle name="Note 5 18 4 2 2 2" xfId="14405" xr:uid="{00000000-0005-0000-0000-0000E0850000}"/>
    <cellStyle name="Note 5 18 4 2 2 2 2" xfId="31840" xr:uid="{00000000-0005-0000-0000-0000E1850000}"/>
    <cellStyle name="Note 5 18 4 2 2 2 3" xfId="46293" xr:uid="{00000000-0005-0000-0000-0000E2850000}"/>
    <cellStyle name="Note 5 18 4 2 2 3" xfId="16866" xr:uid="{00000000-0005-0000-0000-0000E3850000}"/>
    <cellStyle name="Note 5 18 4 2 2 3 2" xfId="34301" xr:uid="{00000000-0005-0000-0000-0000E4850000}"/>
    <cellStyle name="Note 5 18 4 2 2 3 3" xfId="48754" xr:uid="{00000000-0005-0000-0000-0000E5850000}"/>
    <cellStyle name="Note 5 18 4 2 2 4" xfId="22475" xr:uid="{00000000-0005-0000-0000-0000E6850000}"/>
    <cellStyle name="Note 5 18 4 2 2 5" xfId="36928" xr:uid="{00000000-0005-0000-0000-0000E7850000}"/>
    <cellStyle name="Note 5 18 4 2 3" xfId="7501" xr:uid="{00000000-0005-0000-0000-0000E8850000}"/>
    <cellStyle name="Note 5 18 4 2 3 2" xfId="24936" xr:uid="{00000000-0005-0000-0000-0000E9850000}"/>
    <cellStyle name="Note 5 18 4 2 3 3" xfId="39389" xr:uid="{00000000-0005-0000-0000-0000EA850000}"/>
    <cellStyle name="Note 5 18 4 2 4" xfId="9942" xr:uid="{00000000-0005-0000-0000-0000EB850000}"/>
    <cellStyle name="Note 5 18 4 2 4 2" xfId="27377" xr:uid="{00000000-0005-0000-0000-0000EC850000}"/>
    <cellStyle name="Note 5 18 4 2 4 3" xfId="41830" xr:uid="{00000000-0005-0000-0000-0000ED850000}"/>
    <cellStyle name="Note 5 18 4 2 5" xfId="12362" xr:uid="{00000000-0005-0000-0000-0000EE850000}"/>
    <cellStyle name="Note 5 18 4 2 5 2" xfId="29797" xr:uid="{00000000-0005-0000-0000-0000EF850000}"/>
    <cellStyle name="Note 5 18 4 2 5 3" xfId="44250" xr:uid="{00000000-0005-0000-0000-0000F0850000}"/>
    <cellStyle name="Note 5 18 4 2 6" xfId="19369" xr:uid="{00000000-0005-0000-0000-0000F1850000}"/>
    <cellStyle name="Note 5 18 4 3" xfId="2529" xr:uid="{00000000-0005-0000-0000-0000F2850000}"/>
    <cellStyle name="Note 5 18 4 3 2" xfId="5040" xr:uid="{00000000-0005-0000-0000-0000F3850000}"/>
    <cellStyle name="Note 5 18 4 3 2 2" xfId="14406" xr:uid="{00000000-0005-0000-0000-0000F4850000}"/>
    <cellStyle name="Note 5 18 4 3 2 2 2" xfId="31841" xr:uid="{00000000-0005-0000-0000-0000F5850000}"/>
    <cellStyle name="Note 5 18 4 3 2 2 3" xfId="46294" xr:uid="{00000000-0005-0000-0000-0000F6850000}"/>
    <cellStyle name="Note 5 18 4 3 2 3" xfId="16867" xr:uid="{00000000-0005-0000-0000-0000F7850000}"/>
    <cellStyle name="Note 5 18 4 3 2 3 2" xfId="34302" xr:uid="{00000000-0005-0000-0000-0000F8850000}"/>
    <cellStyle name="Note 5 18 4 3 2 3 3" xfId="48755" xr:uid="{00000000-0005-0000-0000-0000F9850000}"/>
    <cellStyle name="Note 5 18 4 3 2 4" xfId="22476" xr:uid="{00000000-0005-0000-0000-0000FA850000}"/>
    <cellStyle name="Note 5 18 4 3 2 5" xfId="36929" xr:uid="{00000000-0005-0000-0000-0000FB850000}"/>
    <cellStyle name="Note 5 18 4 3 3" xfId="7502" xr:uid="{00000000-0005-0000-0000-0000FC850000}"/>
    <cellStyle name="Note 5 18 4 3 3 2" xfId="24937" xr:uid="{00000000-0005-0000-0000-0000FD850000}"/>
    <cellStyle name="Note 5 18 4 3 3 3" xfId="39390" xr:uid="{00000000-0005-0000-0000-0000FE850000}"/>
    <cellStyle name="Note 5 18 4 3 4" xfId="9943" xr:uid="{00000000-0005-0000-0000-0000FF850000}"/>
    <cellStyle name="Note 5 18 4 3 4 2" xfId="27378" xr:uid="{00000000-0005-0000-0000-000000860000}"/>
    <cellStyle name="Note 5 18 4 3 4 3" xfId="41831" xr:uid="{00000000-0005-0000-0000-000001860000}"/>
    <cellStyle name="Note 5 18 4 3 5" xfId="12363" xr:uid="{00000000-0005-0000-0000-000002860000}"/>
    <cellStyle name="Note 5 18 4 3 5 2" xfId="29798" xr:uid="{00000000-0005-0000-0000-000003860000}"/>
    <cellStyle name="Note 5 18 4 3 5 3" xfId="44251" xr:uid="{00000000-0005-0000-0000-000004860000}"/>
    <cellStyle name="Note 5 18 4 3 6" xfId="19370" xr:uid="{00000000-0005-0000-0000-000005860000}"/>
    <cellStyle name="Note 5 18 4 4" xfId="2530" xr:uid="{00000000-0005-0000-0000-000006860000}"/>
    <cellStyle name="Note 5 18 4 4 2" xfId="5041" xr:uid="{00000000-0005-0000-0000-000007860000}"/>
    <cellStyle name="Note 5 18 4 4 2 2" xfId="22477" xr:uid="{00000000-0005-0000-0000-000008860000}"/>
    <cellStyle name="Note 5 18 4 4 2 3" xfId="36930" xr:uid="{00000000-0005-0000-0000-000009860000}"/>
    <cellStyle name="Note 5 18 4 4 3" xfId="7503" xr:uid="{00000000-0005-0000-0000-00000A860000}"/>
    <cellStyle name="Note 5 18 4 4 3 2" xfId="24938" xr:uid="{00000000-0005-0000-0000-00000B860000}"/>
    <cellStyle name="Note 5 18 4 4 3 3" xfId="39391" xr:uid="{00000000-0005-0000-0000-00000C860000}"/>
    <cellStyle name="Note 5 18 4 4 4" xfId="9944" xr:uid="{00000000-0005-0000-0000-00000D860000}"/>
    <cellStyle name="Note 5 18 4 4 4 2" xfId="27379" xr:uid="{00000000-0005-0000-0000-00000E860000}"/>
    <cellStyle name="Note 5 18 4 4 4 3" xfId="41832" xr:uid="{00000000-0005-0000-0000-00000F860000}"/>
    <cellStyle name="Note 5 18 4 4 5" xfId="12364" xr:uid="{00000000-0005-0000-0000-000010860000}"/>
    <cellStyle name="Note 5 18 4 4 5 2" xfId="29799" xr:uid="{00000000-0005-0000-0000-000011860000}"/>
    <cellStyle name="Note 5 18 4 4 5 3" xfId="44252" xr:uid="{00000000-0005-0000-0000-000012860000}"/>
    <cellStyle name="Note 5 18 4 4 6" xfId="15402" xr:uid="{00000000-0005-0000-0000-000013860000}"/>
    <cellStyle name="Note 5 18 4 4 6 2" xfId="32837" xr:uid="{00000000-0005-0000-0000-000014860000}"/>
    <cellStyle name="Note 5 18 4 4 6 3" xfId="47290" xr:uid="{00000000-0005-0000-0000-000015860000}"/>
    <cellStyle name="Note 5 18 4 4 7" xfId="19371" xr:uid="{00000000-0005-0000-0000-000016860000}"/>
    <cellStyle name="Note 5 18 4 4 8" xfId="20564" xr:uid="{00000000-0005-0000-0000-000017860000}"/>
    <cellStyle name="Note 5 18 4 5" xfId="5038" xr:uid="{00000000-0005-0000-0000-000018860000}"/>
    <cellStyle name="Note 5 18 4 5 2" xfId="14404" xr:uid="{00000000-0005-0000-0000-000019860000}"/>
    <cellStyle name="Note 5 18 4 5 2 2" xfId="31839" xr:uid="{00000000-0005-0000-0000-00001A860000}"/>
    <cellStyle name="Note 5 18 4 5 2 3" xfId="46292" xr:uid="{00000000-0005-0000-0000-00001B860000}"/>
    <cellStyle name="Note 5 18 4 5 3" xfId="16865" xr:uid="{00000000-0005-0000-0000-00001C860000}"/>
    <cellStyle name="Note 5 18 4 5 3 2" xfId="34300" xr:uid="{00000000-0005-0000-0000-00001D860000}"/>
    <cellStyle name="Note 5 18 4 5 3 3" xfId="48753" xr:uid="{00000000-0005-0000-0000-00001E860000}"/>
    <cellStyle name="Note 5 18 4 5 4" xfId="22474" xr:uid="{00000000-0005-0000-0000-00001F860000}"/>
    <cellStyle name="Note 5 18 4 5 5" xfId="36927" xr:uid="{00000000-0005-0000-0000-000020860000}"/>
    <cellStyle name="Note 5 18 4 6" xfId="7500" xr:uid="{00000000-0005-0000-0000-000021860000}"/>
    <cellStyle name="Note 5 18 4 6 2" xfId="24935" xr:uid="{00000000-0005-0000-0000-000022860000}"/>
    <cellStyle name="Note 5 18 4 6 3" xfId="39388" xr:uid="{00000000-0005-0000-0000-000023860000}"/>
    <cellStyle name="Note 5 18 4 7" xfId="9941" xr:uid="{00000000-0005-0000-0000-000024860000}"/>
    <cellStyle name="Note 5 18 4 7 2" xfId="27376" xr:uid="{00000000-0005-0000-0000-000025860000}"/>
    <cellStyle name="Note 5 18 4 7 3" xfId="41829" xr:uid="{00000000-0005-0000-0000-000026860000}"/>
    <cellStyle name="Note 5 18 4 8" xfId="12361" xr:uid="{00000000-0005-0000-0000-000027860000}"/>
    <cellStyle name="Note 5 18 4 8 2" xfId="29796" xr:uid="{00000000-0005-0000-0000-000028860000}"/>
    <cellStyle name="Note 5 18 4 8 3" xfId="44249" xr:uid="{00000000-0005-0000-0000-000029860000}"/>
    <cellStyle name="Note 5 18 4 9" xfId="19368" xr:uid="{00000000-0005-0000-0000-00002A860000}"/>
    <cellStyle name="Note 5 18 5" xfId="2531" xr:uid="{00000000-0005-0000-0000-00002B860000}"/>
    <cellStyle name="Note 5 18 5 2" xfId="2532" xr:uid="{00000000-0005-0000-0000-00002C860000}"/>
    <cellStyle name="Note 5 18 5 2 2" xfId="5043" xr:uid="{00000000-0005-0000-0000-00002D860000}"/>
    <cellStyle name="Note 5 18 5 2 2 2" xfId="14408" xr:uid="{00000000-0005-0000-0000-00002E860000}"/>
    <cellStyle name="Note 5 18 5 2 2 2 2" xfId="31843" xr:uid="{00000000-0005-0000-0000-00002F860000}"/>
    <cellStyle name="Note 5 18 5 2 2 2 3" xfId="46296" xr:uid="{00000000-0005-0000-0000-000030860000}"/>
    <cellStyle name="Note 5 18 5 2 2 3" xfId="16869" xr:uid="{00000000-0005-0000-0000-000031860000}"/>
    <cellStyle name="Note 5 18 5 2 2 3 2" xfId="34304" xr:uid="{00000000-0005-0000-0000-000032860000}"/>
    <cellStyle name="Note 5 18 5 2 2 3 3" xfId="48757" xr:uid="{00000000-0005-0000-0000-000033860000}"/>
    <cellStyle name="Note 5 18 5 2 2 4" xfId="22479" xr:uid="{00000000-0005-0000-0000-000034860000}"/>
    <cellStyle name="Note 5 18 5 2 2 5" xfId="36932" xr:uid="{00000000-0005-0000-0000-000035860000}"/>
    <cellStyle name="Note 5 18 5 2 3" xfId="7505" xr:uid="{00000000-0005-0000-0000-000036860000}"/>
    <cellStyle name="Note 5 18 5 2 3 2" xfId="24940" xr:uid="{00000000-0005-0000-0000-000037860000}"/>
    <cellStyle name="Note 5 18 5 2 3 3" xfId="39393" xr:uid="{00000000-0005-0000-0000-000038860000}"/>
    <cellStyle name="Note 5 18 5 2 4" xfId="9946" xr:uid="{00000000-0005-0000-0000-000039860000}"/>
    <cellStyle name="Note 5 18 5 2 4 2" xfId="27381" xr:uid="{00000000-0005-0000-0000-00003A860000}"/>
    <cellStyle name="Note 5 18 5 2 4 3" xfId="41834" xr:uid="{00000000-0005-0000-0000-00003B860000}"/>
    <cellStyle name="Note 5 18 5 2 5" xfId="12366" xr:uid="{00000000-0005-0000-0000-00003C860000}"/>
    <cellStyle name="Note 5 18 5 2 5 2" xfId="29801" xr:uid="{00000000-0005-0000-0000-00003D860000}"/>
    <cellStyle name="Note 5 18 5 2 5 3" xfId="44254" xr:uid="{00000000-0005-0000-0000-00003E860000}"/>
    <cellStyle name="Note 5 18 5 2 6" xfId="19373" xr:uid="{00000000-0005-0000-0000-00003F860000}"/>
    <cellStyle name="Note 5 18 5 3" xfId="2533" xr:uid="{00000000-0005-0000-0000-000040860000}"/>
    <cellStyle name="Note 5 18 5 3 2" xfId="5044" xr:uid="{00000000-0005-0000-0000-000041860000}"/>
    <cellStyle name="Note 5 18 5 3 2 2" xfId="14409" xr:uid="{00000000-0005-0000-0000-000042860000}"/>
    <cellStyle name="Note 5 18 5 3 2 2 2" xfId="31844" xr:uid="{00000000-0005-0000-0000-000043860000}"/>
    <cellStyle name="Note 5 18 5 3 2 2 3" xfId="46297" xr:uid="{00000000-0005-0000-0000-000044860000}"/>
    <cellStyle name="Note 5 18 5 3 2 3" xfId="16870" xr:uid="{00000000-0005-0000-0000-000045860000}"/>
    <cellStyle name="Note 5 18 5 3 2 3 2" xfId="34305" xr:uid="{00000000-0005-0000-0000-000046860000}"/>
    <cellStyle name="Note 5 18 5 3 2 3 3" xfId="48758" xr:uid="{00000000-0005-0000-0000-000047860000}"/>
    <cellStyle name="Note 5 18 5 3 2 4" xfId="22480" xr:uid="{00000000-0005-0000-0000-000048860000}"/>
    <cellStyle name="Note 5 18 5 3 2 5" xfId="36933" xr:uid="{00000000-0005-0000-0000-000049860000}"/>
    <cellStyle name="Note 5 18 5 3 3" xfId="7506" xr:uid="{00000000-0005-0000-0000-00004A860000}"/>
    <cellStyle name="Note 5 18 5 3 3 2" xfId="24941" xr:uid="{00000000-0005-0000-0000-00004B860000}"/>
    <cellStyle name="Note 5 18 5 3 3 3" xfId="39394" xr:uid="{00000000-0005-0000-0000-00004C860000}"/>
    <cellStyle name="Note 5 18 5 3 4" xfId="9947" xr:uid="{00000000-0005-0000-0000-00004D860000}"/>
    <cellStyle name="Note 5 18 5 3 4 2" xfId="27382" xr:uid="{00000000-0005-0000-0000-00004E860000}"/>
    <cellStyle name="Note 5 18 5 3 4 3" xfId="41835" xr:uid="{00000000-0005-0000-0000-00004F860000}"/>
    <cellStyle name="Note 5 18 5 3 5" xfId="12367" xr:uid="{00000000-0005-0000-0000-000050860000}"/>
    <cellStyle name="Note 5 18 5 3 5 2" xfId="29802" xr:uid="{00000000-0005-0000-0000-000051860000}"/>
    <cellStyle name="Note 5 18 5 3 5 3" xfId="44255" xr:uid="{00000000-0005-0000-0000-000052860000}"/>
    <cellStyle name="Note 5 18 5 3 6" xfId="19374" xr:uid="{00000000-0005-0000-0000-000053860000}"/>
    <cellStyle name="Note 5 18 5 4" xfId="2534" xr:uid="{00000000-0005-0000-0000-000054860000}"/>
    <cellStyle name="Note 5 18 5 4 2" xfId="5045" xr:uid="{00000000-0005-0000-0000-000055860000}"/>
    <cellStyle name="Note 5 18 5 4 2 2" xfId="22481" xr:uid="{00000000-0005-0000-0000-000056860000}"/>
    <cellStyle name="Note 5 18 5 4 2 3" xfId="36934" xr:uid="{00000000-0005-0000-0000-000057860000}"/>
    <cellStyle name="Note 5 18 5 4 3" xfId="7507" xr:uid="{00000000-0005-0000-0000-000058860000}"/>
    <cellStyle name="Note 5 18 5 4 3 2" xfId="24942" xr:uid="{00000000-0005-0000-0000-000059860000}"/>
    <cellStyle name="Note 5 18 5 4 3 3" xfId="39395" xr:uid="{00000000-0005-0000-0000-00005A860000}"/>
    <cellStyle name="Note 5 18 5 4 4" xfId="9948" xr:uid="{00000000-0005-0000-0000-00005B860000}"/>
    <cellStyle name="Note 5 18 5 4 4 2" xfId="27383" xr:uid="{00000000-0005-0000-0000-00005C860000}"/>
    <cellStyle name="Note 5 18 5 4 4 3" xfId="41836" xr:uid="{00000000-0005-0000-0000-00005D860000}"/>
    <cellStyle name="Note 5 18 5 4 5" xfId="12368" xr:uid="{00000000-0005-0000-0000-00005E860000}"/>
    <cellStyle name="Note 5 18 5 4 5 2" xfId="29803" xr:uid="{00000000-0005-0000-0000-00005F860000}"/>
    <cellStyle name="Note 5 18 5 4 5 3" xfId="44256" xr:uid="{00000000-0005-0000-0000-000060860000}"/>
    <cellStyle name="Note 5 18 5 4 6" xfId="15403" xr:uid="{00000000-0005-0000-0000-000061860000}"/>
    <cellStyle name="Note 5 18 5 4 6 2" xfId="32838" xr:uid="{00000000-0005-0000-0000-000062860000}"/>
    <cellStyle name="Note 5 18 5 4 6 3" xfId="47291" xr:uid="{00000000-0005-0000-0000-000063860000}"/>
    <cellStyle name="Note 5 18 5 4 7" xfId="19375" xr:uid="{00000000-0005-0000-0000-000064860000}"/>
    <cellStyle name="Note 5 18 5 4 8" xfId="20565" xr:uid="{00000000-0005-0000-0000-000065860000}"/>
    <cellStyle name="Note 5 18 5 5" xfId="5042" xr:uid="{00000000-0005-0000-0000-000066860000}"/>
    <cellStyle name="Note 5 18 5 5 2" xfId="14407" xr:uid="{00000000-0005-0000-0000-000067860000}"/>
    <cellStyle name="Note 5 18 5 5 2 2" xfId="31842" xr:uid="{00000000-0005-0000-0000-000068860000}"/>
    <cellStyle name="Note 5 18 5 5 2 3" xfId="46295" xr:uid="{00000000-0005-0000-0000-000069860000}"/>
    <cellStyle name="Note 5 18 5 5 3" xfId="16868" xr:uid="{00000000-0005-0000-0000-00006A860000}"/>
    <cellStyle name="Note 5 18 5 5 3 2" xfId="34303" xr:uid="{00000000-0005-0000-0000-00006B860000}"/>
    <cellStyle name="Note 5 18 5 5 3 3" xfId="48756" xr:uid="{00000000-0005-0000-0000-00006C860000}"/>
    <cellStyle name="Note 5 18 5 5 4" xfId="22478" xr:uid="{00000000-0005-0000-0000-00006D860000}"/>
    <cellStyle name="Note 5 18 5 5 5" xfId="36931" xr:uid="{00000000-0005-0000-0000-00006E860000}"/>
    <cellStyle name="Note 5 18 5 6" xfId="7504" xr:uid="{00000000-0005-0000-0000-00006F860000}"/>
    <cellStyle name="Note 5 18 5 6 2" xfId="24939" xr:uid="{00000000-0005-0000-0000-000070860000}"/>
    <cellStyle name="Note 5 18 5 6 3" xfId="39392" xr:uid="{00000000-0005-0000-0000-000071860000}"/>
    <cellStyle name="Note 5 18 5 7" xfId="9945" xr:uid="{00000000-0005-0000-0000-000072860000}"/>
    <cellStyle name="Note 5 18 5 7 2" xfId="27380" xr:uid="{00000000-0005-0000-0000-000073860000}"/>
    <cellStyle name="Note 5 18 5 7 3" xfId="41833" xr:uid="{00000000-0005-0000-0000-000074860000}"/>
    <cellStyle name="Note 5 18 5 8" xfId="12365" xr:uid="{00000000-0005-0000-0000-000075860000}"/>
    <cellStyle name="Note 5 18 5 8 2" xfId="29800" xr:uid="{00000000-0005-0000-0000-000076860000}"/>
    <cellStyle name="Note 5 18 5 8 3" xfId="44253" xr:uid="{00000000-0005-0000-0000-000077860000}"/>
    <cellStyle name="Note 5 18 5 9" xfId="19372" xr:uid="{00000000-0005-0000-0000-000078860000}"/>
    <cellStyle name="Note 5 18 6" xfId="2535" xr:uid="{00000000-0005-0000-0000-000079860000}"/>
    <cellStyle name="Note 5 18 6 2" xfId="5046" xr:uid="{00000000-0005-0000-0000-00007A860000}"/>
    <cellStyle name="Note 5 18 6 2 2" xfId="14410" xr:uid="{00000000-0005-0000-0000-00007B860000}"/>
    <cellStyle name="Note 5 18 6 2 2 2" xfId="31845" xr:uid="{00000000-0005-0000-0000-00007C860000}"/>
    <cellStyle name="Note 5 18 6 2 2 3" xfId="46298" xr:uid="{00000000-0005-0000-0000-00007D860000}"/>
    <cellStyle name="Note 5 18 6 2 3" xfId="16871" xr:uid="{00000000-0005-0000-0000-00007E860000}"/>
    <cellStyle name="Note 5 18 6 2 3 2" xfId="34306" xr:uid="{00000000-0005-0000-0000-00007F860000}"/>
    <cellStyle name="Note 5 18 6 2 3 3" xfId="48759" xr:uid="{00000000-0005-0000-0000-000080860000}"/>
    <cellStyle name="Note 5 18 6 2 4" xfId="22482" xr:uid="{00000000-0005-0000-0000-000081860000}"/>
    <cellStyle name="Note 5 18 6 2 5" xfId="36935" xr:uid="{00000000-0005-0000-0000-000082860000}"/>
    <cellStyle name="Note 5 18 6 3" xfId="7508" xr:uid="{00000000-0005-0000-0000-000083860000}"/>
    <cellStyle name="Note 5 18 6 3 2" xfId="24943" xr:uid="{00000000-0005-0000-0000-000084860000}"/>
    <cellStyle name="Note 5 18 6 3 3" xfId="39396" xr:uid="{00000000-0005-0000-0000-000085860000}"/>
    <cellStyle name="Note 5 18 6 4" xfId="9949" xr:uid="{00000000-0005-0000-0000-000086860000}"/>
    <cellStyle name="Note 5 18 6 4 2" xfId="27384" xr:uid="{00000000-0005-0000-0000-000087860000}"/>
    <cellStyle name="Note 5 18 6 4 3" xfId="41837" xr:uid="{00000000-0005-0000-0000-000088860000}"/>
    <cellStyle name="Note 5 18 6 5" xfId="12369" xr:uid="{00000000-0005-0000-0000-000089860000}"/>
    <cellStyle name="Note 5 18 6 5 2" xfId="29804" xr:uid="{00000000-0005-0000-0000-00008A860000}"/>
    <cellStyle name="Note 5 18 6 5 3" xfId="44257" xr:uid="{00000000-0005-0000-0000-00008B860000}"/>
    <cellStyle name="Note 5 18 6 6" xfId="19376" xr:uid="{00000000-0005-0000-0000-00008C860000}"/>
    <cellStyle name="Note 5 18 7" xfId="2536" xr:uid="{00000000-0005-0000-0000-00008D860000}"/>
    <cellStyle name="Note 5 18 7 2" xfId="5047" xr:uid="{00000000-0005-0000-0000-00008E860000}"/>
    <cellStyle name="Note 5 18 7 2 2" xfId="14411" xr:uid="{00000000-0005-0000-0000-00008F860000}"/>
    <cellStyle name="Note 5 18 7 2 2 2" xfId="31846" xr:uid="{00000000-0005-0000-0000-000090860000}"/>
    <cellStyle name="Note 5 18 7 2 2 3" xfId="46299" xr:uid="{00000000-0005-0000-0000-000091860000}"/>
    <cellStyle name="Note 5 18 7 2 3" xfId="16872" xr:uid="{00000000-0005-0000-0000-000092860000}"/>
    <cellStyle name="Note 5 18 7 2 3 2" xfId="34307" xr:uid="{00000000-0005-0000-0000-000093860000}"/>
    <cellStyle name="Note 5 18 7 2 3 3" xfId="48760" xr:uid="{00000000-0005-0000-0000-000094860000}"/>
    <cellStyle name="Note 5 18 7 2 4" xfId="22483" xr:uid="{00000000-0005-0000-0000-000095860000}"/>
    <cellStyle name="Note 5 18 7 2 5" xfId="36936" xr:uid="{00000000-0005-0000-0000-000096860000}"/>
    <cellStyle name="Note 5 18 7 3" xfId="7509" xr:uid="{00000000-0005-0000-0000-000097860000}"/>
    <cellStyle name="Note 5 18 7 3 2" xfId="24944" xr:uid="{00000000-0005-0000-0000-000098860000}"/>
    <cellStyle name="Note 5 18 7 3 3" xfId="39397" xr:uid="{00000000-0005-0000-0000-000099860000}"/>
    <cellStyle name="Note 5 18 7 4" xfId="9950" xr:uid="{00000000-0005-0000-0000-00009A860000}"/>
    <cellStyle name="Note 5 18 7 4 2" xfId="27385" xr:uid="{00000000-0005-0000-0000-00009B860000}"/>
    <cellStyle name="Note 5 18 7 4 3" xfId="41838" xr:uid="{00000000-0005-0000-0000-00009C860000}"/>
    <cellStyle name="Note 5 18 7 5" xfId="12370" xr:uid="{00000000-0005-0000-0000-00009D860000}"/>
    <cellStyle name="Note 5 18 7 5 2" xfId="29805" xr:uid="{00000000-0005-0000-0000-00009E860000}"/>
    <cellStyle name="Note 5 18 7 5 3" xfId="44258" xr:uid="{00000000-0005-0000-0000-00009F860000}"/>
    <cellStyle name="Note 5 18 7 6" xfId="19377" xr:uid="{00000000-0005-0000-0000-0000A0860000}"/>
    <cellStyle name="Note 5 18 8" xfId="2537" xr:uid="{00000000-0005-0000-0000-0000A1860000}"/>
    <cellStyle name="Note 5 18 8 2" xfId="5048" xr:uid="{00000000-0005-0000-0000-0000A2860000}"/>
    <cellStyle name="Note 5 18 8 2 2" xfId="22484" xr:uid="{00000000-0005-0000-0000-0000A3860000}"/>
    <cellStyle name="Note 5 18 8 2 3" xfId="36937" xr:uid="{00000000-0005-0000-0000-0000A4860000}"/>
    <cellStyle name="Note 5 18 8 3" xfId="7510" xr:uid="{00000000-0005-0000-0000-0000A5860000}"/>
    <cellStyle name="Note 5 18 8 3 2" xfId="24945" xr:uid="{00000000-0005-0000-0000-0000A6860000}"/>
    <cellStyle name="Note 5 18 8 3 3" xfId="39398" xr:uid="{00000000-0005-0000-0000-0000A7860000}"/>
    <cellStyle name="Note 5 18 8 4" xfId="9951" xr:uid="{00000000-0005-0000-0000-0000A8860000}"/>
    <cellStyle name="Note 5 18 8 4 2" xfId="27386" xr:uid="{00000000-0005-0000-0000-0000A9860000}"/>
    <cellStyle name="Note 5 18 8 4 3" xfId="41839" xr:uid="{00000000-0005-0000-0000-0000AA860000}"/>
    <cellStyle name="Note 5 18 8 5" xfId="12371" xr:uid="{00000000-0005-0000-0000-0000AB860000}"/>
    <cellStyle name="Note 5 18 8 5 2" xfId="29806" xr:uid="{00000000-0005-0000-0000-0000AC860000}"/>
    <cellStyle name="Note 5 18 8 5 3" xfId="44259" xr:uid="{00000000-0005-0000-0000-0000AD860000}"/>
    <cellStyle name="Note 5 18 8 6" xfId="15404" xr:uid="{00000000-0005-0000-0000-0000AE860000}"/>
    <cellStyle name="Note 5 18 8 6 2" xfId="32839" xr:uid="{00000000-0005-0000-0000-0000AF860000}"/>
    <cellStyle name="Note 5 18 8 6 3" xfId="47292" xr:uid="{00000000-0005-0000-0000-0000B0860000}"/>
    <cellStyle name="Note 5 18 8 7" xfId="19378" xr:uid="{00000000-0005-0000-0000-0000B1860000}"/>
    <cellStyle name="Note 5 18 8 8" xfId="20566" xr:uid="{00000000-0005-0000-0000-0000B2860000}"/>
    <cellStyle name="Note 5 18 9" xfId="5029" xr:uid="{00000000-0005-0000-0000-0000B3860000}"/>
    <cellStyle name="Note 5 18 9 2" xfId="14397" xr:uid="{00000000-0005-0000-0000-0000B4860000}"/>
    <cellStyle name="Note 5 18 9 2 2" xfId="31832" xr:uid="{00000000-0005-0000-0000-0000B5860000}"/>
    <cellStyle name="Note 5 18 9 2 3" xfId="46285" xr:uid="{00000000-0005-0000-0000-0000B6860000}"/>
    <cellStyle name="Note 5 18 9 3" xfId="16858" xr:uid="{00000000-0005-0000-0000-0000B7860000}"/>
    <cellStyle name="Note 5 18 9 3 2" xfId="34293" xr:uid="{00000000-0005-0000-0000-0000B8860000}"/>
    <cellStyle name="Note 5 18 9 3 3" xfId="48746" xr:uid="{00000000-0005-0000-0000-0000B9860000}"/>
    <cellStyle name="Note 5 18 9 4" xfId="22465" xr:uid="{00000000-0005-0000-0000-0000BA860000}"/>
    <cellStyle name="Note 5 18 9 5" xfId="36918" xr:uid="{00000000-0005-0000-0000-0000BB860000}"/>
    <cellStyle name="Note 5 19" xfId="2538" xr:uid="{00000000-0005-0000-0000-0000BC860000}"/>
    <cellStyle name="Note 5 19 10" xfId="7511" xr:uid="{00000000-0005-0000-0000-0000BD860000}"/>
    <cellStyle name="Note 5 19 10 2" xfId="24946" xr:uid="{00000000-0005-0000-0000-0000BE860000}"/>
    <cellStyle name="Note 5 19 10 3" xfId="39399" xr:uid="{00000000-0005-0000-0000-0000BF860000}"/>
    <cellStyle name="Note 5 19 11" xfId="9952" xr:uid="{00000000-0005-0000-0000-0000C0860000}"/>
    <cellStyle name="Note 5 19 11 2" xfId="27387" xr:uid="{00000000-0005-0000-0000-0000C1860000}"/>
    <cellStyle name="Note 5 19 11 3" xfId="41840" xr:uid="{00000000-0005-0000-0000-0000C2860000}"/>
    <cellStyle name="Note 5 19 12" xfId="12372" xr:uid="{00000000-0005-0000-0000-0000C3860000}"/>
    <cellStyle name="Note 5 19 12 2" xfId="29807" xr:uid="{00000000-0005-0000-0000-0000C4860000}"/>
    <cellStyle name="Note 5 19 12 3" xfId="44260" xr:uid="{00000000-0005-0000-0000-0000C5860000}"/>
    <cellStyle name="Note 5 19 13" xfId="19379" xr:uid="{00000000-0005-0000-0000-0000C6860000}"/>
    <cellStyle name="Note 5 19 2" xfId="2539" xr:uid="{00000000-0005-0000-0000-0000C7860000}"/>
    <cellStyle name="Note 5 19 2 2" xfId="2540" xr:uid="{00000000-0005-0000-0000-0000C8860000}"/>
    <cellStyle name="Note 5 19 2 2 2" xfId="5051" xr:uid="{00000000-0005-0000-0000-0000C9860000}"/>
    <cellStyle name="Note 5 19 2 2 2 2" xfId="14414" xr:uid="{00000000-0005-0000-0000-0000CA860000}"/>
    <cellStyle name="Note 5 19 2 2 2 2 2" xfId="31849" xr:uid="{00000000-0005-0000-0000-0000CB860000}"/>
    <cellStyle name="Note 5 19 2 2 2 2 3" xfId="46302" xr:uid="{00000000-0005-0000-0000-0000CC860000}"/>
    <cellStyle name="Note 5 19 2 2 2 3" xfId="16875" xr:uid="{00000000-0005-0000-0000-0000CD860000}"/>
    <cellStyle name="Note 5 19 2 2 2 3 2" xfId="34310" xr:uid="{00000000-0005-0000-0000-0000CE860000}"/>
    <cellStyle name="Note 5 19 2 2 2 3 3" xfId="48763" xr:uid="{00000000-0005-0000-0000-0000CF860000}"/>
    <cellStyle name="Note 5 19 2 2 2 4" xfId="22487" xr:uid="{00000000-0005-0000-0000-0000D0860000}"/>
    <cellStyle name="Note 5 19 2 2 2 5" xfId="36940" xr:uid="{00000000-0005-0000-0000-0000D1860000}"/>
    <cellStyle name="Note 5 19 2 2 3" xfId="7513" xr:uid="{00000000-0005-0000-0000-0000D2860000}"/>
    <cellStyle name="Note 5 19 2 2 3 2" xfId="24948" xr:uid="{00000000-0005-0000-0000-0000D3860000}"/>
    <cellStyle name="Note 5 19 2 2 3 3" xfId="39401" xr:uid="{00000000-0005-0000-0000-0000D4860000}"/>
    <cellStyle name="Note 5 19 2 2 4" xfId="9954" xr:uid="{00000000-0005-0000-0000-0000D5860000}"/>
    <cellStyle name="Note 5 19 2 2 4 2" xfId="27389" xr:uid="{00000000-0005-0000-0000-0000D6860000}"/>
    <cellStyle name="Note 5 19 2 2 4 3" xfId="41842" xr:uid="{00000000-0005-0000-0000-0000D7860000}"/>
    <cellStyle name="Note 5 19 2 2 5" xfId="12374" xr:uid="{00000000-0005-0000-0000-0000D8860000}"/>
    <cellStyle name="Note 5 19 2 2 5 2" xfId="29809" xr:uid="{00000000-0005-0000-0000-0000D9860000}"/>
    <cellStyle name="Note 5 19 2 2 5 3" xfId="44262" xr:uid="{00000000-0005-0000-0000-0000DA860000}"/>
    <cellStyle name="Note 5 19 2 2 6" xfId="19381" xr:uid="{00000000-0005-0000-0000-0000DB860000}"/>
    <cellStyle name="Note 5 19 2 3" xfId="2541" xr:uid="{00000000-0005-0000-0000-0000DC860000}"/>
    <cellStyle name="Note 5 19 2 3 2" xfId="5052" xr:uid="{00000000-0005-0000-0000-0000DD860000}"/>
    <cellStyle name="Note 5 19 2 3 2 2" xfId="14415" xr:uid="{00000000-0005-0000-0000-0000DE860000}"/>
    <cellStyle name="Note 5 19 2 3 2 2 2" xfId="31850" xr:uid="{00000000-0005-0000-0000-0000DF860000}"/>
    <cellStyle name="Note 5 19 2 3 2 2 3" xfId="46303" xr:uid="{00000000-0005-0000-0000-0000E0860000}"/>
    <cellStyle name="Note 5 19 2 3 2 3" xfId="16876" xr:uid="{00000000-0005-0000-0000-0000E1860000}"/>
    <cellStyle name="Note 5 19 2 3 2 3 2" xfId="34311" xr:uid="{00000000-0005-0000-0000-0000E2860000}"/>
    <cellStyle name="Note 5 19 2 3 2 3 3" xfId="48764" xr:uid="{00000000-0005-0000-0000-0000E3860000}"/>
    <cellStyle name="Note 5 19 2 3 2 4" xfId="22488" xr:uid="{00000000-0005-0000-0000-0000E4860000}"/>
    <cellStyle name="Note 5 19 2 3 2 5" xfId="36941" xr:uid="{00000000-0005-0000-0000-0000E5860000}"/>
    <cellStyle name="Note 5 19 2 3 3" xfId="7514" xr:uid="{00000000-0005-0000-0000-0000E6860000}"/>
    <cellStyle name="Note 5 19 2 3 3 2" xfId="24949" xr:uid="{00000000-0005-0000-0000-0000E7860000}"/>
    <cellStyle name="Note 5 19 2 3 3 3" xfId="39402" xr:uid="{00000000-0005-0000-0000-0000E8860000}"/>
    <cellStyle name="Note 5 19 2 3 4" xfId="9955" xr:uid="{00000000-0005-0000-0000-0000E9860000}"/>
    <cellStyle name="Note 5 19 2 3 4 2" xfId="27390" xr:uid="{00000000-0005-0000-0000-0000EA860000}"/>
    <cellStyle name="Note 5 19 2 3 4 3" xfId="41843" xr:uid="{00000000-0005-0000-0000-0000EB860000}"/>
    <cellStyle name="Note 5 19 2 3 5" xfId="12375" xr:uid="{00000000-0005-0000-0000-0000EC860000}"/>
    <cellStyle name="Note 5 19 2 3 5 2" xfId="29810" xr:uid="{00000000-0005-0000-0000-0000ED860000}"/>
    <cellStyle name="Note 5 19 2 3 5 3" xfId="44263" xr:uid="{00000000-0005-0000-0000-0000EE860000}"/>
    <cellStyle name="Note 5 19 2 3 6" xfId="19382" xr:uid="{00000000-0005-0000-0000-0000EF860000}"/>
    <cellStyle name="Note 5 19 2 4" xfId="2542" xr:uid="{00000000-0005-0000-0000-0000F0860000}"/>
    <cellStyle name="Note 5 19 2 4 2" xfId="5053" xr:uid="{00000000-0005-0000-0000-0000F1860000}"/>
    <cellStyle name="Note 5 19 2 4 2 2" xfId="22489" xr:uid="{00000000-0005-0000-0000-0000F2860000}"/>
    <cellStyle name="Note 5 19 2 4 2 3" xfId="36942" xr:uid="{00000000-0005-0000-0000-0000F3860000}"/>
    <cellStyle name="Note 5 19 2 4 3" xfId="7515" xr:uid="{00000000-0005-0000-0000-0000F4860000}"/>
    <cellStyle name="Note 5 19 2 4 3 2" xfId="24950" xr:uid="{00000000-0005-0000-0000-0000F5860000}"/>
    <cellStyle name="Note 5 19 2 4 3 3" xfId="39403" xr:uid="{00000000-0005-0000-0000-0000F6860000}"/>
    <cellStyle name="Note 5 19 2 4 4" xfId="9956" xr:uid="{00000000-0005-0000-0000-0000F7860000}"/>
    <cellStyle name="Note 5 19 2 4 4 2" xfId="27391" xr:uid="{00000000-0005-0000-0000-0000F8860000}"/>
    <cellStyle name="Note 5 19 2 4 4 3" xfId="41844" xr:uid="{00000000-0005-0000-0000-0000F9860000}"/>
    <cellStyle name="Note 5 19 2 4 5" xfId="12376" xr:uid="{00000000-0005-0000-0000-0000FA860000}"/>
    <cellStyle name="Note 5 19 2 4 5 2" xfId="29811" xr:uid="{00000000-0005-0000-0000-0000FB860000}"/>
    <cellStyle name="Note 5 19 2 4 5 3" xfId="44264" xr:uid="{00000000-0005-0000-0000-0000FC860000}"/>
    <cellStyle name="Note 5 19 2 4 6" xfId="15405" xr:uid="{00000000-0005-0000-0000-0000FD860000}"/>
    <cellStyle name="Note 5 19 2 4 6 2" xfId="32840" xr:uid="{00000000-0005-0000-0000-0000FE860000}"/>
    <cellStyle name="Note 5 19 2 4 6 3" xfId="47293" xr:uid="{00000000-0005-0000-0000-0000FF860000}"/>
    <cellStyle name="Note 5 19 2 4 7" xfId="19383" xr:uid="{00000000-0005-0000-0000-000000870000}"/>
    <cellStyle name="Note 5 19 2 4 8" xfId="20567" xr:uid="{00000000-0005-0000-0000-000001870000}"/>
    <cellStyle name="Note 5 19 2 5" xfId="5050" xr:uid="{00000000-0005-0000-0000-000002870000}"/>
    <cellStyle name="Note 5 19 2 5 2" xfId="14413" xr:uid="{00000000-0005-0000-0000-000003870000}"/>
    <cellStyle name="Note 5 19 2 5 2 2" xfId="31848" xr:uid="{00000000-0005-0000-0000-000004870000}"/>
    <cellStyle name="Note 5 19 2 5 2 3" xfId="46301" xr:uid="{00000000-0005-0000-0000-000005870000}"/>
    <cellStyle name="Note 5 19 2 5 3" xfId="16874" xr:uid="{00000000-0005-0000-0000-000006870000}"/>
    <cellStyle name="Note 5 19 2 5 3 2" xfId="34309" xr:uid="{00000000-0005-0000-0000-000007870000}"/>
    <cellStyle name="Note 5 19 2 5 3 3" xfId="48762" xr:uid="{00000000-0005-0000-0000-000008870000}"/>
    <cellStyle name="Note 5 19 2 5 4" xfId="22486" xr:uid="{00000000-0005-0000-0000-000009870000}"/>
    <cellStyle name="Note 5 19 2 5 5" xfId="36939" xr:uid="{00000000-0005-0000-0000-00000A870000}"/>
    <cellStyle name="Note 5 19 2 6" xfId="7512" xr:uid="{00000000-0005-0000-0000-00000B870000}"/>
    <cellStyle name="Note 5 19 2 6 2" xfId="24947" xr:uid="{00000000-0005-0000-0000-00000C870000}"/>
    <cellStyle name="Note 5 19 2 6 3" xfId="39400" xr:uid="{00000000-0005-0000-0000-00000D870000}"/>
    <cellStyle name="Note 5 19 2 7" xfId="9953" xr:uid="{00000000-0005-0000-0000-00000E870000}"/>
    <cellStyle name="Note 5 19 2 7 2" xfId="27388" xr:uid="{00000000-0005-0000-0000-00000F870000}"/>
    <cellStyle name="Note 5 19 2 7 3" xfId="41841" xr:uid="{00000000-0005-0000-0000-000010870000}"/>
    <cellStyle name="Note 5 19 2 8" xfId="12373" xr:uid="{00000000-0005-0000-0000-000011870000}"/>
    <cellStyle name="Note 5 19 2 8 2" xfId="29808" xr:uid="{00000000-0005-0000-0000-000012870000}"/>
    <cellStyle name="Note 5 19 2 8 3" xfId="44261" xr:uid="{00000000-0005-0000-0000-000013870000}"/>
    <cellStyle name="Note 5 19 2 9" xfId="19380" xr:uid="{00000000-0005-0000-0000-000014870000}"/>
    <cellStyle name="Note 5 19 3" xfId="2543" xr:uid="{00000000-0005-0000-0000-000015870000}"/>
    <cellStyle name="Note 5 19 3 2" xfId="2544" xr:uid="{00000000-0005-0000-0000-000016870000}"/>
    <cellStyle name="Note 5 19 3 2 2" xfId="5055" xr:uid="{00000000-0005-0000-0000-000017870000}"/>
    <cellStyle name="Note 5 19 3 2 2 2" xfId="14417" xr:uid="{00000000-0005-0000-0000-000018870000}"/>
    <cellStyle name="Note 5 19 3 2 2 2 2" xfId="31852" xr:uid="{00000000-0005-0000-0000-000019870000}"/>
    <cellStyle name="Note 5 19 3 2 2 2 3" xfId="46305" xr:uid="{00000000-0005-0000-0000-00001A870000}"/>
    <cellStyle name="Note 5 19 3 2 2 3" xfId="16878" xr:uid="{00000000-0005-0000-0000-00001B870000}"/>
    <cellStyle name="Note 5 19 3 2 2 3 2" xfId="34313" xr:uid="{00000000-0005-0000-0000-00001C870000}"/>
    <cellStyle name="Note 5 19 3 2 2 3 3" xfId="48766" xr:uid="{00000000-0005-0000-0000-00001D870000}"/>
    <cellStyle name="Note 5 19 3 2 2 4" xfId="22491" xr:uid="{00000000-0005-0000-0000-00001E870000}"/>
    <cellStyle name="Note 5 19 3 2 2 5" xfId="36944" xr:uid="{00000000-0005-0000-0000-00001F870000}"/>
    <cellStyle name="Note 5 19 3 2 3" xfId="7517" xr:uid="{00000000-0005-0000-0000-000020870000}"/>
    <cellStyle name="Note 5 19 3 2 3 2" xfId="24952" xr:uid="{00000000-0005-0000-0000-000021870000}"/>
    <cellStyle name="Note 5 19 3 2 3 3" xfId="39405" xr:uid="{00000000-0005-0000-0000-000022870000}"/>
    <cellStyle name="Note 5 19 3 2 4" xfId="9958" xr:uid="{00000000-0005-0000-0000-000023870000}"/>
    <cellStyle name="Note 5 19 3 2 4 2" xfId="27393" xr:uid="{00000000-0005-0000-0000-000024870000}"/>
    <cellStyle name="Note 5 19 3 2 4 3" xfId="41846" xr:uid="{00000000-0005-0000-0000-000025870000}"/>
    <cellStyle name="Note 5 19 3 2 5" xfId="12378" xr:uid="{00000000-0005-0000-0000-000026870000}"/>
    <cellStyle name="Note 5 19 3 2 5 2" xfId="29813" xr:uid="{00000000-0005-0000-0000-000027870000}"/>
    <cellStyle name="Note 5 19 3 2 5 3" xfId="44266" xr:uid="{00000000-0005-0000-0000-000028870000}"/>
    <cellStyle name="Note 5 19 3 2 6" xfId="19385" xr:uid="{00000000-0005-0000-0000-000029870000}"/>
    <cellStyle name="Note 5 19 3 3" xfId="2545" xr:uid="{00000000-0005-0000-0000-00002A870000}"/>
    <cellStyle name="Note 5 19 3 3 2" xfId="5056" xr:uid="{00000000-0005-0000-0000-00002B870000}"/>
    <cellStyle name="Note 5 19 3 3 2 2" xfId="14418" xr:uid="{00000000-0005-0000-0000-00002C870000}"/>
    <cellStyle name="Note 5 19 3 3 2 2 2" xfId="31853" xr:uid="{00000000-0005-0000-0000-00002D870000}"/>
    <cellStyle name="Note 5 19 3 3 2 2 3" xfId="46306" xr:uid="{00000000-0005-0000-0000-00002E870000}"/>
    <cellStyle name="Note 5 19 3 3 2 3" xfId="16879" xr:uid="{00000000-0005-0000-0000-00002F870000}"/>
    <cellStyle name="Note 5 19 3 3 2 3 2" xfId="34314" xr:uid="{00000000-0005-0000-0000-000030870000}"/>
    <cellStyle name="Note 5 19 3 3 2 3 3" xfId="48767" xr:uid="{00000000-0005-0000-0000-000031870000}"/>
    <cellStyle name="Note 5 19 3 3 2 4" xfId="22492" xr:uid="{00000000-0005-0000-0000-000032870000}"/>
    <cellStyle name="Note 5 19 3 3 2 5" xfId="36945" xr:uid="{00000000-0005-0000-0000-000033870000}"/>
    <cellStyle name="Note 5 19 3 3 3" xfId="7518" xr:uid="{00000000-0005-0000-0000-000034870000}"/>
    <cellStyle name="Note 5 19 3 3 3 2" xfId="24953" xr:uid="{00000000-0005-0000-0000-000035870000}"/>
    <cellStyle name="Note 5 19 3 3 3 3" xfId="39406" xr:uid="{00000000-0005-0000-0000-000036870000}"/>
    <cellStyle name="Note 5 19 3 3 4" xfId="9959" xr:uid="{00000000-0005-0000-0000-000037870000}"/>
    <cellStyle name="Note 5 19 3 3 4 2" xfId="27394" xr:uid="{00000000-0005-0000-0000-000038870000}"/>
    <cellStyle name="Note 5 19 3 3 4 3" xfId="41847" xr:uid="{00000000-0005-0000-0000-000039870000}"/>
    <cellStyle name="Note 5 19 3 3 5" xfId="12379" xr:uid="{00000000-0005-0000-0000-00003A870000}"/>
    <cellStyle name="Note 5 19 3 3 5 2" xfId="29814" xr:uid="{00000000-0005-0000-0000-00003B870000}"/>
    <cellStyle name="Note 5 19 3 3 5 3" xfId="44267" xr:uid="{00000000-0005-0000-0000-00003C870000}"/>
    <cellStyle name="Note 5 19 3 3 6" xfId="19386" xr:uid="{00000000-0005-0000-0000-00003D870000}"/>
    <cellStyle name="Note 5 19 3 4" xfId="2546" xr:uid="{00000000-0005-0000-0000-00003E870000}"/>
    <cellStyle name="Note 5 19 3 4 2" xfId="5057" xr:uid="{00000000-0005-0000-0000-00003F870000}"/>
    <cellStyle name="Note 5 19 3 4 2 2" xfId="22493" xr:uid="{00000000-0005-0000-0000-000040870000}"/>
    <cellStyle name="Note 5 19 3 4 2 3" xfId="36946" xr:uid="{00000000-0005-0000-0000-000041870000}"/>
    <cellStyle name="Note 5 19 3 4 3" xfId="7519" xr:uid="{00000000-0005-0000-0000-000042870000}"/>
    <cellStyle name="Note 5 19 3 4 3 2" xfId="24954" xr:uid="{00000000-0005-0000-0000-000043870000}"/>
    <cellStyle name="Note 5 19 3 4 3 3" xfId="39407" xr:uid="{00000000-0005-0000-0000-000044870000}"/>
    <cellStyle name="Note 5 19 3 4 4" xfId="9960" xr:uid="{00000000-0005-0000-0000-000045870000}"/>
    <cellStyle name="Note 5 19 3 4 4 2" xfId="27395" xr:uid="{00000000-0005-0000-0000-000046870000}"/>
    <cellStyle name="Note 5 19 3 4 4 3" xfId="41848" xr:uid="{00000000-0005-0000-0000-000047870000}"/>
    <cellStyle name="Note 5 19 3 4 5" xfId="12380" xr:uid="{00000000-0005-0000-0000-000048870000}"/>
    <cellStyle name="Note 5 19 3 4 5 2" xfId="29815" xr:uid="{00000000-0005-0000-0000-000049870000}"/>
    <cellStyle name="Note 5 19 3 4 5 3" xfId="44268" xr:uid="{00000000-0005-0000-0000-00004A870000}"/>
    <cellStyle name="Note 5 19 3 4 6" xfId="15406" xr:uid="{00000000-0005-0000-0000-00004B870000}"/>
    <cellStyle name="Note 5 19 3 4 6 2" xfId="32841" xr:uid="{00000000-0005-0000-0000-00004C870000}"/>
    <cellStyle name="Note 5 19 3 4 6 3" xfId="47294" xr:uid="{00000000-0005-0000-0000-00004D870000}"/>
    <cellStyle name="Note 5 19 3 4 7" xfId="19387" xr:uid="{00000000-0005-0000-0000-00004E870000}"/>
    <cellStyle name="Note 5 19 3 4 8" xfId="20568" xr:uid="{00000000-0005-0000-0000-00004F870000}"/>
    <cellStyle name="Note 5 19 3 5" xfId="5054" xr:uid="{00000000-0005-0000-0000-000050870000}"/>
    <cellStyle name="Note 5 19 3 5 2" xfId="14416" xr:uid="{00000000-0005-0000-0000-000051870000}"/>
    <cellStyle name="Note 5 19 3 5 2 2" xfId="31851" xr:uid="{00000000-0005-0000-0000-000052870000}"/>
    <cellStyle name="Note 5 19 3 5 2 3" xfId="46304" xr:uid="{00000000-0005-0000-0000-000053870000}"/>
    <cellStyle name="Note 5 19 3 5 3" xfId="16877" xr:uid="{00000000-0005-0000-0000-000054870000}"/>
    <cellStyle name="Note 5 19 3 5 3 2" xfId="34312" xr:uid="{00000000-0005-0000-0000-000055870000}"/>
    <cellStyle name="Note 5 19 3 5 3 3" xfId="48765" xr:uid="{00000000-0005-0000-0000-000056870000}"/>
    <cellStyle name="Note 5 19 3 5 4" xfId="22490" xr:uid="{00000000-0005-0000-0000-000057870000}"/>
    <cellStyle name="Note 5 19 3 5 5" xfId="36943" xr:uid="{00000000-0005-0000-0000-000058870000}"/>
    <cellStyle name="Note 5 19 3 6" xfId="7516" xr:uid="{00000000-0005-0000-0000-000059870000}"/>
    <cellStyle name="Note 5 19 3 6 2" xfId="24951" xr:uid="{00000000-0005-0000-0000-00005A870000}"/>
    <cellStyle name="Note 5 19 3 6 3" xfId="39404" xr:uid="{00000000-0005-0000-0000-00005B870000}"/>
    <cellStyle name="Note 5 19 3 7" xfId="9957" xr:uid="{00000000-0005-0000-0000-00005C870000}"/>
    <cellStyle name="Note 5 19 3 7 2" xfId="27392" xr:uid="{00000000-0005-0000-0000-00005D870000}"/>
    <cellStyle name="Note 5 19 3 7 3" xfId="41845" xr:uid="{00000000-0005-0000-0000-00005E870000}"/>
    <cellStyle name="Note 5 19 3 8" xfId="12377" xr:uid="{00000000-0005-0000-0000-00005F870000}"/>
    <cellStyle name="Note 5 19 3 8 2" xfId="29812" xr:uid="{00000000-0005-0000-0000-000060870000}"/>
    <cellStyle name="Note 5 19 3 8 3" xfId="44265" xr:uid="{00000000-0005-0000-0000-000061870000}"/>
    <cellStyle name="Note 5 19 3 9" xfId="19384" xr:uid="{00000000-0005-0000-0000-000062870000}"/>
    <cellStyle name="Note 5 19 4" xfId="2547" xr:uid="{00000000-0005-0000-0000-000063870000}"/>
    <cellStyle name="Note 5 19 4 2" xfId="2548" xr:uid="{00000000-0005-0000-0000-000064870000}"/>
    <cellStyle name="Note 5 19 4 2 2" xfId="5059" xr:uid="{00000000-0005-0000-0000-000065870000}"/>
    <cellStyle name="Note 5 19 4 2 2 2" xfId="14420" xr:uid="{00000000-0005-0000-0000-000066870000}"/>
    <cellStyle name="Note 5 19 4 2 2 2 2" xfId="31855" xr:uid="{00000000-0005-0000-0000-000067870000}"/>
    <cellStyle name="Note 5 19 4 2 2 2 3" xfId="46308" xr:uid="{00000000-0005-0000-0000-000068870000}"/>
    <cellStyle name="Note 5 19 4 2 2 3" xfId="16881" xr:uid="{00000000-0005-0000-0000-000069870000}"/>
    <cellStyle name="Note 5 19 4 2 2 3 2" xfId="34316" xr:uid="{00000000-0005-0000-0000-00006A870000}"/>
    <cellStyle name="Note 5 19 4 2 2 3 3" xfId="48769" xr:uid="{00000000-0005-0000-0000-00006B870000}"/>
    <cellStyle name="Note 5 19 4 2 2 4" xfId="22495" xr:uid="{00000000-0005-0000-0000-00006C870000}"/>
    <cellStyle name="Note 5 19 4 2 2 5" xfId="36948" xr:uid="{00000000-0005-0000-0000-00006D870000}"/>
    <cellStyle name="Note 5 19 4 2 3" xfId="7521" xr:uid="{00000000-0005-0000-0000-00006E870000}"/>
    <cellStyle name="Note 5 19 4 2 3 2" xfId="24956" xr:uid="{00000000-0005-0000-0000-00006F870000}"/>
    <cellStyle name="Note 5 19 4 2 3 3" xfId="39409" xr:uid="{00000000-0005-0000-0000-000070870000}"/>
    <cellStyle name="Note 5 19 4 2 4" xfId="9962" xr:uid="{00000000-0005-0000-0000-000071870000}"/>
    <cellStyle name="Note 5 19 4 2 4 2" xfId="27397" xr:uid="{00000000-0005-0000-0000-000072870000}"/>
    <cellStyle name="Note 5 19 4 2 4 3" xfId="41850" xr:uid="{00000000-0005-0000-0000-000073870000}"/>
    <cellStyle name="Note 5 19 4 2 5" xfId="12382" xr:uid="{00000000-0005-0000-0000-000074870000}"/>
    <cellStyle name="Note 5 19 4 2 5 2" xfId="29817" xr:uid="{00000000-0005-0000-0000-000075870000}"/>
    <cellStyle name="Note 5 19 4 2 5 3" xfId="44270" xr:uid="{00000000-0005-0000-0000-000076870000}"/>
    <cellStyle name="Note 5 19 4 2 6" xfId="19389" xr:uid="{00000000-0005-0000-0000-000077870000}"/>
    <cellStyle name="Note 5 19 4 3" xfId="2549" xr:uid="{00000000-0005-0000-0000-000078870000}"/>
    <cellStyle name="Note 5 19 4 3 2" xfId="5060" xr:uid="{00000000-0005-0000-0000-000079870000}"/>
    <cellStyle name="Note 5 19 4 3 2 2" xfId="14421" xr:uid="{00000000-0005-0000-0000-00007A870000}"/>
    <cellStyle name="Note 5 19 4 3 2 2 2" xfId="31856" xr:uid="{00000000-0005-0000-0000-00007B870000}"/>
    <cellStyle name="Note 5 19 4 3 2 2 3" xfId="46309" xr:uid="{00000000-0005-0000-0000-00007C870000}"/>
    <cellStyle name="Note 5 19 4 3 2 3" xfId="16882" xr:uid="{00000000-0005-0000-0000-00007D870000}"/>
    <cellStyle name="Note 5 19 4 3 2 3 2" xfId="34317" xr:uid="{00000000-0005-0000-0000-00007E870000}"/>
    <cellStyle name="Note 5 19 4 3 2 3 3" xfId="48770" xr:uid="{00000000-0005-0000-0000-00007F870000}"/>
    <cellStyle name="Note 5 19 4 3 2 4" xfId="22496" xr:uid="{00000000-0005-0000-0000-000080870000}"/>
    <cellStyle name="Note 5 19 4 3 2 5" xfId="36949" xr:uid="{00000000-0005-0000-0000-000081870000}"/>
    <cellStyle name="Note 5 19 4 3 3" xfId="7522" xr:uid="{00000000-0005-0000-0000-000082870000}"/>
    <cellStyle name="Note 5 19 4 3 3 2" xfId="24957" xr:uid="{00000000-0005-0000-0000-000083870000}"/>
    <cellStyle name="Note 5 19 4 3 3 3" xfId="39410" xr:uid="{00000000-0005-0000-0000-000084870000}"/>
    <cellStyle name="Note 5 19 4 3 4" xfId="9963" xr:uid="{00000000-0005-0000-0000-000085870000}"/>
    <cellStyle name="Note 5 19 4 3 4 2" xfId="27398" xr:uid="{00000000-0005-0000-0000-000086870000}"/>
    <cellStyle name="Note 5 19 4 3 4 3" xfId="41851" xr:uid="{00000000-0005-0000-0000-000087870000}"/>
    <cellStyle name="Note 5 19 4 3 5" xfId="12383" xr:uid="{00000000-0005-0000-0000-000088870000}"/>
    <cellStyle name="Note 5 19 4 3 5 2" xfId="29818" xr:uid="{00000000-0005-0000-0000-000089870000}"/>
    <cellStyle name="Note 5 19 4 3 5 3" xfId="44271" xr:uid="{00000000-0005-0000-0000-00008A870000}"/>
    <cellStyle name="Note 5 19 4 3 6" xfId="19390" xr:uid="{00000000-0005-0000-0000-00008B870000}"/>
    <cellStyle name="Note 5 19 4 4" xfId="2550" xr:uid="{00000000-0005-0000-0000-00008C870000}"/>
    <cellStyle name="Note 5 19 4 4 2" xfId="5061" xr:uid="{00000000-0005-0000-0000-00008D870000}"/>
    <cellStyle name="Note 5 19 4 4 2 2" xfId="22497" xr:uid="{00000000-0005-0000-0000-00008E870000}"/>
    <cellStyle name="Note 5 19 4 4 2 3" xfId="36950" xr:uid="{00000000-0005-0000-0000-00008F870000}"/>
    <cellStyle name="Note 5 19 4 4 3" xfId="7523" xr:uid="{00000000-0005-0000-0000-000090870000}"/>
    <cellStyle name="Note 5 19 4 4 3 2" xfId="24958" xr:uid="{00000000-0005-0000-0000-000091870000}"/>
    <cellStyle name="Note 5 19 4 4 3 3" xfId="39411" xr:uid="{00000000-0005-0000-0000-000092870000}"/>
    <cellStyle name="Note 5 19 4 4 4" xfId="9964" xr:uid="{00000000-0005-0000-0000-000093870000}"/>
    <cellStyle name="Note 5 19 4 4 4 2" xfId="27399" xr:uid="{00000000-0005-0000-0000-000094870000}"/>
    <cellStyle name="Note 5 19 4 4 4 3" xfId="41852" xr:uid="{00000000-0005-0000-0000-000095870000}"/>
    <cellStyle name="Note 5 19 4 4 5" xfId="12384" xr:uid="{00000000-0005-0000-0000-000096870000}"/>
    <cellStyle name="Note 5 19 4 4 5 2" xfId="29819" xr:uid="{00000000-0005-0000-0000-000097870000}"/>
    <cellStyle name="Note 5 19 4 4 5 3" xfId="44272" xr:uid="{00000000-0005-0000-0000-000098870000}"/>
    <cellStyle name="Note 5 19 4 4 6" xfId="15407" xr:uid="{00000000-0005-0000-0000-000099870000}"/>
    <cellStyle name="Note 5 19 4 4 6 2" xfId="32842" xr:uid="{00000000-0005-0000-0000-00009A870000}"/>
    <cellStyle name="Note 5 19 4 4 6 3" xfId="47295" xr:uid="{00000000-0005-0000-0000-00009B870000}"/>
    <cellStyle name="Note 5 19 4 4 7" xfId="19391" xr:uid="{00000000-0005-0000-0000-00009C870000}"/>
    <cellStyle name="Note 5 19 4 4 8" xfId="20569" xr:uid="{00000000-0005-0000-0000-00009D870000}"/>
    <cellStyle name="Note 5 19 4 5" xfId="5058" xr:uid="{00000000-0005-0000-0000-00009E870000}"/>
    <cellStyle name="Note 5 19 4 5 2" xfId="14419" xr:uid="{00000000-0005-0000-0000-00009F870000}"/>
    <cellStyle name="Note 5 19 4 5 2 2" xfId="31854" xr:uid="{00000000-0005-0000-0000-0000A0870000}"/>
    <cellStyle name="Note 5 19 4 5 2 3" xfId="46307" xr:uid="{00000000-0005-0000-0000-0000A1870000}"/>
    <cellStyle name="Note 5 19 4 5 3" xfId="16880" xr:uid="{00000000-0005-0000-0000-0000A2870000}"/>
    <cellStyle name="Note 5 19 4 5 3 2" xfId="34315" xr:uid="{00000000-0005-0000-0000-0000A3870000}"/>
    <cellStyle name="Note 5 19 4 5 3 3" xfId="48768" xr:uid="{00000000-0005-0000-0000-0000A4870000}"/>
    <cellStyle name="Note 5 19 4 5 4" xfId="22494" xr:uid="{00000000-0005-0000-0000-0000A5870000}"/>
    <cellStyle name="Note 5 19 4 5 5" xfId="36947" xr:uid="{00000000-0005-0000-0000-0000A6870000}"/>
    <cellStyle name="Note 5 19 4 6" xfId="7520" xr:uid="{00000000-0005-0000-0000-0000A7870000}"/>
    <cellStyle name="Note 5 19 4 6 2" xfId="24955" xr:uid="{00000000-0005-0000-0000-0000A8870000}"/>
    <cellStyle name="Note 5 19 4 6 3" xfId="39408" xr:uid="{00000000-0005-0000-0000-0000A9870000}"/>
    <cellStyle name="Note 5 19 4 7" xfId="9961" xr:uid="{00000000-0005-0000-0000-0000AA870000}"/>
    <cellStyle name="Note 5 19 4 7 2" xfId="27396" xr:uid="{00000000-0005-0000-0000-0000AB870000}"/>
    <cellStyle name="Note 5 19 4 7 3" xfId="41849" xr:uid="{00000000-0005-0000-0000-0000AC870000}"/>
    <cellStyle name="Note 5 19 4 8" xfId="12381" xr:uid="{00000000-0005-0000-0000-0000AD870000}"/>
    <cellStyle name="Note 5 19 4 8 2" xfId="29816" xr:uid="{00000000-0005-0000-0000-0000AE870000}"/>
    <cellStyle name="Note 5 19 4 8 3" xfId="44269" xr:uid="{00000000-0005-0000-0000-0000AF870000}"/>
    <cellStyle name="Note 5 19 4 9" xfId="19388" xr:uid="{00000000-0005-0000-0000-0000B0870000}"/>
    <cellStyle name="Note 5 19 5" xfId="2551" xr:uid="{00000000-0005-0000-0000-0000B1870000}"/>
    <cellStyle name="Note 5 19 5 2" xfId="2552" xr:uid="{00000000-0005-0000-0000-0000B2870000}"/>
    <cellStyle name="Note 5 19 5 2 2" xfId="5063" xr:uid="{00000000-0005-0000-0000-0000B3870000}"/>
    <cellStyle name="Note 5 19 5 2 2 2" xfId="14423" xr:uid="{00000000-0005-0000-0000-0000B4870000}"/>
    <cellStyle name="Note 5 19 5 2 2 2 2" xfId="31858" xr:uid="{00000000-0005-0000-0000-0000B5870000}"/>
    <cellStyle name="Note 5 19 5 2 2 2 3" xfId="46311" xr:uid="{00000000-0005-0000-0000-0000B6870000}"/>
    <cellStyle name="Note 5 19 5 2 2 3" xfId="16884" xr:uid="{00000000-0005-0000-0000-0000B7870000}"/>
    <cellStyle name="Note 5 19 5 2 2 3 2" xfId="34319" xr:uid="{00000000-0005-0000-0000-0000B8870000}"/>
    <cellStyle name="Note 5 19 5 2 2 3 3" xfId="48772" xr:uid="{00000000-0005-0000-0000-0000B9870000}"/>
    <cellStyle name="Note 5 19 5 2 2 4" xfId="22499" xr:uid="{00000000-0005-0000-0000-0000BA870000}"/>
    <cellStyle name="Note 5 19 5 2 2 5" xfId="36952" xr:uid="{00000000-0005-0000-0000-0000BB870000}"/>
    <cellStyle name="Note 5 19 5 2 3" xfId="7525" xr:uid="{00000000-0005-0000-0000-0000BC870000}"/>
    <cellStyle name="Note 5 19 5 2 3 2" xfId="24960" xr:uid="{00000000-0005-0000-0000-0000BD870000}"/>
    <cellStyle name="Note 5 19 5 2 3 3" xfId="39413" xr:uid="{00000000-0005-0000-0000-0000BE870000}"/>
    <cellStyle name="Note 5 19 5 2 4" xfId="9966" xr:uid="{00000000-0005-0000-0000-0000BF870000}"/>
    <cellStyle name="Note 5 19 5 2 4 2" xfId="27401" xr:uid="{00000000-0005-0000-0000-0000C0870000}"/>
    <cellStyle name="Note 5 19 5 2 4 3" xfId="41854" xr:uid="{00000000-0005-0000-0000-0000C1870000}"/>
    <cellStyle name="Note 5 19 5 2 5" xfId="12386" xr:uid="{00000000-0005-0000-0000-0000C2870000}"/>
    <cellStyle name="Note 5 19 5 2 5 2" xfId="29821" xr:uid="{00000000-0005-0000-0000-0000C3870000}"/>
    <cellStyle name="Note 5 19 5 2 5 3" xfId="44274" xr:uid="{00000000-0005-0000-0000-0000C4870000}"/>
    <cellStyle name="Note 5 19 5 2 6" xfId="19393" xr:uid="{00000000-0005-0000-0000-0000C5870000}"/>
    <cellStyle name="Note 5 19 5 3" xfId="2553" xr:uid="{00000000-0005-0000-0000-0000C6870000}"/>
    <cellStyle name="Note 5 19 5 3 2" xfId="5064" xr:uid="{00000000-0005-0000-0000-0000C7870000}"/>
    <cellStyle name="Note 5 19 5 3 2 2" xfId="14424" xr:uid="{00000000-0005-0000-0000-0000C8870000}"/>
    <cellStyle name="Note 5 19 5 3 2 2 2" xfId="31859" xr:uid="{00000000-0005-0000-0000-0000C9870000}"/>
    <cellStyle name="Note 5 19 5 3 2 2 3" xfId="46312" xr:uid="{00000000-0005-0000-0000-0000CA870000}"/>
    <cellStyle name="Note 5 19 5 3 2 3" xfId="16885" xr:uid="{00000000-0005-0000-0000-0000CB870000}"/>
    <cellStyle name="Note 5 19 5 3 2 3 2" xfId="34320" xr:uid="{00000000-0005-0000-0000-0000CC870000}"/>
    <cellStyle name="Note 5 19 5 3 2 3 3" xfId="48773" xr:uid="{00000000-0005-0000-0000-0000CD870000}"/>
    <cellStyle name="Note 5 19 5 3 2 4" xfId="22500" xr:uid="{00000000-0005-0000-0000-0000CE870000}"/>
    <cellStyle name="Note 5 19 5 3 2 5" xfId="36953" xr:uid="{00000000-0005-0000-0000-0000CF870000}"/>
    <cellStyle name="Note 5 19 5 3 3" xfId="7526" xr:uid="{00000000-0005-0000-0000-0000D0870000}"/>
    <cellStyle name="Note 5 19 5 3 3 2" xfId="24961" xr:uid="{00000000-0005-0000-0000-0000D1870000}"/>
    <cellStyle name="Note 5 19 5 3 3 3" xfId="39414" xr:uid="{00000000-0005-0000-0000-0000D2870000}"/>
    <cellStyle name="Note 5 19 5 3 4" xfId="9967" xr:uid="{00000000-0005-0000-0000-0000D3870000}"/>
    <cellStyle name="Note 5 19 5 3 4 2" xfId="27402" xr:uid="{00000000-0005-0000-0000-0000D4870000}"/>
    <cellStyle name="Note 5 19 5 3 4 3" xfId="41855" xr:uid="{00000000-0005-0000-0000-0000D5870000}"/>
    <cellStyle name="Note 5 19 5 3 5" xfId="12387" xr:uid="{00000000-0005-0000-0000-0000D6870000}"/>
    <cellStyle name="Note 5 19 5 3 5 2" xfId="29822" xr:uid="{00000000-0005-0000-0000-0000D7870000}"/>
    <cellStyle name="Note 5 19 5 3 5 3" xfId="44275" xr:uid="{00000000-0005-0000-0000-0000D8870000}"/>
    <cellStyle name="Note 5 19 5 3 6" xfId="19394" xr:uid="{00000000-0005-0000-0000-0000D9870000}"/>
    <cellStyle name="Note 5 19 5 4" xfId="2554" xr:uid="{00000000-0005-0000-0000-0000DA870000}"/>
    <cellStyle name="Note 5 19 5 4 2" xfId="5065" xr:uid="{00000000-0005-0000-0000-0000DB870000}"/>
    <cellStyle name="Note 5 19 5 4 2 2" xfId="22501" xr:uid="{00000000-0005-0000-0000-0000DC870000}"/>
    <cellStyle name="Note 5 19 5 4 2 3" xfId="36954" xr:uid="{00000000-0005-0000-0000-0000DD870000}"/>
    <cellStyle name="Note 5 19 5 4 3" xfId="7527" xr:uid="{00000000-0005-0000-0000-0000DE870000}"/>
    <cellStyle name="Note 5 19 5 4 3 2" xfId="24962" xr:uid="{00000000-0005-0000-0000-0000DF870000}"/>
    <cellStyle name="Note 5 19 5 4 3 3" xfId="39415" xr:uid="{00000000-0005-0000-0000-0000E0870000}"/>
    <cellStyle name="Note 5 19 5 4 4" xfId="9968" xr:uid="{00000000-0005-0000-0000-0000E1870000}"/>
    <cellStyle name="Note 5 19 5 4 4 2" xfId="27403" xr:uid="{00000000-0005-0000-0000-0000E2870000}"/>
    <cellStyle name="Note 5 19 5 4 4 3" xfId="41856" xr:uid="{00000000-0005-0000-0000-0000E3870000}"/>
    <cellStyle name="Note 5 19 5 4 5" xfId="12388" xr:uid="{00000000-0005-0000-0000-0000E4870000}"/>
    <cellStyle name="Note 5 19 5 4 5 2" xfId="29823" xr:uid="{00000000-0005-0000-0000-0000E5870000}"/>
    <cellStyle name="Note 5 19 5 4 5 3" xfId="44276" xr:uid="{00000000-0005-0000-0000-0000E6870000}"/>
    <cellStyle name="Note 5 19 5 4 6" xfId="15408" xr:uid="{00000000-0005-0000-0000-0000E7870000}"/>
    <cellStyle name="Note 5 19 5 4 6 2" xfId="32843" xr:uid="{00000000-0005-0000-0000-0000E8870000}"/>
    <cellStyle name="Note 5 19 5 4 6 3" xfId="47296" xr:uid="{00000000-0005-0000-0000-0000E9870000}"/>
    <cellStyle name="Note 5 19 5 4 7" xfId="19395" xr:uid="{00000000-0005-0000-0000-0000EA870000}"/>
    <cellStyle name="Note 5 19 5 4 8" xfId="20570" xr:uid="{00000000-0005-0000-0000-0000EB870000}"/>
    <cellStyle name="Note 5 19 5 5" xfId="5062" xr:uid="{00000000-0005-0000-0000-0000EC870000}"/>
    <cellStyle name="Note 5 19 5 5 2" xfId="14422" xr:uid="{00000000-0005-0000-0000-0000ED870000}"/>
    <cellStyle name="Note 5 19 5 5 2 2" xfId="31857" xr:uid="{00000000-0005-0000-0000-0000EE870000}"/>
    <cellStyle name="Note 5 19 5 5 2 3" xfId="46310" xr:uid="{00000000-0005-0000-0000-0000EF870000}"/>
    <cellStyle name="Note 5 19 5 5 3" xfId="16883" xr:uid="{00000000-0005-0000-0000-0000F0870000}"/>
    <cellStyle name="Note 5 19 5 5 3 2" xfId="34318" xr:uid="{00000000-0005-0000-0000-0000F1870000}"/>
    <cellStyle name="Note 5 19 5 5 3 3" xfId="48771" xr:uid="{00000000-0005-0000-0000-0000F2870000}"/>
    <cellStyle name="Note 5 19 5 5 4" xfId="22498" xr:uid="{00000000-0005-0000-0000-0000F3870000}"/>
    <cellStyle name="Note 5 19 5 5 5" xfId="36951" xr:uid="{00000000-0005-0000-0000-0000F4870000}"/>
    <cellStyle name="Note 5 19 5 6" xfId="7524" xr:uid="{00000000-0005-0000-0000-0000F5870000}"/>
    <cellStyle name="Note 5 19 5 6 2" xfId="24959" xr:uid="{00000000-0005-0000-0000-0000F6870000}"/>
    <cellStyle name="Note 5 19 5 6 3" xfId="39412" xr:uid="{00000000-0005-0000-0000-0000F7870000}"/>
    <cellStyle name="Note 5 19 5 7" xfId="9965" xr:uid="{00000000-0005-0000-0000-0000F8870000}"/>
    <cellStyle name="Note 5 19 5 7 2" xfId="27400" xr:uid="{00000000-0005-0000-0000-0000F9870000}"/>
    <cellStyle name="Note 5 19 5 7 3" xfId="41853" xr:uid="{00000000-0005-0000-0000-0000FA870000}"/>
    <cellStyle name="Note 5 19 5 8" xfId="12385" xr:uid="{00000000-0005-0000-0000-0000FB870000}"/>
    <cellStyle name="Note 5 19 5 8 2" xfId="29820" xr:uid="{00000000-0005-0000-0000-0000FC870000}"/>
    <cellStyle name="Note 5 19 5 8 3" xfId="44273" xr:uid="{00000000-0005-0000-0000-0000FD870000}"/>
    <cellStyle name="Note 5 19 5 9" xfId="19392" xr:uid="{00000000-0005-0000-0000-0000FE870000}"/>
    <cellStyle name="Note 5 19 6" xfId="2555" xr:uid="{00000000-0005-0000-0000-0000FF870000}"/>
    <cellStyle name="Note 5 19 6 2" xfId="5066" xr:uid="{00000000-0005-0000-0000-000000880000}"/>
    <cellStyle name="Note 5 19 6 2 2" xfId="14425" xr:uid="{00000000-0005-0000-0000-000001880000}"/>
    <cellStyle name="Note 5 19 6 2 2 2" xfId="31860" xr:uid="{00000000-0005-0000-0000-000002880000}"/>
    <cellStyle name="Note 5 19 6 2 2 3" xfId="46313" xr:uid="{00000000-0005-0000-0000-000003880000}"/>
    <cellStyle name="Note 5 19 6 2 3" xfId="16886" xr:uid="{00000000-0005-0000-0000-000004880000}"/>
    <cellStyle name="Note 5 19 6 2 3 2" xfId="34321" xr:uid="{00000000-0005-0000-0000-000005880000}"/>
    <cellStyle name="Note 5 19 6 2 3 3" xfId="48774" xr:uid="{00000000-0005-0000-0000-000006880000}"/>
    <cellStyle name="Note 5 19 6 2 4" xfId="22502" xr:uid="{00000000-0005-0000-0000-000007880000}"/>
    <cellStyle name="Note 5 19 6 2 5" xfId="36955" xr:uid="{00000000-0005-0000-0000-000008880000}"/>
    <cellStyle name="Note 5 19 6 3" xfId="7528" xr:uid="{00000000-0005-0000-0000-000009880000}"/>
    <cellStyle name="Note 5 19 6 3 2" xfId="24963" xr:uid="{00000000-0005-0000-0000-00000A880000}"/>
    <cellStyle name="Note 5 19 6 3 3" xfId="39416" xr:uid="{00000000-0005-0000-0000-00000B880000}"/>
    <cellStyle name="Note 5 19 6 4" xfId="9969" xr:uid="{00000000-0005-0000-0000-00000C880000}"/>
    <cellStyle name="Note 5 19 6 4 2" xfId="27404" xr:uid="{00000000-0005-0000-0000-00000D880000}"/>
    <cellStyle name="Note 5 19 6 4 3" xfId="41857" xr:uid="{00000000-0005-0000-0000-00000E880000}"/>
    <cellStyle name="Note 5 19 6 5" xfId="12389" xr:uid="{00000000-0005-0000-0000-00000F880000}"/>
    <cellStyle name="Note 5 19 6 5 2" xfId="29824" xr:uid="{00000000-0005-0000-0000-000010880000}"/>
    <cellStyle name="Note 5 19 6 5 3" xfId="44277" xr:uid="{00000000-0005-0000-0000-000011880000}"/>
    <cellStyle name="Note 5 19 6 6" xfId="19396" xr:uid="{00000000-0005-0000-0000-000012880000}"/>
    <cellStyle name="Note 5 19 7" xfId="2556" xr:uid="{00000000-0005-0000-0000-000013880000}"/>
    <cellStyle name="Note 5 19 7 2" xfId="5067" xr:uid="{00000000-0005-0000-0000-000014880000}"/>
    <cellStyle name="Note 5 19 7 2 2" xfId="14426" xr:uid="{00000000-0005-0000-0000-000015880000}"/>
    <cellStyle name="Note 5 19 7 2 2 2" xfId="31861" xr:uid="{00000000-0005-0000-0000-000016880000}"/>
    <cellStyle name="Note 5 19 7 2 2 3" xfId="46314" xr:uid="{00000000-0005-0000-0000-000017880000}"/>
    <cellStyle name="Note 5 19 7 2 3" xfId="16887" xr:uid="{00000000-0005-0000-0000-000018880000}"/>
    <cellStyle name="Note 5 19 7 2 3 2" xfId="34322" xr:uid="{00000000-0005-0000-0000-000019880000}"/>
    <cellStyle name="Note 5 19 7 2 3 3" xfId="48775" xr:uid="{00000000-0005-0000-0000-00001A880000}"/>
    <cellStyle name="Note 5 19 7 2 4" xfId="22503" xr:uid="{00000000-0005-0000-0000-00001B880000}"/>
    <cellStyle name="Note 5 19 7 2 5" xfId="36956" xr:uid="{00000000-0005-0000-0000-00001C880000}"/>
    <cellStyle name="Note 5 19 7 3" xfId="7529" xr:uid="{00000000-0005-0000-0000-00001D880000}"/>
    <cellStyle name="Note 5 19 7 3 2" xfId="24964" xr:uid="{00000000-0005-0000-0000-00001E880000}"/>
    <cellStyle name="Note 5 19 7 3 3" xfId="39417" xr:uid="{00000000-0005-0000-0000-00001F880000}"/>
    <cellStyle name="Note 5 19 7 4" xfId="9970" xr:uid="{00000000-0005-0000-0000-000020880000}"/>
    <cellStyle name="Note 5 19 7 4 2" xfId="27405" xr:uid="{00000000-0005-0000-0000-000021880000}"/>
    <cellStyle name="Note 5 19 7 4 3" xfId="41858" xr:uid="{00000000-0005-0000-0000-000022880000}"/>
    <cellStyle name="Note 5 19 7 5" xfId="12390" xr:uid="{00000000-0005-0000-0000-000023880000}"/>
    <cellStyle name="Note 5 19 7 5 2" xfId="29825" xr:uid="{00000000-0005-0000-0000-000024880000}"/>
    <cellStyle name="Note 5 19 7 5 3" xfId="44278" xr:uid="{00000000-0005-0000-0000-000025880000}"/>
    <cellStyle name="Note 5 19 7 6" xfId="19397" xr:uid="{00000000-0005-0000-0000-000026880000}"/>
    <cellStyle name="Note 5 19 8" xfId="2557" xr:uid="{00000000-0005-0000-0000-000027880000}"/>
    <cellStyle name="Note 5 19 8 2" xfId="5068" xr:uid="{00000000-0005-0000-0000-000028880000}"/>
    <cellStyle name="Note 5 19 8 2 2" xfId="22504" xr:uid="{00000000-0005-0000-0000-000029880000}"/>
    <cellStyle name="Note 5 19 8 2 3" xfId="36957" xr:uid="{00000000-0005-0000-0000-00002A880000}"/>
    <cellStyle name="Note 5 19 8 3" xfId="7530" xr:uid="{00000000-0005-0000-0000-00002B880000}"/>
    <cellStyle name="Note 5 19 8 3 2" xfId="24965" xr:uid="{00000000-0005-0000-0000-00002C880000}"/>
    <cellStyle name="Note 5 19 8 3 3" xfId="39418" xr:uid="{00000000-0005-0000-0000-00002D880000}"/>
    <cellStyle name="Note 5 19 8 4" xfId="9971" xr:uid="{00000000-0005-0000-0000-00002E880000}"/>
    <cellStyle name="Note 5 19 8 4 2" xfId="27406" xr:uid="{00000000-0005-0000-0000-00002F880000}"/>
    <cellStyle name="Note 5 19 8 4 3" xfId="41859" xr:uid="{00000000-0005-0000-0000-000030880000}"/>
    <cellStyle name="Note 5 19 8 5" xfId="12391" xr:uid="{00000000-0005-0000-0000-000031880000}"/>
    <cellStyle name="Note 5 19 8 5 2" xfId="29826" xr:uid="{00000000-0005-0000-0000-000032880000}"/>
    <cellStyle name="Note 5 19 8 5 3" xfId="44279" xr:uid="{00000000-0005-0000-0000-000033880000}"/>
    <cellStyle name="Note 5 19 8 6" xfId="15409" xr:uid="{00000000-0005-0000-0000-000034880000}"/>
    <cellStyle name="Note 5 19 8 6 2" xfId="32844" xr:uid="{00000000-0005-0000-0000-000035880000}"/>
    <cellStyle name="Note 5 19 8 6 3" xfId="47297" xr:uid="{00000000-0005-0000-0000-000036880000}"/>
    <cellStyle name="Note 5 19 8 7" xfId="19398" xr:uid="{00000000-0005-0000-0000-000037880000}"/>
    <cellStyle name="Note 5 19 8 8" xfId="20571" xr:uid="{00000000-0005-0000-0000-000038880000}"/>
    <cellStyle name="Note 5 19 9" xfId="5049" xr:uid="{00000000-0005-0000-0000-000039880000}"/>
    <cellStyle name="Note 5 19 9 2" xfId="14412" xr:uid="{00000000-0005-0000-0000-00003A880000}"/>
    <cellStyle name="Note 5 19 9 2 2" xfId="31847" xr:uid="{00000000-0005-0000-0000-00003B880000}"/>
    <cellStyle name="Note 5 19 9 2 3" xfId="46300" xr:uid="{00000000-0005-0000-0000-00003C880000}"/>
    <cellStyle name="Note 5 19 9 3" xfId="16873" xr:uid="{00000000-0005-0000-0000-00003D880000}"/>
    <cellStyle name="Note 5 19 9 3 2" xfId="34308" xr:uid="{00000000-0005-0000-0000-00003E880000}"/>
    <cellStyle name="Note 5 19 9 3 3" xfId="48761" xr:uid="{00000000-0005-0000-0000-00003F880000}"/>
    <cellStyle name="Note 5 19 9 4" xfId="22485" xr:uid="{00000000-0005-0000-0000-000040880000}"/>
    <cellStyle name="Note 5 19 9 5" xfId="36938" xr:uid="{00000000-0005-0000-0000-000041880000}"/>
    <cellStyle name="Note 5 2" xfId="2558" xr:uid="{00000000-0005-0000-0000-000042880000}"/>
    <cellStyle name="Note 5 2 10" xfId="7531" xr:uid="{00000000-0005-0000-0000-000043880000}"/>
    <cellStyle name="Note 5 2 10 2" xfId="24966" xr:uid="{00000000-0005-0000-0000-000044880000}"/>
    <cellStyle name="Note 5 2 10 3" xfId="39419" xr:uid="{00000000-0005-0000-0000-000045880000}"/>
    <cellStyle name="Note 5 2 11" xfId="9972" xr:uid="{00000000-0005-0000-0000-000046880000}"/>
    <cellStyle name="Note 5 2 11 2" xfId="27407" xr:uid="{00000000-0005-0000-0000-000047880000}"/>
    <cellStyle name="Note 5 2 11 3" xfId="41860" xr:uid="{00000000-0005-0000-0000-000048880000}"/>
    <cellStyle name="Note 5 2 12" xfId="12392" xr:uid="{00000000-0005-0000-0000-000049880000}"/>
    <cellStyle name="Note 5 2 12 2" xfId="29827" xr:uid="{00000000-0005-0000-0000-00004A880000}"/>
    <cellStyle name="Note 5 2 12 3" xfId="44280" xr:uid="{00000000-0005-0000-0000-00004B880000}"/>
    <cellStyle name="Note 5 2 13" xfId="19399" xr:uid="{00000000-0005-0000-0000-00004C880000}"/>
    <cellStyle name="Note 5 2 2" xfId="2559" xr:uid="{00000000-0005-0000-0000-00004D880000}"/>
    <cellStyle name="Note 5 2 2 2" xfId="2560" xr:uid="{00000000-0005-0000-0000-00004E880000}"/>
    <cellStyle name="Note 5 2 2 2 2" xfId="5071" xr:uid="{00000000-0005-0000-0000-00004F880000}"/>
    <cellStyle name="Note 5 2 2 2 2 2" xfId="14429" xr:uid="{00000000-0005-0000-0000-000050880000}"/>
    <cellStyle name="Note 5 2 2 2 2 2 2" xfId="31864" xr:uid="{00000000-0005-0000-0000-000051880000}"/>
    <cellStyle name="Note 5 2 2 2 2 2 3" xfId="46317" xr:uid="{00000000-0005-0000-0000-000052880000}"/>
    <cellStyle name="Note 5 2 2 2 2 3" xfId="16890" xr:uid="{00000000-0005-0000-0000-000053880000}"/>
    <cellStyle name="Note 5 2 2 2 2 3 2" xfId="34325" xr:uid="{00000000-0005-0000-0000-000054880000}"/>
    <cellStyle name="Note 5 2 2 2 2 3 3" xfId="48778" xr:uid="{00000000-0005-0000-0000-000055880000}"/>
    <cellStyle name="Note 5 2 2 2 2 4" xfId="22507" xr:uid="{00000000-0005-0000-0000-000056880000}"/>
    <cellStyle name="Note 5 2 2 2 2 5" xfId="36960" xr:uid="{00000000-0005-0000-0000-000057880000}"/>
    <cellStyle name="Note 5 2 2 2 3" xfId="7533" xr:uid="{00000000-0005-0000-0000-000058880000}"/>
    <cellStyle name="Note 5 2 2 2 3 2" xfId="24968" xr:uid="{00000000-0005-0000-0000-000059880000}"/>
    <cellStyle name="Note 5 2 2 2 3 3" xfId="39421" xr:uid="{00000000-0005-0000-0000-00005A880000}"/>
    <cellStyle name="Note 5 2 2 2 4" xfId="9974" xr:uid="{00000000-0005-0000-0000-00005B880000}"/>
    <cellStyle name="Note 5 2 2 2 4 2" xfId="27409" xr:uid="{00000000-0005-0000-0000-00005C880000}"/>
    <cellStyle name="Note 5 2 2 2 4 3" xfId="41862" xr:uid="{00000000-0005-0000-0000-00005D880000}"/>
    <cellStyle name="Note 5 2 2 2 5" xfId="12394" xr:uid="{00000000-0005-0000-0000-00005E880000}"/>
    <cellStyle name="Note 5 2 2 2 5 2" xfId="29829" xr:uid="{00000000-0005-0000-0000-00005F880000}"/>
    <cellStyle name="Note 5 2 2 2 5 3" xfId="44282" xr:uid="{00000000-0005-0000-0000-000060880000}"/>
    <cellStyle name="Note 5 2 2 2 6" xfId="19401" xr:uid="{00000000-0005-0000-0000-000061880000}"/>
    <cellStyle name="Note 5 2 2 3" xfId="2561" xr:uid="{00000000-0005-0000-0000-000062880000}"/>
    <cellStyle name="Note 5 2 2 3 2" xfId="5072" xr:uid="{00000000-0005-0000-0000-000063880000}"/>
    <cellStyle name="Note 5 2 2 3 2 2" xfId="14430" xr:uid="{00000000-0005-0000-0000-000064880000}"/>
    <cellStyle name="Note 5 2 2 3 2 2 2" xfId="31865" xr:uid="{00000000-0005-0000-0000-000065880000}"/>
    <cellStyle name="Note 5 2 2 3 2 2 3" xfId="46318" xr:uid="{00000000-0005-0000-0000-000066880000}"/>
    <cellStyle name="Note 5 2 2 3 2 3" xfId="16891" xr:uid="{00000000-0005-0000-0000-000067880000}"/>
    <cellStyle name="Note 5 2 2 3 2 3 2" xfId="34326" xr:uid="{00000000-0005-0000-0000-000068880000}"/>
    <cellStyle name="Note 5 2 2 3 2 3 3" xfId="48779" xr:uid="{00000000-0005-0000-0000-000069880000}"/>
    <cellStyle name="Note 5 2 2 3 2 4" xfId="22508" xr:uid="{00000000-0005-0000-0000-00006A880000}"/>
    <cellStyle name="Note 5 2 2 3 2 5" xfId="36961" xr:uid="{00000000-0005-0000-0000-00006B880000}"/>
    <cellStyle name="Note 5 2 2 3 3" xfId="7534" xr:uid="{00000000-0005-0000-0000-00006C880000}"/>
    <cellStyle name="Note 5 2 2 3 3 2" xfId="24969" xr:uid="{00000000-0005-0000-0000-00006D880000}"/>
    <cellStyle name="Note 5 2 2 3 3 3" xfId="39422" xr:uid="{00000000-0005-0000-0000-00006E880000}"/>
    <cellStyle name="Note 5 2 2 3 4" xfId="9975" xr:uid="{00000000-0005-0000-0000-00006F880000}"/>
    <cellStyle name="Note 5 2 2 3 4 2" xfId="27410" xr:uid="{00000000-0005-0000-0000-000070880000}"/>
    <cellStyle name="Note 5 2 2 3 4 3" xfId="41863" xr:uid="{00000000-0005-0000-0000-000071880000}"/>
    <cellStyle name="Note 5 2 2 3 5" xfId="12395" xr:uid="{00000000-0005-0000-0000-000072880000}"/>
    <cellStyle name="Note 5 2 2 3 5 2" xfId="29830" xr:uid="{00000000-0005-0000-0000-000073880000}"/>
    <cellStyle name="Note 5 2 2 3 5 3" xfId="44283" xr:uid="{00000000-0005-0000-0000-000074880000}"/>
    <cellStyle name="Note 5 2 2 3 6" xfId="19402" xr:uid="{00000000-0005-0000-0000-000075880000}"/>
    <cellStyle name="Note 5 2 2 4" xfId="2562" xr:uid="{00000000-0005-0000-0000-000076880000}"/>
    <cellStyle name="Note 5 2 2 4 2" xfId="5073" xr:uid="{00000000-0005-0000-0000-000077880000}"/>
    <cellStyle name="Note 5 2 2 4 2 2" xfId="22509" xr:uid="{00000000-0005-0000-0000-000078880000}"/>
    <cellStyle name="Note 5 2 2 4 2 3" xfId="36962" xr:uid="{00000000-0005-0000-0000-000079880000}"/>
    <cellStyle name="Note 5 2 2 4 3" xfId="7535" xr:uid="{00000000-0005-0000-0000-00007A880000}"/>
    <cellStyle name="Note 5 2 2 4 3 2" xfId="24970" xr:uid="{00000000-0005-0000-0000-00007B880000}"/>
    <cellStyle name="Note 5 2 2 4 3 3" xfId="39423" xr:uid="{00000000-0005-0000-0000-00007C880000}"/>
    <cellStyle name="Note 5 2 2 4 4" xfId="9976" xr:uid="{00000000-0005-0000-0000-00007D880000}"/>
    <cellStyle name="Note 5 2 2 4 4 2" xfId="27411" xr:uid="{00000000-0005-0000-0000-00007E880000}"/>
    <cellStyle name="Note 5 2 2 4 4 3" xfId="41864" xr:uid="{00000000-0005-0000-0000-00007F880000}"/>
    <cellStyle name="Note 5 2 2 4 5" xfId="12396" xr:uid="{00000000-0005-0000-0000-000080880000}"/>
    <cellStyle name="Note 5 2 2 4 5 2" xfId="29831" xr:uid="{00000000-0005-0000-0000-000081880000}"/>
    <cellStyle name="Note 5 2 2 4 5 3" xfId="44284" xr:uid="{00000000-0005-0000-0000-000082880000}"/>
    <cellStyle name="Note 5 2 2 4 6" xfId="15410" xr:uid="{00000000-0005-0000-0000-000083880000}"/>
    <cellStyle name="Note 5 2 2 4 6 2" xfId="32845" xr:uid="{00000000-0005-0000-0000-000084880000}"/>
    <cellStyle name="Note 5 2 2 4 6 3" xfId="47298" xr:uid="{00000000-0005-0000-0000-000085880000}"/>
    <cellStyle name="Note 5 2 2 4 7" xfId="19403" xr:uid="{00000000-0005-0000-0000-000086880000}"/>
    <cellStyle name="Note 5 2 2 4 8" xfId="20572" xr:uid="{00000000-0005-0000-0000-000087880000}"/>
    <cellStyle name="Note 5 2 2 5" xfId="5070" xr:uid="{00000000-0005-0000-0000-000088880000}"/>
    <cellStyle name="Note 5 2 2 5 2" xfId="14428" xr:uid="{00000000-0005-0000-0000-000089880000}"/>
    <cellStyle name="Note 5 2 2 5 2 2" xfId="31863" xr:uid="{00000000-0005-0000-0000-00008A880000}"/>
    <cellStyle name="Note 5 2 2 5 2 3" xfId="46316" xr:uid="{00000000-0005-0000-0000-00008B880000}"/>
    <cellStyle name="Note 5 2 2 5 3" xfId="16889" xr:uid="{00000000-0005-0000-0000-00008C880000}"/>
    <cellStyle name="Note 5 2 2 5 3 2" xfId="34324" xr:uid="{00000000-0005-0000-0000-00008D880000}"/>
    <cellStyle name="Note 5 2 2 5 3 3" xfId="48777" xr:uid="{00000000-0005-0000-0000-00008E880000}"/>
    <cellStyle name="Note 5 2 2 5 4" xfId="22506" xr:uid="{00000000-0005-0000-0000-00008F880000}"/>
    <cellStyle name="Note 5 2 2 5 5" xfId="36959" xr:uid="{00000000-0005-0000-0000-000090880000}"/>
    <cellStyle name="Note 5 2 2 6" xfId="7532" xr:uid="{00000000-0005-0000-0000-000091880000}"/>
    <cellStyle name="Note 5 2 2 6 2" xfId="24967" xr:uid="{00000000-0005-0000-0000-000092880000}"/>
    <cellStyle name="Note 5 2 2 6 3" xfId="39420" xr:uid="{00000000-0005-0000-0000-000093880000}"/>
    <cellStyle name="Note 5 2 2 7" xfId="9973" xr:uid="{00000000-0005-0000-0000-000094880000}"/>
    <cellStyle name="Note 5 2 2 7 2" xfId="27408" xr:uid="{00000000-0005-0000-0000-000095880000}"/>
    <cellStyle name="Note 5 2 2 7 3" xfId="41861" xr:uid="{00000000-0005-0000-0000-000096880000}"/>
    <cellStyle name="Note 5 2 2 8" xfId="12393" xr:uid="{00000000-0005-0000-0000-000097880000}"/>
    <cellStyle name="Note 5 2 2 8 2" xfId="29828" xr:uid="{00000000-0005-0000-0000-000098880000}"/>
    <cellStyle name="Note 5 2 2 8 3" xfId="44281" xr:uid="{00000000-0005-0000-0000-000099880000}"/>
    <cellStyle name="Note 5 2 2 9" xfId="19400" xr:uid="{00000000-0005-0000-0000-00009A880000}"/>
    <cellStyle name="Note 5 2 3" xfId="2563" xr:uid="{00000000-0005-0000-0000-00009B880000}"/>
    <cellStyle name="Note 5 2 3 2" xfId="2564" xr:uid="{00000000-0005-0000-0000-00009C880000}"/>
    <cellStyle name="Note 5 2 3 2 2" xfId="5075" xr:uid="{00000000-0005-0000-0000-00009D880000}"/>
    <cellStyle name="Note 5 2 3 2 2 2" xfId="14432" xr:uid="{00000000-0005-0000-0000-00009E880000}"/>
    <cellStyle name="Note 5 2 3 2 2 2 2" xfId="31867" xr:uid="{00000000-0005-0000-0000-00009F880000}"/>
    <cellStyle name="Note 5 2 3 2 2 2 3" xfId="46320" xr:uid="{00000000-0005-0000-0000-0000A0880000}"/>
    <cellStyle name="Note 5 2 3 2 2 3" xfId="16893" xr:uid="{00000000-0005-0000-0000-0000A1880000}"/>
    <cellStyle name="Note 5 2 3 2 2 3 2" xfId="34328" xr:uid="{00000000-0005-0000-0000-0000A2880000}"/>
    <cellStyle name="Note 5 2 3 2 2 3 3" xfId="48781" xr:uid="{00000000-0005-0000-0000-0000A3880000}"/>
    <cellStyle name="Note 5 2 3 2 2 4" xfId="22511" xr:uid="{00000000-0005-0000-0000-0000A4880000}"/>
    <cellStyle name="Note 5 2 3 2 2 5" xfId="36964" xr:uid="{00000000-0005-0000-0000-0000A5880000}"/>
    <cellStyle name="Note 5 2 3 2 3" xfId="7537" xr:uid="{00000000-0005-0000-0000-0000A6880000}"/>
    <cellStyle name="Note 5 2 3 2 3 2" xfId="24972" xr:uid="{00000000-0005-0000-0000-0000A7880000}"/>
    <cellStyle name="Note 5 2 3 2 3 3" xfId="39425" xr:uid="{00000000-0005-0000-0000-0000A8880000}"/>
    <cellStyle name="Note 5 2 3 2 4" xfId="9978" xr:uid="{00000000-0005-0000-0000-0000A9880000}"/>
    <cellStyle name="Note 5 2 3 2 4 2" xfId="27413" xr:uid="{00000000-0005-0000-0000-0000AA880000}"/>
    <cellStyle name="Note 5 2 3 2 4 3" xfId="41866" xr:uid="{00000000-0005-0000-0000-0000AB880000}"/>
    <cellStyle name="Note 5 2 3 2 5" xfId="12398" xr:uid="{00000000-0005-0000-0000-0000AC880000}"/>
    <cellStyle name="Note 5 2 3 2 5 2" xfId="29833" xr:uid="{00000000-0005-0000-0000-0000AD880000}"/>
    <cellStyle name="Note 5 2 3 2 5 3" xfId="44286" xr:uid="{00000000-0005-0000-0000-0000AE880000}"/>
    <cellStyle name="Note 5 2 3 2 6" xfId="19405" xr:uid="{00000000-0005-0000-0000-0000AF880000}"/>
    <cellStyle name="Note 5 2 3 3" xfId="2565" xr:uid="{00000000-0005-0000-0000-0000B0880000}"/>
    <cellStyle name="Note 5 2 3 3 2" xfId="5076" xr:uid="{00000000-0005-0000-0000-0000B1880000}"/>
    <cellStyle name="Note 5 2 3 3 2 2" xfId="14433" xr:uid="{00000000-0005-0000-0000-0000B2880000}"/>
    <cellStyle name="Note 5 2 3 3 2 2 2" xfId="31868" xr:uid="{00000000-0005-0000-0000-0000B3880000}"/>
    <cellStyle name="Note 5 2 3 3 2 2 3" xfId="46321" xr:uid="{00000000-0005-0000-0000-0000B4880000}"/>
    <cellStyle name="Note 5 2 3 3 2 3" xfId="16894" xr:uid="{00000000-0005-0000-0000-0000B5880000}"/>
    <cellStyle name="Note 5 2 3 3 2 3 2" xfId="34329" xr:uid="{00000000-0005-0000-0000-0000B6880000}"/>
    <cellStyle name="Note 5 2 3 3 2 3 3" xfId="48782" xr:uid="{00000000-0005-0000-0000-0000B7880000}"/>
    <cellStyle name="Note 5 2 3 3 2 4" xfId="22512" xr:uid="{00000000-0005-0000-0000-0000B8880000}"/>
    <cellStyle name="Note 5 2 3 3 2 5" xfId="36965" xr:uid="{00000000-0005-0000-0000-0000B9880000}"/>
    <cellStyle name="Note 5 2 3 3 3" xfId="7538" xr:uid="{00000000-0005-0000-0000-0000BA880000}"/>
    <cellStyle name="Note 5 2 3 3 3 2" xfId="24973" xr:uid="{00000000-0005-0000-0000-0000BB880000}"/>
    <cellStyle name="Note 5 2 3 3 3 3" xfId="39426" xr:uid="{00000000-0005-0000-0000-0000BC880000}"/>
    <cellStyle name="Note 5 2 3 3 4" xfId="9979" xr:uid="{00000000-0005-0000-0000-0000BD880000}"/>
    <cellStyle name="Note 5 2 3 3 4 2" xfId="27414" xr:uid="{00000000-0005-0000-0000-0000BE880000}"/>
    <cellStyle name="Note 5 2 3 3 4 3" xfId="41867" xr:uid="{00000000-0005-0000-0000-0000BF880000}"/>
    <cellStyle name="Note 5 2 3 3 5" xfId="12399" xr:uid="{00000000-0005-0000-0000-0000C0880000}"/>
    <cellStyle name="Note 5 2 3 3 5 2" xfId="29834" xr:uid="{00000000-0005-0000-0000-0000C1880000}"/>
    <cellStyle name="Note 5 2 3 3 5 3" xfId="44287" xr:uid="{00000000-0005-0000-0000-0000C2880000}"/>
    <cellStyle name="Note 5 2 3 3 6" xfId="19406" xr:uid="{00000000-0005-0000-0000-0000C3880000}"/>
    <cellStyle name="Note 5 2 3 4" xfId="2566" xr:uid="{00000000-0005-0000-0000-0000C4880000}"/>
    <cellStyle name="Note 5 2 3 4 2" xfId="5077" xr:uid="{00000000-0005-0000-0000-0000C5880000}"/>
    <cellStyle name="Note 5 2 3 4 2 2" xfId="22513" xr:uid="{00000000-0005-0000-0000-0000C6880000}"/>
    <cellStyle name="Note 5 2 3 4 2 3" xfId="36966" xr:uid="{00000000-0005-0000-0000-0000C7880000}"/>
    <cellStyle name="Note 5 2 3 4 3" xfId="7539" xr:uid="{00000000-0005-0000-0000-0000C8880000}"/>
    <cellStyle name="Note 5 2 3 4 3 2" xfId="24974" xr:uid="{00000000-0005-0000-0000-0000C9880000}"/>
    <cellStyle name="Note 5 2 3 4 3 3" xfId="39427" xr:uid="{00000000-0005-0000-0000-0000CA880000}"/>
    <cellStyle name="Note 5 2 3 4 4" xfId="9980" xr:uid="{00000000-0005-0000-0000-0000CB880000}"/>
    <cellStyle name="Note 5 2 3 4 4 2" xfId="27415" xr:uid="{00000000-0005-0000-0000-0000CC880000}"/>
    <cellStyle name="Note 5 2 3 4 4 3" xfId="41868" xr:uid="{00000000-0005-0000-0000-0000CD880000}"/>
    <cellStyle name="Note 5 2 3 4 5" xfId="12400" xr:uid="{00000000-0005-0000-0000-0000CE880000}"/>
    <cellStyle name="Note 5 2 3 4 5 2" xfId="29835" xr:uid="{00000000-0005-0000-0000-0000CF880000}"/>
    <cellStyle name="Note 5 2 3 4 5 3" xfId="44288" xr:uid="{00000000-0005-0000-0000-0000D0880000}"/>
    <cellStyle name="Note 5 2 3 4 6" xfId="15411" xr:uid="{00000000-0005-0000-0000-0000D1880000}"/>
    <cellStyle name="Note 5 2 3 4 6 2" xfId="32846" xr:uid="{00000000-0005-0000-0000-0000D2880000}"/>
    <cellStyle name="Note 5 2 3 4 6 3" xfId="47299" xr:uid="{00000000-0005-0000-0000-0000D3880000}"/>
    <cellStyle name="Note 5 2 3 4 7" xfId="19407" xr:uid="{00000000-0005-0000-0000-0000D4880000}"/>
    <cellStyle name="Note 5 2 3 4 8" xfId="20573" xr:uid="{00000000-0005-0000-0000-0000D5880000}"/>
    <cellStyle name="Note 5 2 3 5" xfId="5074" xr:uid="{00000000-0005-0000-0000-0000D6880000}"/>
    <cellStyle name="Note 5 2 3 5 2" xfId="14431" xr:uid="{00000000-0005-0000-0000-0000D7880000}"/>
    <cellStyle name="Note 5 2 3 5 2 2" xfId="31866" xr:uid="{00000000-0005-0000-0000-0000D8880000}"/>
    <cellStyle name="Note 5 2 3 5 2 3" xfId="46319" xr:uid="{00000000-0005-0000-0000-0000D9880000}"/>
    <cellStyle name="Note 5 2 3 5 3" xfId="16892" xr:uid="{00000000-0005-0000-0000-0000DA880000}"/>
    <cellStyle name="Note 5 2 3 5 3 2" xfId="34327" xr:uid="{00000000-0005-0000-0000-0000DB880000}"/>
    <cellStyle name="Note 5 2 3 5 3 3" xfId="48780" xr:uid="{00000000-0005-0000-0000-0000DC880000}"/>
    <cellStyle name="Note 5 2 3 5 4" xfId="22510" xr:uid="{00000000-0005-0000-0000-0000DD880000}"/>
    <cellStyle name="Note 5 2 3 5 5" xfId="36963" xr:uid="{00000000-0005-0000-0000-0000DE880000}"/>
    <cellStyle name="Note 5 2 3 6" xfId="7536" xr:uid="{00000000-0005-0000-0000-0000DF880000}"/>
    <cellStyle name="Note 5 2 3 6 2" xfId="24971" xr:uid="{00000000-0005-0000-0000-0000E0880000}"/>
    <cellStyle name="Note 5 2 3 6 3" xfId="39424" xr:uid="{00000000-0005-0000-0000-0000E1880000}"/>
    <cellStyle name="Note 5 2 3 7" xfId="9977" xr:uid="{00000000-0005-0000-0000-0000E2880000}"/>
    <cellStyle name="Note 5 2 3 7 2" xfId="27412" xr:uid="{00000000-0005-0000-0000-0000E3880000}"/>
    <cellStyle name="Note 5 2 3 7 3" xfId="41865" xr:uid="{00000000-0005-0000-0000-0000E4880000}"/>
    <cellStyle name="Note 5 2 3 8" xfId="12397" xr:uid="{00000000-0005-0000-0000-0000E5880000}"/>
    <cellStyle name="Note 5 2 3 8 2" xfId="29832" xr:uid="{00000000-0005-0000-0000-0000E6880000}"/>
    <cellStyle name="Note 5 2 3 8 3" xfId="44285" xr:uid="{00000000-0005-0000-0000-0000E7880000}"/>
    <cellStyle name="Note 5 2 3 9" xfId="19404" xr:uid="{00000000-0005-0000-0000-0000E8880000}"/>
    <cellStyle name="Note 5 2 4" xfId="2567" xr:uid="{00000000-0005-0000-0000-0000E9880000}"/>
    <cellStyle name="Note 5 2 4 2" xfId="2568" xr:uid="{00000000-0005-0000-0000-0000EA880000}"/>
    <cellStyle name="Note 5 2 4 2 2" xfId="5079" xr:uid="{00000000-0005-0000-0000-0000EB880000}"/>
    <cellStyle name="Note 5 2 4 2 2 2" xfId="14435" xr:uid="{00000000-0005-0000-0000-0000EC880000}"/>
    <cellStyle name="Note 5 2 4 2 2 2 2" xfId="31870" xr:uid="{00000000-0005-0000-0000-0000ED880000}"/>
    <cellStyle name="Note 5 2 4 2 2 2 3" xfId="46323" xr:uid="{00000000-0005-0000-0000-0000EE880000}"/>
    <cellStyle name="Note 5 2 4 2 2 3" xfId="16896" xr:uid="{00000000-0005-0000-0000-0000EF880000}"/>
    <cellStyle name="Note 5 2 4 2 2 3 2" xfId="34331" xr:uid="{00000000-0005-0000-0000-0000F0880000}"/>
    <cellStyle name="Note 5 2 4 2 2 3 3" xfId="48784" xr:uid="{00000000-0005-0000-0000-0000F1880000}"/>
    <cellStyle name="Note 5 2 4 2 2 4" xfId="22515" xr:uid="{00000000-0005-0000-0000-0000F2880000}"/>
    <cellStyle name="Note 5 2 4 2 2 5" xfId="36968" xr:uid="{00000000-0005-0000-0000-0000F3880000}"/>
    <cellStyle name="Note 5 2 4 2 3" xfId="7541" xr:uid="{00000000-0005-0000-0000-0000F4880000}"/>
    <cellStyle name="Note 5 2 4 2 3 2" xfId="24976" xr:uid="{00000000-0005-0000-0000-0000F5880000}"/>
    <cellStyle name="Note 5 2 4 2 3 3" xfId="39429" xr:uid="{00000000-0005-0000-0000-0000F6880000}"/>
    <cellStyle name="Note 5 2 4 2 4" xfId="9982" xr:uid="{00000000-0005-0000-0000-0000F7880000}"/>
    <cellStyle name="Note 5 2 4 2 4 2" xfId="27417" xr:uid="{00000000-0005-0000-0000-0000F8880000}"/>
    <cellStyle name="Note 5 2 4 2 4 3" xfId="41870" xr:uid="{00000000-0005-0000-0000-0000F9880000}"/>
    <cellStyle name="Note 5 2 4 2 5" xfId="12402" xr:uid="{00000000-0005-0000-0000-0000FA880000}"/>
    <cellStyle name="Note 5 2 4 2 5 2" xfId="29837" xr:uid="{00000000-0005-0000-0000-0000FB880000}"/>
    <cellStyle name="Note 5 2 4 2 5 3" xfId="44290" xr:uid="{00000000-0005-0000-0000-0000FC880000}"/>
    <cellStyle name="Note 5 2 4 2 6" xfId="19409" xr:uid="{00000000-0005-0000-0000-0000FD880000}"/>
    <cellStyle name="Note 5 2 4 3" xfId="2569" xr:uid="{00000000-0005-0000-0000-0000FE880000}"/>
    <cellStyle name="Note 5 2 4 3 2" xfId="5080" xr:uid="{00000000-0005-0000-0000-0000FF880000}"/>
    <cellStyle name="Note 5 2 4 3 2 2" xfId="14436" xr:uid="{00000000-0005-0000-0000-000000890000}"/>
    <cellStyle name="Note 5 2 4 3 2 2 2" xfId="31871" xr:uid="{00000000-0005-0000-0000-000001890000}"/>
    <cellStyle name="Note 5 2 4 3 2 2 3" xfId="46324" xr:uid="{00000000-0005-0000-0000-000002890000}"/>
    <cellStyle name="Note 5 2 4 3 2 3" xfId="16897" xr:uid="{00000000-0005-0000-0000-000003890000}"/>
    <cellStyle name="Note 5 2 4 3 2 3 2" xfId="34332" xr:uid="{00000000-0005-0000-0000-000004890000}"/>
    <cellStyle name="Note 5 2 4 3 2 3 3" xfId="48785" xr:uid="{00000000-0005-0000-0000-000005890000}"/>
    <cellStyle name="Note 5 2 4 3 2 4" xfId="22516" xr:uid="{00000000-0005-0000-0000-000006890000}"/>
    <cellStyle name="Note 5 2 4 3 2 5" xfId="36969" xr:uid="{00000000-0005-0000-0000-000007890000}"/>
    <cellStyle name="Note 5 2 4 3 3" xfId="7542" xr:uid="{00000000-0005-0000-0000-000008890000}"/>
    <cellStyle name="Note 5 2 4 3 3 2" xfId="24977" xr:uid="{00000000-0005-0000-0000-000009890000}"/>
    <cellStyle name="Note 5 2 4 3 3 3" xfId="39430" xr:uid="{00000000-0005-0000-0000-00000A890000}"/>
    <cellStyle name="Note 5 2 4 3 4" xfId="9983" xr:uid="{00000000-0005-0000-0000-00000B890000}"/>
    <cellStyle name="Note 5 2 4 3 4 2" xfId="27418" xr:uid="{00000000-0005-0000-0000-00000C890000}"/>
    <cellStyle name="Note 5 2 4 3 4 3" xfId="41871" xr:uid="{00000000-0005-0000-0000-00000D890000}"/>
    <cellStyle name="Note 5 2 4 3 5" xfId="12403" xr:uid="{00000000-0005-0000-0000-00000E890000}"/>
    <cellStyle name="Note 5 2 4 3 5 2" xfId="29838" xr:uid="{00000000-0005-0000-0000-00000F890000}"/>
    <cellStyle name="Note 5 2 4 3 5 3" xfId="44291" xr:uid="{00000000-0005-0000-0000-000010890000}"/>
    <cellStyle name="Note 5 2 4 3 6" xfId="19410" xr:uid="{00000000-0005-0000-0000-000011890000}"/>
    <cellStyle name="Note 5 2 4 4" xfId="2570" xr:uid="{00000000-0005-0000-0000-000012890000}"/>
    <cellStyle name="Note 5 2 4 4 2" xfId="5081" xr:uid="{00000000-0005-0000-0000-000013890000}"/>
    <cellStyle name="Note 5 2 4 4 2 2" xfId="22517" xr:uid="{00000000-0005-0000-0000-000014890000}"/>
    <cellStyle name="Note 5 2 4 4 2 3" xfId="36970" xr:uid="{00000000-0005-0000-0000-000015890000}"/>
    <cellStyle name="Note 5 2 4 4 3" xfId="7543" xr:uid="{00000000-0005-0000-0000-000016890000}"/>
    <cellStyle name="Note 5 2 4 4 3 2" xfId="24978" xr:uid="{00000000-0005-0000-0000-000017890000}"/>
    <cellStyle name="Note 5 2 4 4 3 3" xfId="39431" xr:uid="{00000000-0005-0000-0000-000018890000}"/>
    <cellStyle name="Note 5 2 4 4 4" xfId="9984" xr:uid="{00000000-0005-0000-0000-000019890000}"/>
    <cellStyle name="Note 5 2 4 4 4 2" xfId="27419" xr:uid="{00000000-0005-0000-0000-00001A890000}"/>
    <cellStyle name="Note 5 2 4 4 4 3" xfId="41872" xr:uid="{00000000-0005-0000-0000-00001B890000}"/>
    <cellStyle name="Note 5 2 4 4 5" xfId="12404" xr:uid="{00000000-0005-0000-0000-00001C890000}"/>
    <cellStyle name="Note 5 2 4 4 5 2" xfId="29839" xr:uid="{00000000-0005-0000-0000-00001D890000}"/>
    <cellStyle name="Note 5 2 4 4 5 3" xfId="44292" xr:uid="{00000000-0005-0000-0000-00001E890000}"/>
    <cellStyle name="Note 5 2 4 4 6" xfId="15412" xr:uid="{00000000-0005-0000-0000-00001F890000}"/>
    <cellStyle name="Note 5 2 4 4 6 2" xfId="32847" xr:uid="{00000000-0005-0000-0000-000020890000}"/>
    <cellStyle name="Note 5 2 4 4 6 3" xfId="47300" xr:uid="{00000000-0005-0000-0000-000021890000}"/>
    <cellStyle name="Note 5 2 4 4 7" xfId="19411" xr:uid="{00000000-0005-0000-0000-000022890000}"/>
    <cellStyle name="Note 5 2 4 4 8" xfId="20574" xr:uid="{00000000-0005-0000-0000-000023890000}"/>
    <cellStyle name="Note 5 2 4 5" xfId="5078" xr:uid="{00000000-0005-0000-0000-000024890000}"/>
    <cellStyle name="Note 5 2 4 5 2" xfId="14434" xr:uid="{00000000-0005-0000-0000-000025890000}"/>
    <cellStyle name="Note 5 2 4 5 2 2" xfId="31869" xr:uid="{00000000-0005-0000-0000-000026890000}"/>
    <cellStyle name="Note 5 2 4 5 2 3" xfId="46322" xr:uid="{00000000-0005-0000-0000-000027890000}"/>
    <cellStyle name="Note 5 2 4 5 3" xfId="16895" xr:uid="{00000000-0005-0000-0000-000028890000}"/>
    <cellStyle name="Note 5 2 4 5 3 2" xfId="34330" xr:uid="{00000000-0005-0000-0000-000029890000}"/>
    <cellStyle name="Note 5 2 4 5 3 3" xfId="48783" xr:uid="{00000000-0005-0000-0000-00002A890000}"/>
    <cellStyle name="Note 5 2 4 5 4" xfId="22514" xr:uid="{00000000-0005-0000-0000-00002B890000}"/>
    <cellStyle name="Note 5 2 4 5 5" xfId="36967" xr:uid="{00000000-0005-0000-0000-00002C890000}"/>
    <cellStyle name="Note 5 2 4 6" xfId="7540" xr:uid="{00000000-0005-0000-0000-00002D890000}"/>
    <cellStyle name="Note 5 2 4 6 2" xfId="24975" xr:uid="{00000000-0005-0000-0000-00002E890000}"/>
    <cellStyle name="Note 5 2 4 6 3" xfId="39428" xr:uid="{00000000-0005-0000-0000-00002F890000}"/>
    <cellStyle name="Note 5 2 4 7" xfId="9981" xr:uid="{00000000-0005-0000-0000-000030890000}"/>
    <cellStyle name="Note 5 2 4 7 2" xfId="27416" xr:uid="{00000000-0005-0000-0000-000031890000}"/>
    <cellStyle name="Note 5 2 4 7 3" xfId="41869" xr:uid="{00000000-0005-0000-0000-000032890000}"/>
    <cellStyle name="Note 5 2 4 8" xfId="12401" xr:uid="{00000000-0005-0000-0000-000033890000}"/>
    <cellStyle name="Note 5 2 4 8 2" xfId="29836" xr:uid="{00000000-0005-0000-0000-000034890000}"/>
    <cellStyle name="Note 5 2 4 8 3" xfId="44289" xr:uid="{00000000-0005-0000-0000-000035890000}"/>
    <cellStyle name="Note 5 2 4 9" xfId="19408" xr:uid="{00000000-0005-0000-0000-000036890000}"/>
    <cellStyle name="Note 5 2 5" xfId="2571" xr:uid="{00000000-0005-0000-0000-000037890000}"/>
    <cellStyle name="Note 5 2 5 2" xfId="2572" xr:uid="{00000000-0005-0000-0000-000038890000}"/>
    <cellStyle name="Note 5 2 5 2 2" xfId="5083" xr:uid="{00000000-0005-0000-0000-000039890000}"/>
    <cellStyle name="Note 5 2 5 2 2 2" xfId="14438" xr:uid="{00000000-0005-0000-0000-00003A890000}"/>
    <cellStyle name="Note 5 2 5 2 2 2 2" xfId="31873" xr:uid="{00000000-0005-0000-0000-00003B890000}"/>
    <cellStyle name="Note 5 2 5 2 2 2 3" xfId="46326" xr:uid="{00000000-0005-0000-0000-00003C890000}"/>
    <cellStyle name="Note 5 2 5 2 2 3" xfId="16899" xr:uid="{00000000-0005-0000-0000-00003D890000}"/>
    <cellStyle name="Note 5 2 5 2 2 3 2" xfId="34334" xr:uid="{00000000-0005-0000-0000-00003E890000}"/>
    <cellStyle name="Note 5 2 5 2 2 3 3" xfId="48787" xr:uid="{00000000-0005-0000-0000-00003F890000}"/>
    <cellStyle name="Note 5 2 5 2 2 4" xfId="22519" xr:uid="{00000000-0005-0000-0000-000040890000}"/>
    <cellStyle name="Note 5 2 5 2 2 5" xfId="36972" xr:uid="{00000000-0005-0000-0000-000041890000}"/>
    <cellStyle name="Note 5 2 5 2 3" xfId="7545" xr:uid="{00000000-0005-0000-0000-000042890000}"/>
    <cellStyle name="Note 5 2 5 2 3 2" xfId="24980" xr:uid="{00000000-0005-0000-0000-000043890000}"/>
    <cellStyle name="Note 5 2 5 2 3 3" xfId="39433" xr:uid="{00000000-0005-0000-0000-000044890000}"/>
    <cellStyle name="Note 5 2 5 2 4" xfId="9986" xr:uid="{00000000-0005-0000-0000-000045890000}"/>
    <cellStyle name="Note 5 2 5 2 4 2" xfId="27421" xr:uid="{00000000-0005-0000-0000-000046890000}"/>
    <cellStyle name="Note 5 2 5 2 4 3" xfId="41874" xr:uid="{00000000-0005-0000-0000-000047890000}"/>
    <cellStyle name="Note 5 2 5 2 5" xfId="12406" xr:uid="{00000000-0005-0000-0000-000048890000}"/>
    <cellStyle name="Note 5 2 5 2 5 2" xfId="29841" xr:uid="{00000000-0005-0000-0000-000049890000}"/>
    <cellStyle name="Note 5 2 5 2 5 3" xfId="44294" xr:uid="{00000000-0005-0000-0000-00004A890000}"/>
    <cellStyle name="Note 5 2 5 2 6" xfId="19413" xr:uid="{00000000-0005-0000-0000-00004B890000}"/>
    <cellStyle name="Note 5 2 5 3" xfId="2573" xr:uid="{00000000-0005-0000-0000-00004C890000}"/>
    <cellStyle name="Note 5 2 5 3 2" xfId="5084" xr:uid="{00000000-0005-0000-0000-00004D890000}"/>
    <cellStyle name="Note 5 2 5 3 2 2" xfId="14439" xr:uid="{00000000-0005-0000-0000-00004E890000}"/>
    <cellStyle name="Note 5 2 5 3 2 2 2" xfId="31874" xr:uid="{00000000-0005-0000-0000-00004F890000}"/>
    <cellStyle name="Note 5 2 5 3 2 2 3" xfId="46327" xr:uid="{00000000-0005-0000-0000-000050890000}"/>
    <cellStyle name="Note 5 2 5 3 2 3" xfId="16900" xr:uid="{00000000-0005-0000-0000-000051890000}"/>
    <cellStyle name="Note 5 2 5 3 2 3 2" xfId="34335" xr:uid="{00000000-0005-0000-0000-000052890000}"/>
    <cellStyle name="Note 5 2 5 3 2 3 3" xfId="48788" xr:uid="{00000000-0005-0000-0000-000053890000}"/>
    <cellStyle name="Note 5 2 5 3 2 4" xfId="22520" xr:uid="{00000000-0005-0000-0000-000054890000}"/>
    <cellStyle name="Note 5 2 5 3 2 5" xfId="36973" xr:uid="{00000000-0005-0000-0000-000055890000}"/>
    <cellStyle name="Note 5 2 5 3 3" xfId="7546" xr:uid="{00000000-0005-0000-0000-000056890000}"/>
    <cellStyle name="Note 5 2 5 3 3 2" xfId="24981" xr:uid="{00000000-0005-0000-0000-000057890000}"/>
    <cellStyle name="Note 5 2 5 3 3 3" xfId="39434" xr:uid="{00000000-0005-0000-0000-000058890000}"/>
    <cellStyle name="Note 5 2 5 3 4" xfId="9987" xr:uid="{00000000-0005-0000-0000-000059890000}"/>
    <cellStyle name="Note 5 2 5 3 4 2" xfId="27422" xr:uid="{00000000-0005-0000-0000-00005A890000}"/>
    <cellStyle name="Note 5 2 5 3 4 3" xfId="41875" xr:uid="{00000000-0005-0000-0000-00005B890000}"/>
    <cellStyle name="Note 5 2 5 3 5" xfId="12407" xr:uid="{00000000-0005-0000-0000-00005C890000}"/>
    <cellStyle name="Note 5 2 5 3 5 2" xfId="29842" xr:uid="{00000000-0005-0000-0000-00005D890000}"/>
    <cellStyle name="Note 5 2 5 3 5 3" xfId="44295" xr:uid="{00000000-0005-0000-0000-00005E890000}"/>
    <cellStyle name="Note 5 2 5 3 6" xfId="19414" xr:uid="{00000000-0005-0000-0000-00005F890000}"/>
    <cellStyle name="Note 5 2 5 4" xfId="2574" xr:uid="{00000000-0005-0000-0000-000060890000}"/>
    <cellStyle name="Note 5 2 5 4 2" xfId="5085" xr:uid="{00000000-0005-0000-0000-000061890000}"/>
    <cellStyle name="Note 5 2 5 4 2 2" xfId="22521" xr:uid="{00000000-0005-0000-0000-000062890000}"/>
    <cellStyle name="Note 5 2 5 4 2 3" xfId="36974" xr:uid="{00000000-0005-0000-0000-000063890000}"/>
    <cellStyle name="Note 5 2 5 4 3" xfId="7547" xr:uid="{00000000-0005-0000-0000-000064890000}"/>
    <cellStyle name="Note 5 2 5 4 3 2" xfId="24982" xr:uid="{00000000-0005-0000-0000-000065890000}"/>
    <cellStyle name="Note 5 2 5 4 3 3" xfId="39435" xr:uid="{00000000-0005-0000-0000-000066890000}"/>
    <cellStyle name="Note 5 2 5 4 4" xfId="9988" xr:uid="{00000000-0005-0000-0000-000067890000}"/>
    <cellStyle name="Note 5 2 5 4 4 2" xfId="27423" xr:uid="{00000000-0005-0000-0000-000068890000}"/>
    <cellStyle name="Note 5 2 5 4 4 3" xfId="41876" xr:uid="{00000000-0005-0000-0000-000069890000}"/>
    <cellStyle name="Note 5 2 5 4 5" xfId="12408" xr:uid="{00000000-0005-0000-0000-00006A890000}"/>
    <cellStyle name="Note 5 2 5 4 5 2" xfId="29843" xr:uid="{00000000-0005-0000-0000-00006B890000}"/>
    <cellStyle name="Note 5 2 5 4 5 3" xfId="44296" xr:uid="{00000000-0005-0000-0000-00006C890000}"/>
    <cellStyle name="Note 5 2 5 4 6" xfId="15413" xr:uid="{00000000-0005-0000-0000-00006D890000}"/>
    <cellStyle name="Note 5 2 5 4 6 2" xfId="32848" xr:uid="{00000000-0005-0000-0000-00006E890000}"/>
    <cellStyle name="Note 5 2 5 4 6 3" xfId="47301" xr:uid="{00000000-0005-0000-0000-00006F890000}"/>
    <cellStyle name="Note 5 2 5 4 7" xfId="19415" xr:uid="{00000000-0005-0000-0000-000070890000}"/>
    <cellStyle name="Note 5 2 5 4 8" xfId="20575" xr:uid="{00000000-0005-0000-0000-000071890000}"/>
    <cellStyle name="Note 5 2 5 5" xfId="5082" xr:uid="{00000000-0005-0000-0000-000072890000}"/>
    <cellStyle name="Note 5 2 5 5 2" xfId="14437" xr:uid="{00000000-0005-0000-0000-000073890000}"/>
    <cellStyle name="Note 5 2 5 5 2 2" xfId="31872" xr:uid="{00000000-0005-0000-0000-000074890000}"/>
    <cellStyle name="Note 5 2 5 5 2 3" xfId="46325" xr:uid="{00000000-0005-0000-0000-000075890000}"/>
    <cellStyle name="Note 5 2 5 5 3" xfId="16898" xr:uid="{00000000-0005-0000-0000-000076890000}"/>
    <cellStyle name="Note 5 2 5 5 3 2" xfId="34333" xr:uid="{00000000-0005-0000-0000-000077890000}"/>
    <cellStyle name="Note 5 2 5 5 3 3" xfId="48786" xr:uid="{00000000-0005-0000-0000-000078890000}"/>
    <cellStyle name="Note 5 2 5 5 4" xfId="22518" xr:uid="{00000000-0005-0000-0000-000079890000}"/>
    <cellStyle name="Note 5 2 5 5 5" xfId="36971" xr:uid="{00000000-0005-0000-0000-00007A890000}"/>
    <cellStyle name="Note 5 2 5 6" xfId="7544" xr:uid="{00000000-0005-0000-0000-00007B890000}"/>
    <cellStyle name="Note 5 2 5 6 2" xfId="24979" xr:uid="{00000000-0005-0000-0000-00007C890000}"/>
    <cellStyle name="Note 5 2 5 6 3" xfId="39432" xr:uid="{00000000-0005-0000-0000-00007D890000}"/>
    <cellStyle name="Note 5 2 5 7" xfId="9985" xr:uid="{00000000-0005-0000-0000-00007E890000}"/>
    <cellStyle name="Note 5 2 5 7 2" xfId="27420" xr:uid="{00000000-0005-0000-0000-00007F890000}"/>
    <cellStyle name="Note 5 2 5 7 3" xfId="41873" xr:uid="{00000000-0005-0000-0000-000080890000}"/>
    <cellStyle name="Note 5 2 5 8" xfId="12405" xr:uid="{00000000-0005-0000-0000-000081890000}"/>
    <cellStyle name="Note 5 2 5 8 2" xfId="29840" xr:uid="{00000000-0005-0000-0000-000082890000}"/>
    <cellStyle name="Note 5 2 5 8 3" xfId="44293" xr:uid="{00000000-0005-0000-0000-000083890000}"/>
    <cellStyle name="Note 5 2 5 9" xfId="19412" xr:uid="{00000000-0005-0000-0000-000084890000}"/>
    <cellStyle name="Note 5 2 6" xfId="2575" xr:uid="{00000000-0005-0000-0000-000085890000}"/>
    <cellStyle name="Note 5 2 6 2" xfId="5086" xr:uid="{00000000-0005-0000-0000-000086890000}"/>
    <cellStyle name="Note 5 2 6 2 2" xfId="14440" xr:uid="{00000000-0005-0000-0000-000087890000}"/>
    <cellStyle name="Note 5 2 6 2 2 2" xfId="31875" xr:uid="{00000000-0005-0000-0000-000088890000}"/>
    <cellStyle name="Note 5 2 6 2 2 3" xfId="46328" xr:uid="{00000000-0005-0000-0000-000089890000}"/>
    <cellStyle name="Note 5 2 6 2 3" xfId="16901" xr:uid="{00000000-0005-0000-0000-00008A890000}"/>
    <cellStyle name="Note 5 2 6 2 3 2" xfId="34336" xr:uid="{00000000-0005-0000-0000-00008B890000}"/>
    <cellStyle name="Note 5 2 6 2 3 3" xfId="48789" xr:uid="{00000000-0005-0000-0000-00008C890000}"/>
    <cellStyle name="Note 5 2 6 2 4" xfId="22522" xr:uid="{00000000-0005-0000-0000-00008D890000}"/>
    <cellStyle name="Note 5 2 6 2 5" xfId="36975" xr:uid="{00000000-0005-0000-0000-00008E890000}"/>
    <cellStyle name="Note 5 2 6 3" xfId="7548" xr:uid="{00000000-0005-0000-0000-00008F890000}"/>
    <cellStyle name="Note 5 2 6 3 2" xfId="24983" xr:uid="{00000000-0005-0000-0000-000090890000}"/>
    <cellStyle name="Note 5 2 6 3 3" xfId="39436" xr:uid="{00000000-0005-0000-0000-000091890000}"/>
    <cellStyle name="Note 5 2 6 4" xfId="9989" xr:uid="{00000000-0005-0000-0000-000092890000}"/>
    <cellStyle name="Note 5 2 6 4 2" xfId="27424" xr:uid="{00000000-0005-0000-0000-000093890000}"/>
    <cellStyle name="Note 5 2 6 4 3" xfId="41877" xr:uid="{00000000-0005-0000-0000-000094890000}"/>
    <cellStyle name="Note 5 2 6 5" xfId="12409" xr:uid="{00000000-0005-0000-0000-000095890000}"/>
    <cellStyle name="Note 5 2 6 5 2" xfId="29844" xr:uid="{00000000-0005-0000-0000-000096890000}"/>
    <cellStyle name="Note 5 2 6 5 3" xfId="44297" xr:uid="{00000000-0005-0000-0000-000097890000}"/>
    <cellStyle name="Note 5 2 6 6" xfId="19416" xr:uid="{00000000-0005-0000-0000-000098890000}"/>
    <cellStyle name="Note 5 2 7" xfId="2576" xr:uid="{00000000-0005-0000-0000-000099890000}"/>
    <cellStyle name="Note 5 2 7 2" xfId="5087" xr:uid="{00000000-0005-0000-0000-00009A890000}"/>
    <cellStyle name="Note 5 2 7 2 2" xfId="14441" xr:uid="{00000000-0005-0000-0000-00009B890000}"/>
    <cellStyle name="Note 5 2 7 2 2 2" xfId="31876" xr:uid="{00000000-0005-0000-0000-00009C890000}"/>
    <cellStyle name="Note 5 2 7 2 2 3" xfId="46329" xr:uid="{00000000-0005-0000-0000-00009D890000}"/>
    <cellStyle name="Note 5 2 7 2 3" xfId="16902" xr:uid="{00000000-0005-0000-0000-00009E890000}"/>
    <cellStyle name="Note 5 2 7 2 3 2" xfId="34337" xr:uid="{00000000-0005-0000-0000-00009F890000}"/>
    <cellStyle name="Note 5 2 7 2 3 3" xfId="48790" xr:uid="{00000000-0005-0000-0000-0000A0890000}"/>
    <cellStyle name="Note 5 2 7 2 4" xfId="22523" xr:uid="{00000000-0005-0000-0000-0000A1890000}"/>
    <cellStyle name="Note 5 2 7 2 5" xfId="36976" xr:uid="{00000000-0005-0000-0000-0000A2890000}"/>
    <cellStyle name="Note 5 2 7 3" xfId="7549" xr:uid="{00000000-0005-0000-0000-0000A3890000}"/>
    <cellStyle name="Note 5 2 7 3 2" xfId="24984" xr:uid="{00000000-0005-0000-0000-0000A4890000}"/>
    <cellStyle name="Note 5 2 7 3 3" xfId="39437" xr:uid="{00000000-0005-0000-0000-0000A5890000}"/>
    <cellStyle name="Note 5 2 7 4" xfId="9990" xr:uid="{00000000-0005-0000-0000-0000A6890000}"/>
    <cellStyle name="Note 5 2 7 4 2" xfId="27425" xr:uid="{00000000-0005-0000-0000-0000A7890000}"/>
    <cellStyle name="Note 5 2 7 4 3" xfId="41878" xr:uid="{00000000-0005-0000-0000-0000A8890000}"/>
    <cellStyle name="Note 5 2 7 5" xfId="12410" xr:uid="{00000000-0005-0000-0000-0000A9890000}"/>
    <cellStyle name="Note 5 2 7 5 2" xfId="29845" xr:uid="{00000000-0005-0000-0000-0000AA890000}"/>
    <cellStyle name="Note 5 2 7 5 3" xfId="44298" xr:uid="{00000000-0005-0000-0000-0000AB890000}"/>
    <cellStyle name="Note 5 2 7 6" xfId="19417" xr:uid="{00000000-0005-0000-0000-0000AC890000}"/>
    <cellStyle name="Note 5 2 8" xfId="2577" xr:uid="{00000000-0005-0000-0000-0000AD890000}"/>
    <cellStyle name="Note 5 2 8 2" xfId="5088" xr:uid="{00000000-0005-0000-0000-0000AE890000}"/>
    <cellStyle name="Note 5 2 8 2 2" xfId="22524" xr:uid="{00000000-0005-0000-0000-0000AF890000}"/>
    <cellStyle name="Note 5 2 8 2 3" xfId="36977" xr:uid="{00000000-0005-0000-0000-0000B0890000}"/>
    <cellStyle name="Note 5 2 8 3" xfId="7550" xr:uid="{00000000-0005-0000-0000-0000B1890000}"/>
    <cellStyle name="Note 5 2 8 3 2" xfId="24985" xr:uid="{00000000-0005-0000-0000-0000B2890000}"/>
    <cellStyle name="Note 5 2 8 3 3" xfId="39438" xr:uid="{00000000-0005-0000-0000-0000B3890000}"/>
    <cellStyle name="Note 5 2 8 4" xfId="9991" xr:uid="{00000000-0005-0000-0000-0000B4890000}"/>
    <cellStyle name="Note 5 2 8 4 2" xfId="27426" xr:uid="{00000000-0005-0000-0000-0000B5890000}"/>
    <cellStyle name="Note 5 2 8 4 3" xfId="41879" xr:uid="{00000000-0005-0000-0000-0000B6890000}"/>
    <cellStyle name="Note 5 2 8 5" xfId="12411" xr:uid="{00000000-0005-0000-0000-0000B7890000}"/>
    <cellStyle name="Note 5 2 8 5 2" xfId="29846" xr:uid="{00000000-0005-0000-0000-0000B8890000}"/>
    <cellStyle name="Note 5 2 8 5 3" xfId="44299" xr:uid="{00000000-0005-0000-0000-0000B9890000}"/>
    <cellStyle name="Note 5 2 8 6" xfId="15414" xr:uid="{00000000-0005-0000-0000-0000BA890000}"/>
    <cellStyle name="Note 5 2 8 6 2" xfId="32849" xr:uid="{00000000-0005-0000-0000-0000BB890000}"/>
    <cellStyle name="Note 5 2 8 6 3" xfId="47302" xr:uid="{00000000-0005-0000-0000-0000BC890000}"/>
    <cellStyle name="Note 5 2 8 7" xfId="19418" xr:uid="{00000000-0005-0000-0000-0000BD890000}"/>
    <cellStyle name="Note 5 2 8 8" xfId="20576" xr:uid="{00000000-0005-0000-0000-0000BE890000}"/>
    <cellStyle name="Note 5 2 9" xfId="5069" xr:uid="{00000000-0005-0000-0000-0000BF890000}"/>
    <cellStyle name="Note 5 2 9 2" xfId="14427" xr:uid="{00000000-0005-0000-0000-0000C0890000}"/>
    <cellStyle name="Note 5 2 9 2 2" xfId="31862" xr:uid="{00000000-0005-0000-0000-0000C1890000}"/>
    <cellStyle name="Note 5 2 9 2 3" xfId="46315" xr:uid="{00000000-0005-0000-0000-0000C2890000}"/>
    <cellStyle name="Note 5 2 9 3" xfId="16888" xr:uid="{00000000-0005-0000-0000-0000C3890000}"/>
    <cellStyle name="Note 5 2 9 3 2" xfId="34323" xr:uid="{00000000-0005-0000-0000-0000C4890000}"/>
    <cellStyle name="Note 5 2 9 3 3" xfId="48776" xr:uid="{00000000-0005-0000-0000-0000C5890000}"/>
    <cellStyle name="Note 5 2 9 4" xfId="22505" xr:uid="{00000000-0005-0000-0000-0000C6890000}"/>
    <cellStyle name="Note 5 2 9 5" xfId="36958" xr:uid="{00000000-0005-0000-0000-0000C7890000}"/>
    <cellStyle name="Note 5 20" xfId="2578" xr:uid="{00000000-0005-0000-0000-0000C8890000}"/>
    <cellStyle name="Note 5 20 10" xfId="19419" xr:uid="{00000000-0005-0000-0000-0000C9890000}"/>
    <cellStyle name="Note 5 20 2" xfId="2579" xr:uid="{00000000-0005-0000-0000-0000CA890000}"/>
    <cellStyle name="Note 5 20 2 10" xfId="9993" xr:uid="{00000000-0005-0000-0000-0000CB890000}"/>
    <cellStyle name="Note 5 20 2 10 2" xfId="27428" xr:uid="{00000000-0005-0000-0000-0000CC890000}"/>
    <cellStyle name="Note 5 20 2 10 3" xfId="41881" xr:uid="{00000000-0005-0000-0000-0000CD890000}"/>
    <cellStyle name="Note 5 20 2 11" xfId="12413" xr:uid="{00000000-0005-0000-0000-0000CE890000}"/>
    <cellStyle name="Note 5 20 2 11 2" xfId="29848" xr:uid="{00000000-0005-0000-0000-0000CF890000}"/>
    <cellStyle name="Note 5 20 2 11 3" xfId="44301" xr:uid="{00000000-0005-0000-0000-0000D0890000}"/>
    <cellStyle name="Note 5 20 2 12" xfId="19420" xr:uid="{00000000-0005-0000-0000-0000D1890000}"/>
    <cellStyle name="Note 5 20 2 2" xfId="2580" xr:uid="{00000000-0005-0000-0000-0000D2890000}"/>
    <cellStyle name="Note 5 20 2 2 2" xfId="2581" xr:uid="{00000000-0005-0000-0000-0000D3890000}"/>
    <cellStyle name="Note 5 20 2 2 2 2" xfId="5092" xr:uid="{00000000-0005-0000-0000-0000D4890000}"/>
    <cellStyle name="Note 5 20 2 2 2 2 2" xfId="14445" xr:uid="{00000000-0005-0000-0000-0000D5890000}"/>
    <cellStyle name="Note 5 20 2 2 2 2 2 2" xfId="31880" xr:uid="{00000000-0005-0000-0000-0000D6890000}"/>
    <cellStyle name="Note 5 20 2 2 2 2 2 3" xfId="46333" xr:uid="{00000000-0005-0000-0000-0000D7890000}"/>
    <cellStyle name="Note 5 20 2 2 2 2 3" xfId="16906" xr:uid="{00000000-0005-0000-0000-0000D8890000}"/>
    <cellStyle name="Note 5 20 2 2 2 2 3 2" xfId="34341" xr:uid="{00000000-0005-0000-0000-0000D9890000}"/>
    <cellStyle name="Note 5 20 2 2 2 2 3 3" xfId="48794" xr:uid="{00000000-0005-0000-0000-0000DA890000}"/>
    <cellStyle name="Note 5 20 2 2 2 2 4" xfId="22528" xr:uid="{00000000-0005-0000-0000-0000DB890000}"/>
    <cellStyle name="Note 5 20 2 2 2 2 5" xfId="36981" xr:uid="{00000000-0005-0000-0000-0000DC890000}"/>
    <cellStyle name="Note 5 20 2 2 2 3" xfId="7554" xr:uid="{00000000-0005-0000-0000-0000DD890000}"/>
    <cellStyle name="Note 5 20 2 2 2 3 2" xfId="24989" xr:uid="{00000000-0005-0000-0000-0000DE890000}"/>
    <cellStyle name="Note 5 20 2 2 2 3 3" xfId="39442" xr:uid="{00000000-0005-0000-0000-0000DF890000}"/>
    <cellStyle name="Note 5 20 2 2 2 4" xfId="9995" xr:uid="{00000000-0005-0000-0000-0000E0890000}"/>
    <cellStyle name="Note 5 20 2 2 2 4 2" xfId="27430" xr:uid="{00000000-0005-0000-0000-0000E1890000}"/>
    <cellStyle name="Note 5 20 2 2 2 4 3" xfId="41883" xr:uid="{00000000-0005-0000-0000-0000E2890000}"/>
    <cellStyle name="Note 5 20 2 2 2 5" xfId="12415" xr:uid="{00000000-0005-0000-0000-0000E3890000}"/>
    <cellStyle name="Note 5 20 2 2 2 5 2" xfId="29850" xr:uid="{00000000-0005-0000-0000-0000E4890000}"/>
    <cellStyle name="Note 5 20 2 2 2 5 3" xfId="44303" xr:uid="{00000000-0005-0000-0000-0000E5890000}"/>
    <cellStyle name="Note 5 20 2 2 2 6" xfId="19422" xr:uid="{00000000-0005-0000-0000-0000E6890000}"/>
    <cellStyle name="Note 5 20 2 2 3" xfId="2582" xr:uid="{00000000-0005-0000-0000-0000E7890000}"/>
    <cellStyle name="Note 5 20 2 2 3 2" xfId="5093" xr:uid="{00000000-0005-0000-0000-0000E8890000}"/>
    <cellStyle name="Note 5 20 2 2 3 2 2" xfId="14446" xr:uid="{00000000-0005-0000-0000-0000E9890000}"/>
    <cellStyle name="Note 5 20 2 2 3 2 2 2" xfId="31881" xr:uid="{00000000-0005-0000-0000-0000EA890000}"/>
    <cellStyle name="Note 5 20 2 2 3 2 2 3" xfId="46334" xr:uid="{00000000-0005-0000-0000-0000EB890000}"/>
    <cellStyle name="Note 5 20 2 2 3 2 3" xfId="16907" xr:uid="{00000000-0005-0000-0000-0000EC890000}"/>
    <cellStyle name="Note 5 20 2 2 3 2 3 2" xfId="34342" xr:uid="{00000000-0005-0000-0000-0000ED890000}"/>
    <cellStyle name="Note 5 20 2 2 3 2 3 3" xfId="48795" xr:uid="{00000000-0005-0000-0000-0000EE890000}"/>
    <cellStyle name="Note 5 20 2 2 3 2 4" xfId="22529" xr:uid="{00000000-0005-0000-0000-0000EF890000}"/>
    <cellStyle name="Note 5 20 2 2 3 2 5" xfId="36982" xr:uid="{00000000-0005-0000-0000-0000F0890000}"/>
    <cellStyle name="Note 5 20 2 2 3 3" xfId="7555" xr:uid="{00000000-0005-0000-0000-0000F1890000}"/>
    <cellStyle name="Note 5 20 2 2 3 3 2" xfId="24990" xr:uid="{00000000-0005-0000-0000-0000F2890000}"/>
    <cellStyle name="Note 5 20 2 2 3 3 3" xfId="39443" xr:uid="{00000000-0005-0000-0000-0000F3890000}"/>
    <cellStyle name="Note 5 20 2 2 3 4" xfId="9996" xr:uid="{00000000-0005-0000-0000-0000F4890000}"/>
    <cellStyle name="Note 5 20 2 2 3 4 2" xfId="27431" xr:uid="{00000000-0005-0000-0000-0000F5890000}"/>
    <cellStyle name="Note 5 20 2 2 3 4 3" xfId="41884" xr:uid="{00000000-0005-0000-0000-0000F6890000}"/>
    <cellStyle name="Note 5 20 2 2 3 5" xfId="12416" xr:uid="{00000000-0005-0000-0000-0000F7890000}"/>
    <cellStyle name="Note 5 20 2 2 3 5 2" xfId="29851" xr:uid="{00000000-0005-0000-0000-0000F8890000}"/>
    <cellStyle name="Note 5 20 2 2 3 5 3" xfId="44304" xr:uid="{00000000-0005-0000-0000-0000F9890000}"/>
    <cellStyle name="Note 5 20 2 2 3 6" xfId="19423" xr:uid="{00000000-0005-0000-0000-0000FA890000}"/>
    <cellStyle name="Note 5 20 2 2 4" xfId="2583" xr:uid="{00000000-0005-0000-0000-0000FB890000}"/>
    <cellStyle name="Note 5 20 2 2 4 2" xfId="5094" xr:uid="{00000000-0005-0000-0000-0000FC890000}"/>
    <cellStyle name="Note 5 20 2 2 4 2 2" xfId="22530" xr:uid="{00000000-0005-0000-0000-0000FD890000}"/>
    <cellStyle name="Note 5 20 2 2 4 2 3" xfId="36983" xr:uid="{00000000-0005-0000-0000-0000FE890000}"/>
    <cellStyle name="Note 5 20 2 2 4 3" xfId="7556" xr:uid="{00000000-0005-0000-0000-0000FF890000}"/>
    <cellStyle name="Note 5 20 2 2 4 3 2" xfId="24991" xr:uid="{00000000-0005-0000-0000-0000008A0000}"/>
    <cellStyle name="Note 5 20 2 2 4 3 3" xfId="39444" xr:uid="{00000000-0005-0000-0000-0000018A0000}"/>
    <cellStyle name="Note 5 20 2 2 4 4" xfId="9997" xr:uid="{00000000-0005-0000-0000-0000028A0000}"/>
    <cellStyle name="Note 5 20 2 2 4 4 2" xfId="27432" xr:uid="{00000000-0005-0000-0000-0000038A0000}"/>
    <cellStyle name="Note 5 20 2 2 4 4 3" xfId="41885" xr:uid="{00000000-0005-0000-0000-0000048A0000}"/>
    <cellStyle name="Note 5 20 2 2 4 5" xfId="12417" xr:uid="{00000000-0005-0000-0000-0000058A0000}"/>
    <cellStyle name="Note 5 20 2 2 4 5 2" xfId="29852" xr:uid="{00000000-0005-0000-0000-0000068A0000}"/>
    <cellStyle name="Note 5 20 2 2 4 5 3" xfId="44305" xr:uid="{00000000-0005-0000-0000-0000078A0000}"/>
    <cellStyle name="Note 5 20 2 2 4 6" xfId="15415" xr:uid="{00000000-0005-0000-0000-0000088A0000}"/>
    <cellStyle name="Note 5 20 2 2 4 6 2" xfId="32850" xr:uid="{00000000-0005-0000-0000-0000098A0000}"/>
    <cellStyle name="Note 5 20 2 2 4 6 3" xfId="47303" xr:uid="{00000000-0005-0000-0000-00000A8A0000}"/>
    <cellStyle name="Note 5 20 2 2 4 7" xfId="19424" xr:uid="{00000000-0005-0000-0000-00000B8A0000}"/>
    <cellStyle name="Note 5 20 2 2 4 8" xfId="20577" xr:uid="{00000000-0005-0000-0000-00000C8A0000}"/>
    <cellStyle name="Note 5 20 2 2 5" xfId="5091" xr:uid="{00000000-0005-0000-0000-00000D8A0000}"/>
    <cellStyle name="Note 5 20 2 2 5 2" xfId="14444" xr:uid="{00000000-0005-0000-0000-00000E8A0000}"/>
    <cellStyle name="Note 5 20 2 2 5 2 2" xfId="31879" xr:uid="{00000000-0005-0000-0000-00000F8A0000}"/>
    <cellStyle name="Note 5 20 2 2 5 2 3" xfId="46332" xr:uid="{00000000-0005-0000-0000-0000108A0000}"/>
    <cellStyle name="Note 5 20 2 2 5 3" xfId="16905" xr:uid="{00000000-0005-0000-0000-0000118A0000}"/>
    <cellStyle name="Note 5 20 2 2 5 3 2" xfId="34340" xr:uid="{00000000-0005-0000-0000-0000128A0000}"/>
    <cellStyle name="Note 5 20 2 2 5 3 3" xfId="48793" xr:uid="{00000000-0005-0000-0000-0000138A0000}"/>
    <cellStyle name="Note 5 20 2 2 5 4" xfId="22527" xr:uid="{00000000-0005-0000-0000-0000148A0000}"/>
    <cellStyle name="Note 5 20 2 2 5 5" xfId="36980" xr:uid="{00000000-0005-0000-0000-0000158A0000}"/>
    <cellStyle name="Note 5 20 2 2 6" xfId="7553" xr:uid="{00000000-0005-0000-0000-0000168A0000}"/>
    <cellStyle name="Note 5 20 2 2 6 2" xfId="24988" xr:uid="{00000000-0005-0000-0000-0000178A0000}"/>
    <cellStyle name="Note 5 20 2 2 6 3" xfId="39441" xr:uid="{00000000-0005-0000-0000-0000188A0000}"/>
    <cellStyle name="Note 5 20 2 2 7" xfId="9994" xr:uid="{00000000-0005-0000-0000-0000198A0000}"/>
    <cellStyle name="Note 5 20 2 2 7 2" xfId="27429" xr:uid="{00000000-0005-0000-0000-00001A8A0000}"/>
    <cellStyle name="Note 5 20 2 2 7 3" xfId="41882" xr:uid="{00000000-0005-0000-0000-00001B8A0000}"/>
    <cellStyle name="Note 5 20 2 2 8" xfId="12414" xr:uid="{00000000-0005-0000-0000-00001C8A0000}"/>
    <cellStyle name="Note 5 20 2 2 8 2" xfId="29849" xr:uid="{00000000-0005-0000-0000-00001D8A0000}"/>
    <cellStyle name="Note 5 20 2 2 8 3" xfId="44302" xr:uid="{00000000-0005-0000-0000-00001E8A0000}"/>
    <cellStyle name="Note 5 20 2 2 9" xfId="19421" xr:uid="{00000000-0005-0000-0000-00001F8A0000}"/>
    <cellStyle name="Note 5 20 2 3" xfId="2584" xr:uid="{00000000-0005-0000-0000-0000208A0000}"/>
    <cellStyle name="Note 5 20 2 3 2" xfId="2585" xr:uid="{00000000-0005-0000-0000-0000218A0000}"/>
    <cellStyle name="Note 5 20 2 3 2 2" xfId="5096" xr:uid="{00000000-0005-0000-0000-0000228A0000}"/>
    <cellStyle name="Note 5 20 2 3 2 2 2" xfId="14448" xr:uid="{00000000-0005-0000-0000-0000238A0000}"/>
    <cellStyle name="Note 5 20 2 3 2 2 2 2" xfId="31883" xr:uid="{00000000-0005-0000-0000-0000248A0000}"/>
    <cellStyle name="Note 5 20 2 3 2 2 2 3" xfId="46336" xr:uid="{00000000-0005-0000-0000-0000258A0000}"/>
    <cellStyle name="Note 5 20 2 3 2 2 3" xfId="16909" xr:uid="{00000000-0005-0000-0000-0000268A0000}"/>
    <cellStyle name="Note 5 20 2 3 2 2 3 2" xfId="34344" xr:uid="{00000000-0005-0000-0000-0000278A0000}"/>
    <cellStyle name="Note 5 20 2 3 2 2 3 3" xfId="48797" xr:uid="{00000000-0005-0000-0000-0000288A0000}"/>
    <cellStyle name="Note 5 20 2 3 2 2 4" xfId="22532" xr:uid="{00000000-0005-0000-0000-0000298A0000}"/>
    <cellStyle name="Note 5 20 2 3 2 2 5" xfId="36985" xr:uid="{00000000-0005-0000-0000-00002A8A0000}"/>
    <cellStyle name="Note 5 20 2 3 2 3" xfId="7558" xr:uid="{00000000-0005-0000-0000-00002B8A0000}"/>
    <cellStyle name="Note 5 20 2 3 2 3 2" xfId="24993" xr:uid="{00000000-0005-0000-0000-00002C8A0000}"/>
    <cellStyle name="Note 5 20 2 3 2 3 3" xfId="39446" xr:uid="{00000000-0005-0000-0000-00002D8A0000}"/>
    <cellStyle name="Note 5 20 2 3 2 4" xfId="9999" xr:uid="{00000000-0005-0000-0000-00002E8A0000}"/>
    <cellStyle name="Note 5 20 2 3 2 4 2" xfId="27434" xr:uid="{00000000-0005-0000-0000-00002F8A0000}"/>
    <cellStyle name="Note 5 20 2 3 2 4 3" xfId="41887" xr:uid="{00000000-0005-0000-0000-0000308A0000}"/>
    <cellStyle name="Note 5 20 2 3 2 5" xfId="12419" xr:uid="{00000000-0005-0000-0000-0000318A0000}"/>
    <cellStyle name="Note 5 20 2 3 2 5 2" xfId="29854" xr:uid="{00000000-0005-0000-0000-0000328A0000}"/>
    <cellStyle name="Note 5 20 2 3 2 5 3" xfId="44307" xr:uid="{00000000-0005-0000-0000-0000338A0000}"/>
    <cellStyle name="Note 5 20 2 3 2 6" xfId="19426" xr:uid="{00000000-0005-0000-0000-0000348A0000}"/>
    <cellStyle name="Note 5 20 2 3 3" xfId="2586" xr:uid="{00000000-0005-0000-0000-0000358A0000}"/>
    <cellStyle name="Note 5 20 2 3 3 2" xfId="5097" xr:uid="{00000000-0005-0000-0000-0000368A0000}"/>
    <cellStyle name="Note 5 20 2 3 3 2 2" xfId="14449" xr:uid="{00000000-0005-0000-0000-0000378A0000}"/>
    <cellStyle name="Note 5 20 2 3 3 2 2 2" xfId="31884" xr:uid="{00000000-0005-0000-0000-0000388A0000}"/>
    <cellStyle name="Note 5 20 2 3 3 2 2 3" xfId="46337" xr:uid="{00000000-0005-0000-0000-0000398A0000}"/>
    <cellStyle name="Note 5 20 2 3 3 2 3" xfId="16910" xr:uid="{00000000-0005-0000-0000-00003A8A0000}"/>
    <cellStyle name="Note 5 20 2 3 3 2 3 2" xfId="34345" xr:uid="{00000000-0005-0000-0000-00003B8A0000}"/>
    <cellStyle name="Note 5 20 2 3 3 2 3 3" xfId="48798" xr:uid="{00000000-0005-0000-0000-00003C8A0000}"/>
    <cellStyle name="Note 5 20 2 3 3 2 4" xfId="22533" xr:uid="{00000000-0005-0000-0000-00003D8A0000}"/>
    <cellStyle name="Note 5 20 2 3 3 2 5" xfId="36986" xr:uid="{00000000-0005-0000-0000-00003E8A0000}"/>
    <cellStyle name="Note 5 20 2 3 3 3" xfId="7559" xr:uid="{00000000-0005-0000-0000-00003F8A0000}"/>
    <cellStyle name="Note 5 20 2 3 3 3 2" xfId="24994" xr:uid="{00000000-0005-0000-0000-0000408A0000}"/>
    <cellStyle name="Note 5 20 2 3 3 3 3" xfId="39447" xr:uid="{00000000-0005-0000-0000-0000418A0000}"/>
    <cellStyle name="Note 5 20 2 3 3 4" xfId="10000" xr:uid="{00000000-0005-0000-0000-0000428A0000}"/>
    <cellStyle name="Note 5 20 2 3 3 4 2" xfId="27435" xr:uid="{00000000-0005-0000-0000-0000438A0000}"/>
    <cellStyle name="Note 5 20 2 3 3 4 3" xfId="41888" xr:uid="{00000000-0005-0000-0000-0000448A0000}"/>
    <cellStyle name="Note 5 20 2 3 3 5" xfId="12420" xr:uid="{00000000-0005-0000-0000-0000458A0000}"/>
    <cellStyle name="Note 5 20 2 3 3 5 2" xfId="29855" xr:uid="{00000000-0005-0000-0000-0000468A0000}"/>
    <cellStyle name="Note 5 20 2 3 3 5 3" xfId="44308" xr:uid="{00000000-0005-0000-0000-0000478A0000}"/>
    <cellStyle name="Note 5 20 2 3 3 6" xfId="19427" xr:uid="{00000000-0005-0000-0000-0000488A0000}"/>
    <cellStyle name="Note 5 20 2 3 4" xfId="2587" xr:uid="{00000000-0005-0000-0000-0000498A0000}"/>
    <cellStyle name="Note 5 20 2 3 4 2" xfId="5098" xr:uid="{00000000-0005-0000-0000-00004A8A0000}"/>
    <cellStyle name="Note 5 20 2 3 4 2 2" xfId="22534" xr:uid="{00000000-0005-0000-0000-00004B8A0000}"/>
    <cellStyle name="Note 5 20 2 3 4 2 3" xfId="36987" xr:uid="{00000000-0005-0000-0000-00004C8A0000}"/>
    <cellStyle name="Note 5 20 2 3 4 3" xfId="7560" xr:uid="{00000000-0005-0000-0000-00004D8A0000}"/>
    <cellStyle name="Note 5 20 2 3 4 3 2" xfId="24995" xr:uid="{00000000-0005-0000-0000-00004E8A0000}"/>
    <cellStyle name="Note 5 20 2 3 4 3 3" xfId="39448" xr:uid="{00000000-0005-0000-0000-00004F8A0000}"/>
    <cellStyle name="Note 5 20 2 3 4 4" xfId="10001" xr:uid="{00000000-0005-0000-0000-0000508A0000}"/>
    <cellStyle name="Note 5 20 2 3 4 4 2" xfId="27436" xr:uid="{00000000-0005-0000-0000-0000518A0000}"/>
    <cellStyle name="Note 5 20 2 3 4 4 3" xfId="41889" xr:uid="{00000000-0005-0000-0000-0000528A0000}"/>
    <cellStyle name="Note 5 20 2 3 4 5" xfId="12421" xr:uid="{00000000-0005-0000-0000-0000538A0000}"/>
    <cellStyle name="Note 5 20 2 3 4 5 2" xfId="29856" xr:uid="{00000000-0005-0000-0000-0000548A0000}"/>
    <cellStyle name="Note 5 20 2 3 4 5 3" xfId="44309" xr:uid="{00000000-0005-0000-0000-0000558A0000}"/>
    <cellStyle name="Note 5 20 2 3 4 6" xfId="15416" xr:uid="{00000000-0005-0000-0000-0000568A0000}"/>
    <cellStyle name="Note 5 20 2 3 4 6 2" xfId="32851" xr:uid="{00000000-0005-0000-0000-0000578A0000}"/>
    <cellStyle name="Note 5 20 2 3 4 6 3" xfId="47304" xr:uid="{00000000-0005-0000-0000-0000588A0000}"/>
    <cellStyle name="Note 5 20 2 3 4 7" xfId="19428" xr:uid="{00000000-0005-0000-0000-0000598A0000}"/>
    <cellStyle name="Note 5 20 2 3 4 8" xfId="20578" xr:uid="{00000000-0005-0000-0000-00005A8A0000}"/>
    <cellStyle name="Note 5 20 2 3 5" xfId="5095" xr:uid="{00000000-0005-0000-0000-00005B8A0000}"/>
    <cellStyle name="Note 5 20 2 3 5 2" xfId="14447" xr:uid="{00000000-0005-0000-0000-00005C8A0000}"/>
    <cellStyle name="Note 5 20 2 3 5 2 2" xfId="31882" xr:uid="{00000000-0005-0000-0000-00005D8A0000}"/>
    <cellStyle name="Note 5 20 2 3 5 2 3" xfId="46335" xr:uid="{00000000-0005-0000-0000-00005E8A0000}"/>
    <cellStyle name="Note 5 20 2 3 5 3" xfId="16908" xr:uid="{00000000-0005-0000-0000-00005F8A0000}"/>
    <cellStyle name="Note 5 20 2 3 5 3 2" xfId="34343" xr:uid="{00000000-0005-0000-0000-0000608A0000}"/>
    <cellStyle name="Note 5 20 2 3 5 3 3" xfId="48796" xr:uid="{00000000-0005-0000-0000-0000618A0000}"/>
    <cellStyle name="Note 5 20 2 3 5 4" xfId="22531" xr:uid="{00000000-0005-0000-0000-0000628A0000}"/>
    <cellStyle name="Note 5 20 2 3 5 5" xfId="36984" xr:uid="{00000000-0005-0000-0000-0000638A0000}"/>
    <cellStyle name="Note 5 20 2 3 6" xfId="7557" xr:uid="{00000000-0005-0000-0000-0000648A0000}"/>
    <cellStyle name="Note 5 20 2 3 6 2" xfId="24992" xr:uid="{00000000-0005-0000-0000-0000658A0000}"/>
    <cellStyle name="Note 5 20 2 3 6 3" xfId="39445" xr:uid="{00000000-0005-0000-0000-0000668A0000}"/>
    <cellStyle name="Note 5 20 2 3 7" xfId="9998" xr:uid="{00000000-0005-0000-0000-0000678A0000}"/>
    <cellStyle name="Note 5 20 2 3 7 2" xfId="27433" xr:uid="{00000000-0005-0000-0000-0000688A0000}"/>
    <cellStyle name="Note 5 20 2 3 7 3" xfId="41886" xr:uid="{00000000-0005-0000-0000-0000698A0000}"/>
    <cellStyle name="Note 5 20 2 3 8" xfId="12418" xr:uid="{00000000-0005-0000-0000-00006A8A0000}"/>
    <cellStyle name="Note 5 20 2 3 8 2" xfId="29853" xr:uid="{00000000-0005-0000-0000-00006B8A0000}"/>
    <cellStyle name="Note 5 20 2 3 8 3" xfId="44306" xr:uid="{00000000-0005-0000-0000-00006C8A0000}"/>
    <cellStyle name="Note 5 20 2 3 9" xfId="19425" xr:uid="{00000000-0005-0000-0000-00006D8A0000}"/>
    <cellStyle name="Note 5 20 2 4" xfId="2588" xr:uid="{00000000-0005-0000-0000-00006E8A0000}"/>
    <cellStyle name="Note 5 20 2 4 2" xfId="2589" xr:uid="{00000000-0005-0000-0000-00006F8A0000}"/>
    <cellStyle name="Note 5 20 2 4 2 2" xfId="5100" xr:uid="{00000000-0005-0000-0000-0000708A0000}"/>
    <cellStyle name="Note 5 20 2 4 2 2 2" xfId="14451" xr:uid="{00000000-0005-0000-0000-0000718A0000}"/>
    <cellStyle name="Note 5 20 2 4 2 2 2 2" xfId="31886" xr:uid="{00000000-0005-0000-0000-0000728A0000}"/>
    <cellStyle name="Note 5 20 2 4 2 2 2 3" xfId="46339" xr:uid="{00000000-0005-0000-0000-0000738A0000}"/>
    <cellStyle name="Note 5 20 2 4 2 2 3" xfId="16912" xr:uid="{00000000-0005-0000-0000-0000748A0000}"/>
    <cellStyle name="Note 5 20 2 4 2 2 3 2" xfId="34347" xr:uid="{00000000-0005-0000-0000-0000758A0000}"/>
    <cellStyle name="Note 5 20 2 4 2 2 3 3" xfId="48800" xr:uid="{00000000-0005-0000-0000-0000768A0000}"/>
    <cellStyle name="Note 5 20 2 4 2 2 4" xfId="22536" xr:uid="{00000000-0005-0000-0000-0000778A0000}"/>
    <cellStyle name="Note 5 20 2 4 2 2 5" xfId="36989" xr:uid="{00000000-0005-0000-0000-0000788A0000}"/>
    <cellStyle name="Note 5 20 2 4 2 3" xfId="7562" xr:uid="{00000000-0005-0000-0000-0000798A0000}"/>
    <cellStyle name="Note 5 20 2 4 2 3 2" xfId="24997" xr:uid="{00000000-0005-0000-0000-00007A8A0000}"/>
    <cellStyle name="Note 5 20 2 4 2 3 3" xfId="39450" xr:uid="{00000000-0005-0000-0000-00007B8A0000}"/>
    <cellStyle name="Note 5 20 2 4 2 4" xfId="10003" xr:uid="{00000000-0005-0000-0000-00007C8A0000}"/>
    <cellStyle name="Note 5 20 2 4 2 4 2" xfId="27438" xr:uid="{00000000-0005-0000-0000-00007D8A0000}"/>
    <cellStyle name="Note 5 20 2 4 2 4 3" xfId="41891" xr:uid="{00000000-0005-0000-0000-00007E8A0000}"/>
    <cellStyle name="Note 5 20 2 4 2 5" xfId="12423" xr:uid="{00000000-0005-0000-0000-00007F8A0000}"/>
    <cellStyle name="Note 5 20 2 4 2 5 2" xfId="29858" xr:uid="{00000000-0005-0000-0000-0000808A0000}"/>
    <cellStyle name="Note 5 20 2 4 2 5 3" xfId="44311" xr:uid="{00000000-0005-0000-0000-0000818A0000}"/>
    <cellStyle name="Note 5 20 2 4 2 6" xfId="19430" xr:uid="{00000000-0005-0000-0000-0000828A0000}"/>
    <cellStyle name="Note 5 20 2 4 3" xfId="2590" xr:uid="{00000000-0005-0000-0000-0000838A0000}"/>
    <cellStyle name="Note 5 20 2 4 3 2" xfId="5101" xr:uid="{00000000-0005-0000-0000-0000848A0000}"/>
    <cellStyle name="Note 5 20 2 4 3 2 2" xfId="14452" xr:uid="{00000000-0005-0000-0000-0000858A0000}"/>
    <cellStyle name="Note 5 20 2 4 3 2 2 2" xfId="31887" xr:uid="{00000000-0005-0000-0000-0000868A0000}"/>
    <cellStyle name="Note 5 20 2 4 3 2 2 3" xfId="46340" xr:uid="{00000000-0005-0000-0000-0000878A0000}"/>
    <cellStyle name="Note 5 20 2 4 3 2 3" xfId="16913" xr:uid="{00000000-0005-0000-0000-0000888A0000}"/>
    <cellStyle name="Note 5 20 2 4 3 2 3 2" xfId="34348" xr:uid="{00000000-0005-0000-0000-0000898A0000}"/>
    <cellStyle name="Note 5 20 2 4 3 2 3 3" xfId="48801" xr:uid="{00000000-0005-0000-0000-00008A8A0000}"/>
    <cellStyle name="Note 5 20 2 4 3 2 4" xfId="22537" xr:uid="{00000000-0005-0000-0000-00008B8A0000}"/>
    <cellStyle name="Note 5 20 2 4 3 2 5" xfId="36990" xr:uid="{00000000-0005-0000-0000-00008C8A0000}"/>
    <cellStyle name="Note 5 20 2 4 3 3" xfId="7563" xr:uid="{00000000-0005-0000-0000-00008D8A0000}"/>
    <cellStyle name="Note 5 20 2 4 3 3 2" xfId="24998" xr:uid="{00000000-0005-0000-0000-00008E8A0000}"/>
    <cellStyle name="Note 5 20 2 4 3 3 3" xfId="39451" xr:uid="{00000000-0005-0000-0000-00008F8A0000}"/>
    <cellStyle name="Note 5 20 2 4 3 4" xfId="10004" xr:uid="{00000000-0005-0000-0000-0000908A0000}"/>
    <cellStyle name="Note 5 20 2 4 3 4 2" xfId="27439" xr:uid="{00000000-0005-0000-0000-0000918A0000}"/>
    <cellStyle name="Note 5 20 2 4 3 4 3" xfId="41892" xr:uid="{00000000-0005-0000-0000-0000928A0000}"/>
    <cellStyle name="Note 5 20 2 4 3 5" xfId="12424" xr:uid="{00000000-0005-0000-0000-0000938A0000}"/>
    <cellStyle name="Note 5 20 2 4 3 5 2" xfId="29859" xr:uid="{00000000-0005-0000-0000-0000948A0000}"/>
    <cellStyle name="Note 5 20 2 4 3 5 3" xfId="44312" xr:uid="{00000000-0005-0000-0000-0000958A0000}"/>
    <cellStyle name="Note 5 20 2 4 3 6" xfId="19431" xr:uid="{00000000-0005-0000-0000-0000968A0000}"/>
    <cellStyle name="Note 5 20 2 4 4" xfId="2591" xr:uid="{00000000-0005-0000-0000-0000978A0000}"/>
    <cellStyle name="Note 5 20 2 4 4 2" xfId="5102" xr:uid="{00000000-0005-0000-0000-0000988A0000}"/>
    <cellStyle name="Note 5 20 2 4 4 2 2" xfId="22538" xr:uid="{00000000-0005-0000-0000-0000998A0000}"/>
    <cellStyle name="Note 5 20 2 4 4 2 3" xfId="36991" xr:uid="{00000000-0005-0000-0000-00009A8A0000}"/>
    <cellStyle name="Note 5 20 2 4 4 3" xfId="7564" xr:uid="{00000000-0005-0000-0000-00009B8A0000}"/>
    <cellStyle name="Note 5 20 2 4 4 3 2" xfId="24999" xr:uid="{00000000-0005-0000-0000-00009C8A0000}"/>
    <cellStyle name="Note 5 20 2 4 4 3 3" xfId="39452" xr:uid="{00000000-0005-0000-0000-00009D8A0000}"/>
    <cellStyle name="Note 5 20 2 4 4 4" xfId="10005" xr:uid="{00000000-0005-0000-0000-00009E8A0000}"/>
    <cellStyle name="Note 5 20 2 4 4 4 2" xfId="27440" xr:uid="{00000000-0005-0000-0000-00009F8A0000}"/>
    <cellStyle name="Note 5 20 2 4 4 4 3" xfId="41893" xr:uid="{00000000-0005-0000-0000-0000A08A0000}"/>
    <cellStyle name="Note 5 20 2 4 4 5" xfId="12425" xr:uid="{00000000-0005-0000-0000-0000A18A0000}"/>
    <cellStyle name="Note 5 20 2 4 4 5 2" xfId="29860" xr:uid="{00000000-0005-0000-0000-0000A28A0000}"/>
    <cellStyle name="Note 5 20 2 4 4 5 3" xfId="44313" xr:uid="{00000000-0005-0000-0000-0000A38A0000}"/>
    <cellStyle name="Note 5 20 2 4 4 6" xfId="15417" xr:uid="{00000000-0005-0000-0000-0000A48A0000}"/>
    <cellStyle name="Note 5 20 2 4 4 6 2" xfId="32852" xr:uid="{00000000-0005-0000-0000-0000A58A0000}"/>
    <cellStyle name="Note 5 20 2 4 4 6 3" xfId="47305" xr:uid="{00000000-0005-0000-0000-0000A68A0000}"/>
    <cellStyle name="Note 5 20 2 4 4 7" xfId="19432" xr:uid="{00000000-0005-0000-0000-0000A78A0000}"/>
    <cellStyle name="Note 5 20 2 4 4 8" xfId="20579" xr:uid="{00000000-0005-0000-0000-0000A88A0000}"/>
    <cellStyle name="Note 5 20 2 4 5" xfId="5099" xr:uid="{00000000-0005-0000-0000-0000A98A0000}"/>
    <cellStyle name="Note 5 20 2 4 5 2" xfId="14450" xr:uid="{00000000-0005-0000-0000-0000AA8A0000}"/>
    <cellStyle name="Note 5 20 2 4 5 2 2" xfId="31885" xr:uid="{00000000-0005-0000-0000-0000AB8A0000}"/>
    <cellStyle name="Note 5 20 2 4 5 2 3" xfId="46338" xr:uid="{00000000-0005-0000-0000-0000AC8A0000}"/>
    <cellStyle name="Note 5 20 2 4 5 3" xfId="16911" xr:uid="{00000000-0005-0000-0000-0000AD8A0000}"/>
    <cellStyle name="Note 5 20 2 4 5 3 2" xfId="34346" xr:uid="{00000000-0005-0000-0000-0000AE8A0000}"/>
    <cellStyle name="Note 5 20 2 4 5 3 3" xfId="48799" xr:uid="{00000000-0005-0000-0000-0000AF8A0000}"/>
    <cellStyle name="Note 5 20 2 4 5 4" xfId="22535" xr:uid="{00000000-0005-0000-0000-0000B08A0000}"/>
    <cellStyle name="Note 5 20 2 4 5 5" xfId="36988" xr:uid="{00000000-0005-0000-0000-0000B18A0000}"/>
    <cellStyle name="Note 5 20 2 4 6" xfId="7561" xr:uid="{00000000-0005-0000-0000-0000B28A0000}"/>
    <cellStyle name="Note 5 20 2 4 6 2" xfId="24996" xr:uid="{00000000-0005-0000-0000-0000B38A0000}"/>
    <cellStyle name="Note 5 20 2 4 6 3" xfId="39449" xr:uid="{00000000-0005-0000-0000-0000B48A0000}"/>
    <cellStyle name="Note 5 20 2 4 7" xfId="10002" xr:uid="{00000000-0005-0000-0000-0000B58A0000}"/>
    <cellStyle name="Note 5 20 2 4 7 2" xfId="27437" xr:uid="{00000000-0005-0000-0000-0000B68A0000}"/>
    <cellStyle name="Note 5 20 2 4 7 3" xfId="41890" xr:uid="{00000000-0005-0000-0000-0000B78A0000}"/>
    <cellStyle name="Note 5 20 2 4 8" xfId="12422" xr:uid="{00000000-0005-0000-0000-0000B88A0000}"/>
    <cellStyle name="Note 5 20 2 4 8 2" xfId="29857" xr:uid="{00000000-0005-0000-0000-0000B98A0000}"/>
    <cellStyle name="Note 5 20 2 4 8 3" xfId="44310" xr:uid="{00000000-0005-0000-0000-0000BA8A0000}"/>
    <cellStyle name="Note 5 20 2 4 9" xfId="19429" xr:uid="{00000000-0005-0000-0000-0000BB8A0000}"/>
    <cellStyle name="Note 5 20 2 5" xfId="2592" xr:uid="{00000000-0005-0000-0000-0000BC8A0000}"/>
    <cellStyle name="Note 5 20 2 5 2" xfId="5103" xr:uid="{00000000-0005-0000-0000-0000BD8A0000}"/>
    <cellStyle name="Note 5 20 2 5 2 2" xfId="14453" xr:uid="{00000000-0005-0000-0000-0000BE8A0000}"/>
    <cellStyle name="Note 5 20 2 5 2 2 2" xfId="31888" xr:uid="{00000000-0005-0000-0000-0000BF8A0000}"/>
    <cellStyle name="Note 5 20 2 5 2 2 3" xfId="46341" xr:uid="{00000000-0005-0000-0000-0000C08A0000}"/>
    <cellStyle name="Note 5 20 2 5 2 3" xfId="16914" xr:uid="{00000000-0005-0000-0000-0000C18A0000}"/>
    <cellStyle name="Note 5 20 2 5 2 3 2" xfId="34349" xr:uid="{00000000-0005-0000-0000-0000C28A0000}"/>
    <cellStyle name="Note 5 20 2 5 2 3 3" xfId="48802" xr:uid="{00000000-0005-0000-0000-0000C38A0000}"/>
    <cellStyle name="Note 5 20 2 5 2 4" xfId="22539" xr:uid="{00000000-0005-0000-0000-0000C48A0000}"/>
    <cellStyle name="Note 5 20 2 5 2 5" xfId="36992" xr:uid="{00000000-0005-0000-0000-0000C58A0000}"/>
    <cellStyle name="Note 5 20 2 5 3" xfId="7565" xr:uid="{00000000-0005-0000-0000-0000C68A0000}"/>
    <cellStyle name="Note 5 20 2 5 3 2" xfId="25000" xr:uid="{00000000-0005-0000-0000-0000C78A0000}"/>
    <cellStyle name="Note 5 20 2 5 3 3" xfId="39453" xr:uid="{00000000-0005-0000-0000-0000C88A0000}"/>
    <cellStyle name="Note 5 20 2 5 4" xfId="10006" xr:uid="{00000000-0005-0000-0000-0000C98A0000}"/>
    <cellStyle name="Note 5 20 2 5 4 2" xfId="27441" xr:uid="{00000000-0005-0000-0000-0000CA8A0000}"/>
    <cellStyle name="Note 5 20 2 5 4 3" xfId="41894" xr:uid="{00000000-0005-0000-0000-0000CB8A0000}"/>
    <cellStyle name="Note 5 20 2 5 5" xfId="12426" xr:uid="{00000000-0005-0000-0000-0000CC8A0000}"/>
    <cellStyle name="Note 5 20 2 5 5 2" xfId="29861" xr:uid="{00000000-0005-0000-0000-0000CD8A0000}"/>
    <cellStyle name="Note 5 20 2 5 5 3" xfId="44314" xr:uid="{00000000-0005-0000-0000-0000CE8A0000}"/>
    <cellStyle name="Note 5 20 2 5 6" xfId="19433" xr:uid="{00000000-0005-0000-0000-0000CF8A0000}"/>
    <cellStyle name="Note 5 20 2 6" xfId="2593" xr:uid="{00000000-0005-0000-0000-0000D08A0000}"/>
    <cellStyle name="Note 5 20 2 6 2" xfId="5104" xr:uid="{00000000-0005-0000-0000-0000D18A0000}"/>
    <cellStyle name="Note 5 20 2 6 2 2" xfId="14454" xr:uid="{00000000-0005-0000-0000-0000D28A0000}"/>
    <cellStyle name="Note 5 20 2 6 2 2 2" xfId="31889" xr:uid="{00000000-0005-0000-0000-0000D38A0000}"/>
    <cellStyle name="Note 5 20 2 6 2 2 3" xfId="46342" xr:uid="{00000000-0005-0000-0000-0000D48A0000}"/>
    <cellStyle name="Note 5 20 2 6 2 3" xfId="16915" xr:uid="{00000000-0005-0000-0000-0000D58A0000}"/>
    <cellStyle name="Note 5 20 2 6 2 3 2" xfId="34350" xr:uid="{00000000-0005-0000-0000-0000D68A0000}"/>
    <cellStyle name="Note 5 20 2 6 2 3 3" xfId="48803" xr:uid="{00000000-0005-0000-0000-0000D78A0000}"/>
    <cellStyle name="Note 5 20 2 6 2 4" xfId="22540" xr:uid="{00000000-0005-0000-0000-0000D88A0000}"/>
    <cellStyle name="Note 5 20 2 6 2 5" xfId="36993" xr:uid="{00000000-0005-0000-0000-0000D98A0000}"/>
    <cellStyle name="Note 5 20 2 6 3" xfId="7566" xr:uid="{00000000-0005-0000-0000-0000DA8A0000}"/>
    <cellStyle name="Note 5 20 2 6 3 2" xfId="25001" xr:uid="{00000000-0005-0000-0000-0000DB8A0000}"/>
    <cellStyle name="Note 5 20 2 6 3 3" xfId="39454" xr:uid="{00000000-0005-0000-0000-0000DC8A0000}"/>
    <cellStyle name="Note 5 20 2 6 4" xfId="10007" xr:uid="{00000000-0005-0000-0000-0000DD8A0000}"/>
    <cellStyle name="Note 5 20 2 6 4 2" xfId="27442" xr:uid="{00000000-0005-0000-0000-0000DE8A0000}"/>
    <cellStyle name="Note 5 20 2 6 4 3" xfId="41895" xr:uid="{00000000-0005-0000-0000-0000DF8A0000}"/>
    <cellStyle name="Note 5 20 2 6 5" xfId="12427" xr:uid="{00000000-0005-0000-0000-0000E08A0000}"/>
    <cellStyle name="Note 5 20 2 6 5 2" xfId="29862" xr:uid="{00000000-0005-0000-0000-0000E18A0000}"/>
    <cellStyle name="Note 5 20 2 6 5 3" xfId="44315" xr:uid="{00000000-0005-0000-0000-0000E28A0000}"/>
    <cellStyle name="Note 5 20 2 6 6" xfId="19434" xr:uid="{00000000-0005-0000-0000-0000E38A0000}"/>
    <cellStyle name="Note 5 20 2 7" xfId="2594" xr:uid="{00000000-0005-0000-0000-0000E48A0000}"/>
    <cellStyle name="Note 5 20 2 7 2" xfId="5105" xr:uid="{00000000-0005-0000-0000-0000E58A0000}"/>
    <cellStyle name="Note 5 20 2 7 2 2" xfId="22541" xr:uid="{00000000-0005-0000-0000-0000E68A0000}"/>
    <cellStyle name="Note 5 20 2 7 2 3" xfId="36994" xr:uid="{00000000-0005-0000-0000-0000E78A0000}"/>
    <cellStyle name="Note 5 20 2 7 3" xfId="7567" xr:uid="{00000000-0005-0000-0000-0000E88A0000}"/>
    <cellStyle name="Note 5 20 2 7 3 2" xfId="25002" xr:uid="{00000000-0005-0000-0000-0000E98A0000}"/>
    <cellStyle name="Note 5 20 2 7 3 3" xfId="39455" xr:uid="{00000000-0005-0000-0000-0000EA8A0000}"/>
    <cellStyle name="Note 5 20 2 7 4" xfId="10008" xr:uid="{00000000-0005-0000-0000-0000EB8A0000}"/>
    <cellStyle name="Note 5 20 2 7 4 2" xfId="27443" xr:uid="{00000000-0005-0000-0000-0000EC8A0000}"/>
    <cellStyle name="Note 5 20 2 7 4 3" xfId="41896" xr:uid="{00000000-0005-0000-0000-0000ED8A0000}"/>
    <cellStyle name="Note 5 20 2 7 5" xfId="12428" xr:uid="{00000000-0005-0000-0000-0000EE8A0000}"/>
    <cellStyle name="Note 5 20 2 7 5 2" xfId="29863" xr:uid="{00000000-0005-0000-0000-0000EF8A0000}"/>
    <cellStyle name="Note 5 20 2 7 5 3" xfId="44316" xr:uid="{00000000-0005-0000-0000-0000F08A0000}"/>
    <cellStyle name="Note 5 20 2 7 6" xfId="15418" xr:uid="{00000000-0005-0000-0000-0000F18A0000}"/>
    <cellStyle name="Note 5 20 2 7 6 2" xfId="32853" xr:uid="{00000000-0005-0000-0000-0000F28A0000}"/>
    <cellStyle name="Note 5 20 2 7 6 3" xfId="47306" xr:uid="{00000000-0005-0000-0000-0000F38A0000}"/>
    <cellStyle name="Note 5 20 2 7 7" xfId="19435" xr:uid="{00000000-0005-0000-0000-0000F48A0000}"/>
    <cellStyle name="Note 5 20 2 7 8" xfId="20580" xr:uid="{00000000-0005-0000-0000-0000F58A0000}"/>
    <cellStyle name="Note 5 20 2 8" xfId="5090" xr:uid="{00000000-0005-0000-0000-0000F68A0000}"/>
    <cellStyle name="Note 5 20 2 8 2" xfId="14443" xr:uid="{00000000-0005-0000-0000-0000F78A0000}"/>
    <cellStyle name="Note 5 20 2 8 2 2" xfId="31878" xr:uid="{00000000-0005-0000-0000-0000F88A0000}"/>
    <cellStyle name="Note 5 20 2 8 2 3" xfId="46331" xr:uid="{00000000-0005-0000-0000-0000F98A0000}"/>
    <cellStyle name="Note 5 20 2 8 3" xfId="16904" xr:uid="{00000000-0005-0000-0000-0000FA8A0000}"/>
    <cellStyle name="Note 5 20 2 8 3 2" xfId="34339" xr:uid="{00000000-0005-0000-0000-0000FB8A0000}"/>
    <cellStyle name="Note 5 20 2 8 3 3" xfId="48792" xr:uid="{00000000-0005-0000-0000-0000FC8A0000}"/>
    <cellStyle name="Note 5 20 2 8 4" xfId="22526" xr:uid="{00000000-0005-0000-0000-0000FD8A0000}"/>
    <cellStyle name="Note 5 20 2 8 5" xfId="36979" xr:uid="{00000000-0005-0000-0000-0000FE8A0000}"/>
    <cellStyle name="Note 5 20 2 9" xfId="7552" xr:uid="{00000000-0005-0000-0000-0000FF8A0000}"/>
    <cellStyle name="Note 5 20 2 9 2" xfId="24987" xr:uid="{00000000-0005-0000-0000-0000008B0000}"/>
    <cellStyle name="Note 5 20 2 9 3" xfId="39440" xr:uid="{00000000-0005-0000-0000-0000018B0000}"/>
    <cellStyle name="Note 5 20 3" xfId="2595" xr:uid="{00000000-0005-0000-0000-0000028B0000}"/>
    <cellStyle name="Note 5 20 3 2" xfId="5106" xr:uid="{00000000-0005-0000-0000-0000038B0000}"/>
    <cellStyle name="Note 5 20 3 2 2" xfId="14455" xr:uid="{00000000-0005-0000-0000-0000048B0000}"/>
    <cellStyle name="Note 5 20 3 2 2 2" xfId="31890" xr:uid="{00000000-0005-0000-0000-0000058B0000}"/>
    <cellStyle name="Note 5 20 3 2 2 3" xfId="46343" xr:uid="{00000000-0005-0000-0000-0000068B0000}"/>
    <cellStyle name="Note 5 20 3 2 3" xfId="16916" xr:uid="{00000000-0005-0000-0000-0000078B0000}"/>
    <cellStyle name="Note 5 20 3 2 3 2" xfId="34351" xr:uid="{00000000-0005-0000-0000-0000088B0000}"/>
    <cellStyle name="Note 5 20 3 2 3 3" xfId="48804" xr:uid="{00000000-0005-0000-0000-0000098B0000}"/>
    <cellStyle name="Note 5 20 3 2 4" xfId="22542" xr:uid="{00000000-0005-0000-0000-00000A8B0000}"/>
    <cellStyle name="Note 5 20 3 2 5" xfId="36995" xr:uid="{00000000-0005-0000-0000-00000B8B0000}"/>
    <cellStyle name="Note 5 20 3 3" xfId="7568" xr:uid="{00000000-0005-0000-0000-00000C8B0000}"/>
    <cellStyle name="Note 5 20 3 3 2" xfId="25003" xr:uid="{00000000-0005-0000-0000-00000D8B0000}"/>
    <cellStyle name="Note 5 20 3 3 3" xfId="39456" xr:uid="{00000000-0005-0000-0000-00000E8B0000}"/>
    <cellStyle name="Note 5 20 3 4" xfId="10009" xr:uid="{00000000-0005-0000-0000-00000F8B0000}"/>
    <cellStyle name="Note 5 20 3 4 2" xfId="27444" xr:uid="{00000000-0005-0000-0000-0000108B0000}"/>
    <cellStyle name="Note 5 20 3 4 3" xfId="41897" xr:uid="{00000000-0005-0000-0000-0000118B0000}"/>
    <cellStyle name="Note 5 20 3 5" xfId="12429" xr:uid="{00000000-0005-0000-0000-0000128B0000}"/>
    <cellStyle name="Note 5 20 3 5 2" xfId="29864" xr:uid="{00000000-0005-0000-0000-0000138B0000}"/>
    <cellStyle name="Note 5 20 3 5 3" xfId="44317" xr:uid="{00000000-0005-0000-0000-0000148B0000}"/>
    <cellStyle name="Note 5 20 3 6" xfId="19436" xr:uid="{00000000-0005-0000-0000-0000158B0000}"/>
    <cellStyle name="Note 5 20 4" xfId="2596" xr:uid="{00000000-0005-0000-0000-0000168B0000}"/>
    <cellStyle name="Note 5 20 4 2" xfId="5107" xr:uid="{00000000-0005-0000-0000-0000178B0000}"/>
    <cellStyle name="Note 5 20 4 2 2" xfId="14456" xr:uid="{00000000-0005-0000-0000-0000188B0000}"/>
    <cellStyle name="Note 5 20 4 2 2 2" xfId="31891" xr:uid="{00000000-0005-0000-0000-0000198B0000}"/>
    <cellStyle name="Note 5 20 4 2 2 3" xfId="46344" xr:uid="{00000000-0005-0000-0000-00001A8B0000}"/>
    <cellStyle name="Note 5 20 4 2 3" xfId="16917" xr:uid="{00000000-0005-0000-0000-00001B8B0000}"/>
    <cellStyle name="Note 5 20 4 2 3 2" xfId="34352" xr:uid="{00000000-0005-0000-0000-00001C8B0000}"/>
    <cellStyle name="Note 5 20 4 2 3 3" xfId="48805" xr:uid="{00000000-0005-0000-0000-00001D8B0000}"/>
    <cellStyle name="Note 5 20 4 2 4" xfId="22543" xr:uid="{00000000-0005-0000-0000-00001E8B0000}"/>
    <cellStyle name="Note 5 20 4 2 5" xfId="36996" xr:uid="{00000000-0005-0000-0000-00001F8B0000}"/>
    <cellStyle name="Note 5 20 4 3" xfId="7569" xr:uid="{00000000-0005-0000-0000-0000208B0000}"/>
    <cellStyle name="Note 5 20 4 3 2" xfId="25004" xr:uid="{00000000-0005-0000-0000-0000218B0000}"/>
    <cellStyle name="Note 5 20 4 3 3" xfId="39457" xr:uid="{00000000-0005-0000-0000-0000228B0000}"/>
    <cellStyle name="Note 5 20 4 4" xfId="10010" xr:uid="{00000000-0005-0000-0000-0000238B0000}"/>
    <cellStyle name="Note 5 20 4 4 2" xfId="27445" xr:uid="{00000000-0005-0000-0000-0000248B0000}"/>
    <cellStyle name="Note 5 20 4 4 3" xfId="41898" xr:uid="{00000000-0005-0000-0000-0000258B0000}"/>
    <cellStyle name="Note 5 20 4 5" xfId="12430" xr:uid="{00000000-0005-0000-0000-0000268B0000}"/>
    <cellStyle name="Note 5 20 4 5 2" xfId="29865" xr:uid="{00000000-0005-0000-0000-0000278B0000}"/>
    <cellStyle name="Note 5 20 4 5 3" xfId="44318" xr:uid="{00000000-0005-0000-0000-0000288B0000}"/>
    <cellStyle name="Note 5 20 4 6" xfId="19437" xr:uid="{00000000-0005-0000-0000-0000298B0000}"/>
    <cellStyle name="Note 5 20 5" xfId="2597" xr:uid="{00000000-0005-0000-0000-00002A8B0000}"/>
    <cellStyle name="Note 5 20 5 2" xfId="5108" xr:uid="{00000000-0005-0000-0000-00002B8B0000}"/>
    <cellStyle name="Note 5 20 5 2 2" xfId="22544" xr:uid="{00000000-0005-0000-0000-00002C8B0000}"/>
    <cellStyle name="Note 5 20 5 2 3" xfId="36997" xr:uid="{00000000-0005-0000-0000-00002D8B0000}"/>
    <cellStyle name="Note 5 20 5 3" xfId="7570" xr:uid="{00000000-0005-0000-0000-00002E8B0000}"/>
    <cellStyle name="Note 5 20 5 3 2" xfId="25005" xr:uid="{00000000-0005-0000-0000-00002F8B0000}"/>
    <cellStyle name="Note 5 20 5 3 3" xfId="39458" xr:uid="{00000000-0005-0000-0000-0000308B0000}"/>
    <cellStyle name="Note 5 20 5 4" xfId="10011" xr:uid="{00000000-0005-0000-0000-0000318B0000}"/>
    <cellStyle name="Note 5 20 5 4 2" xfId="27446" xr:uid="{00000000-0005-0000-0000-0000328B0000}"/>
    <cellStyle name="Note 5 20 5 4 3" xfId="41899" xr:uid="{00000000-0005-0000-0000-0000338B0000}"/>
    <cellStyle name="Note 5 20 5 5" xfId="12431" xr:uid="{00000000-0005-0000-0000-0000348B0000}"/>
    <cellStyle name="Note 5 20 5 5 2" xfId="29866" xr:uid="{00000000-0005-0000-0000-0000358B0000}"/>
    <cellStyle name="Note 5 20 5 5 3" xfId="44319" xr:uid="{00000000-0005-0000-0000-0000368B0000}"/>
    <cellStyle name="Note 5 20 5 6" xfId="15419" xr:uid="{00000000-0005-0000-0000-0000378B0000}"/>
    <cellStyle name="Note 5 20 5 6 2" xfId="32854" xr:uid="{00000000-0005-0000-0000-0000388B0000}"/>
    <cellStyle name="Note 5 20 5 6 3" xfId="47307" xr:uid="{00000000-0005-0000-0000-0000398B0000}"/>
    <cellStyle name="Note 5 20 5 7" xfId="19438" xr:uid="{00000000-0005-0000-0000-00003A8B0000}"/>
    <cellStyle name="Note 5 20 5 8" xfId="20581" xr:uid="{00000000-0005-0000-0000-00003B8B0000}"/>
    <cellStyle name="Note 5 20 6" xfId="5089" xr:uid="{00000000-0005-0000-0000-00003C8B0000}"/>
    <cellStyle name="Note 5 20 6 2" xfId="14442" xr:uid="{00000000-0005-0000-0000-00003D8B0000}"/>
    <cellStyle name="Note 5 20 6 2 2" xfId="31877" xr:uid="{00000000-0005-0000-0000-00003E8B0000}"/>
    <cellStyle name="Note 5 20 6 2 3" xfId="46330" xr:uid="{00000000-0005-0000-0000-00003F8B0000}"/>
    <cellStyle name="Note 5 20 6 3" xfId="16903" xr:uid="{00000000-0005-0000-0000-0000408B0000}"/>
    <cellStyle name="Note 5 20 6 3 2" xfId="34338" xr:uid="{00000000-0005-0000-0000-0000418B0000}"/>
    <cellStyle name="Note 5 20 6 3 3" xfId="48791" xr:uid="{00000000-0005-0000-0000-0000428B0000}"/>
    <cellStyle name="Note 5 20 6 4" xfId="22525" xr:uid="{00000000-0005-0000-0000-0000438B0000}"/>
    <cellStyle name="Note 5 20 6 5" xfId="36978" xr:uid="{00000000-0005-0000-0000-0000448B0000}"/>
    <cellStyle name="Note 5 20 7" xfId="7551" xr:uid="{00000000-0005-0000-0000-0000458B0000}"/>
    <cellStyle name="Note 5 20 7 2" xfId="24986" xr:uid="{00000000-0005-0000-0000-0000468B0000}"/>
    <cellStyle name="Note 5 20 7 3" xfId="39439" xr:uid="{00000000-0005-0000-0000-0000478B0000}"/>
    <cellStyle name="Note 5 20 8" xfId="9992" xr:uid="{00000000-0005-0000-0000-0000488B0000}"/>
    <cellStyle name="Note 5 20 8 2" xfId="27427" xr:uid="{00000000-0005-0000-0000-0000498B0000}"/>
    <cellStyle name="Note 5 20 8 3" xfId="41880" xr:uid="{00000000-0005-0000-0000-00004A8B0000}"/>
    <cellStyle name="Note 5 20 9" xfId="12412" xr:uid="{00000000-0005-0000-0000-00004B8B0000}"/>
    <cellStyle name="Note 5 20 9 2" xfId="29847" xr:uid="{00000000-0005-0000-0000-00004C8B0000}"/>
    <cellStyle name="Note 5 20 9 3" xfId="44300" xr:uid="{00000000-0005-0000-0000-00004D8B0000}"/>
    <cellStyle name="Note 5 21" xfId="2598" xr:uid="{00000000-0005-0000-0000-00004E8B0000}"/>
    <cellStyle name="Note 5 21 10" xfId="10012" xr:uid="{00000000-0005-0000-0000-00004F8B0000}"/>
    <cellStyle name="Note 5 21 10 2" xfId="27447" xr:uid="{00000000-0005-0000-0000-0000508B0000}"/>
    <cellStyle name="Note 5 21 10 3" xfId="41900" xr:uid="{00000000-0005-0000-0000-0000518B0000}"/>
    <cellStyle name="Note 5 21 11" xfId="12432" xr:uid="{00000000-0005-0000-0000-0000528B0000}"/>
    <cellStyle name="Note 5 21 11 2" xfId="29867" xr:uid="{00000000-0005-0000-0000-0000538B0000}"/>
    <cellStyle name="Note 5 21 11 3" xfId="44320" xr:uid="{00000000-0005-0000-0000-0000548B0000}"/>
    <cellStyle name="Note 5 21 12" xfId="19439" xr:uid="{00000000-0005-0000-0000-0000558B0000}"/>
    <cellStyle name="Note 5 21 2" xfId="2599" xr:uid="{00000000-0005-0000-0000-0000568B0000}"/>
    <cellStyle name="Note 5 21 2 2" xfId="2600" xr:uid="{00000000-0005-0000-0000-0000578B0000}"/>
    <cellStyle name="Note 5 21 2 2 2" xfId="5111" xr:uid="{00000000-0005-0000-0000-0000588B0000}"/>
    <cellStyle name="Note 5 21 2 2 2 2" xfId="14459" xr:uid="{00000000-0005-0000-0000-0000598B0000}"/>
    <cellStyle name="Note 5 21 2 2 2 2 2" xfId="31894" xr:uid="{00000000-0005-0000-0000-00005A8B0000}"/>
    <cellStyle name="Note 5 21 2 2 2 2 3" xfId="46347" xr:uid="{00000000-0005-0000-0000-00005B8B0000}"/>
    <cellStyle name="Note 5 21 2 2 2 3" xfId="16920" xr:uid="{00000000-0005-0000-0000-00005C8B0000}"/>
    <cellStyle name="Note 5 21 2 2 2 3 2" xfId="34355" xr:uid="{00000000-0005-0000-0000-00005D8B0000}"/>
    <cellStyle name="Note 5 21 2 2 2 3 3" xfId="48808" xr:uid="{00000000-0005-0000-0000-00005E8B0000}"/>
    <cellStyle name="Note 5 21 2 2 2 4" xfId="22547" xr:uid="{00000000-0005-0000-0000-00005F8B0000}"/>
    <cellStyle name="Note 5 21 2 2 2 5" xfId="37000" xr:uid="{00000000-0005-0000-0000-0000608B0000}"/>
    <cellStyle name="Note 5 21 2 2 3" xfId="7573" xr:uid="{00000000-0005-0000-0000-0000618B0000}"/>
    <cellStyle name="Note 5 21 2 2 3 2" xfId="25008" xr:uid="{00000000-0005-0000-0000-0000628B0000}"/>
    <cellStyle name="Note 5 21 2 2 3 3" xfId="39461" xr:uid="{00000000-0005-0000-0000-0000638B0000}"/>
    <cellStyle name="Note 5 21 2 2 4" xfId="10014" xr:uid="{00000000-0005-0000-0000-0000648B0000}"/>
    <cellStyle name="Note 5 21 2 2 4 2" xfId="27449" xr:uid="{00000000-0005-0000-0000-0000658B0000}"/>
    <cellStyle name="Note 5 21 2 2 4 3" xfId="41902" xr:uid="{00000000-0005-0000-0000-0000668B0000}"/>
    <cellStyle name="Note 5 21 2 2 5" xfId="12434" xr:uid="{00000000-0005-0000-0000-0000678B0000}"/>
    <cellStyle name="Note 5 21 2 2 5 2" xfId="29869" xr:uid="{00000000-0005-0000-0000-0000688B0000}"/>
    <cellStyle name="Note 5 21 2 2 5 3" xfId="44322" xr:uid="{00000000-0005-0000-0000-0000698B0000}"/>
    <cellStyle name="Note 5 21 2 2 6" xfId="19441" xr:uid="{00000000-0005-0000-0000-00006A8B0000}"/>
    <cellStyle name="Note 5 21 2 3" xfId="2601" xr:uid="{00000000-0005-0000-0000-00006B8B0000}"/>
    <cellStyle name="Note 5 21 2 3 2" xfId="5112" xr:uid="{00000000-0005-0000-0000-00006C8B0000}"/>
    <cellStyle name="Note 5 21 2 3 2 2" xfId="14460" xr:uid="{00000000-0005-0000-0000-00006D8B0000}"/>
    <cellStyle name="Note 5 21 2 3 2 2 2" xfId="31895" xr:uid="{00000000-0005-0000-0000-00006E8B0000}"/>
    <cellStyle name="Note 5 21 2 3 2 2 3" xfId="46348" xr:uid="{00000000-0005-0000-0000-00006F8B0000}"/>
    <cellStyle name="Note 5 21 2 3 2 3" xfId="16921" xr:uid="{00000000-0005-0000-0000-0000708B0000}"/>
    <cellStyle name="Note 5 21 2 3 2 3 2" xfId="34356" xr:uid="{00000000-0005-0000-0000-0000718B0000}"/>
    <cellStyle name="Note 5 21 2 3 2 3 3" xfId="48809" xr:uid="{00000000-0005-0000-0000-0000728B0000}"/>
    <cellStyle name="Note 5 21 2 3 2 4" xfId="22548" xr:uid="{00000000-0005-0000-0000-0000738B0000}"/>
    <cellStyle name="Note 5 21 2 3 2 5" xfId="37001" xr:uid="{00000000-0005-0000-0000-0000748B0000}"/>
    <cellStyle name="Note 5 21 2 3 3" xfId="7574" xr:uid="{00000000-0005-0000-0000-0000758B0000}"/>
    <cellStyle name="Note 5 21 2 3 3 2" xfId="25009" xr:uid="{00000000-0005-0000-0000-0000768B0000}"/>
    <cellStyle name="Note 5 21 2 3 3 3" xfId="39462" xr:uid="{00000000-0005-0000-0000-0000778B0000}"/>
    <cellStyle name="Note 5 21 2 3 4" xfId="10015" xr:uid="{00000000-0005-0000-0000-0000788B0000}"/>
    <cellStyle name="Note 5 21 2 3 4 2" xfId="27450" xr:uid="{00000000-0005-0000-0000-0000798B0000}"/>
    <cellStyle name="Note 5 21 2 3 4 3" xfId="41903" xr:uid="{00000000-0005-0000-0000-00007A8B0000}"/>
    <cellStyle name="Note 5 21 2 3 5" xfId="12435" xr:uid="{00000000-0005-0000-0000-00007B8B0000}"/>
    <cellStyle name="Note 5 21 2 3 5 2" xfId="29870" xr:uid="{00000000-0005-0000-0000-00007C8B0000}"/>
    <cellStyle name="Note 5 21 2 3 5 3" xfId="44323" xr:uid="{00000000-0005-0000-0000-00007D8B0000}"/>
    <cellStyle name="Note 5 21 2 3 6" xfId="19442" xr:uid="{00000000-0005-0000-0000-00007E8B0000}"/>
    <cellStyle name="Note 5 21 2 4" xfId="2602" xr:uid="{00000000-0005-0000-0000-00007F8B0000}"/>
    <cellStyle name="Note 5 21 2 4 2" xfId="5113" xr:uid="{00000000-0005-0000-0000-0000808B0000}"/>
    <cellStyle name="Note 5 21 2 4 2 2" xfId="22549" xr:uid="{00000000-0005-0000-0000-0000818B0000}"/>
    <cellStyle name="Note 5 21 2 4 2 3" xfId="37002" xr:uid="{00000000-0005-0000-0000-0000828B0000}"/>
    <cellStyle name="Note 5 21 2 4 3" xfId="7575" xr:uid="{00000000-0005-0000-0000-0000838B0000}"/>
    <cellStyle name="Note 5 21 2 4 3 2" xfId="25010" xr:uid="{00000000-0005-0000-0000-0000848B0000}"/>
    <cellStyle name="Note 5 21 2 4 3 3" xfId="39463" xr:uid="{00000000-0005-0000-0000-0000858B0000}"/>
    <cellStyle name="Note 5 21 2 4 4" xfId="10016" xr:uid="{00000000-0005-0000-0000-0000868B0000}"/>
    <cellStyle name="Note 5 21 2 4 4 2" xfId="27451" xr:uid="{00000000-0005-0000-0000-0000878B0000}"/>
    <cellStyle name="Note 5 21 2 4 4 3" xfId="41904" xr:uid="{00000000-0005-0000-0000-0000888B0000}"/>
    <cellStyle name="Note 5 21 2 4 5" xfId="12436" xr:uid="{00000000-0005-0000-0000-0000898B0000}"/>
    <cellStyle name="Note 5 21 2 4 5 2" xfId="29871" xr:uid="{00000000-0005-0000-0000-00008A8B0000}"/>
    <cellStyle name="Note 5 21 2 4 5 3" xfId="44324" xr:uid="{00000000-0005-0000-0000-00008B8B0000}"/>
    <cellStyle name="Note 5 21 2 4 6" xfId="15420" xr:uid="{00000000-0005-0000-0000-00008C8B0000}"/>
    <cellStyle name="Note 5 21 2 4 6 2" xfId="32855" xr:uid="{00000000-0005-0000-0000-00008D8B0000}"/>
    <cellStyle name="Note 5 21 2 4 6 3" xfId="47308" xr:uid="{00000000-0005-0000-0000-00008E8B0000}"/>
    <cellStyle name="Note 5 21 2 4 7" xfId="19443" xr:uid="{00000000-0005-0000-0000-00008F8B0000}"/>
    <cellStyle name="Note 5 21 2 4 8" xfId="20582" xr:uid="{00000000-0005-0000-0000-0000908B0000}"/>
    <cellStyle name="Note 5 21 2 5" xfId="5110" xr:uid="{00000000-0005-0000-0000-0000918B0000}"/>
    <cellStyle name="Note 5 21 2 5 2" xfId="14458" xr:uid="{00000000-0005-0000-0000-0000928B0000}"/>
    <cellStyle name="Note 5 21 2 5 2 2" xfId="31893" xr:uid="{00000000-0005-0000-0000-0000938B0000}"/>
    <cellStyle name="Note 5 21 2 5 2 3" xfId="46346" xr:uid="{00000000-0005-0000-0000-0000948B0000}"/>
    <cellStyle name="Note 5 21 2 5 3" xfId="16919" xr:uid="{00000000-0005-0000-0000-0000958B0000}"/>
    <cellStyle name="Note 5 21 2 5 3 2" xfId="34354" xr:uid="{00000000-0005-0000-0000-0000968B0000}"/>
    <cellStyle name="Note 5 21 2 5 3 3" xfId="48807" xr:uid="{00000000-0005-0000-0000-0000978B0000}"/>
    <cellStyle name="Note 5 21 2 5 4" xfId="22546" xr:uid="{00000000-0005-0000-0000-0000988B0000}"/>
    <cellStyle name="Note 5 21 2 5 5" xfId="36999" xr:uid="{00000000-0005-0000-0000-0000998B0000}"/>
    <cellStyle name="Note 5 21 2 6" xfId="7572" xr:uid="{00000000-0005-0000-0000-00009A8B0000}"/>
    <cellStyle name="Note 5 21 2 6 2" xfId="25007" xr:uid="{00000000-0005-0000-0000-00009B8B0000}"/>
    <cellStyle name="Note 5 21 2 6 3" xfId="39460" xr:uid="{00000000-0005-0000-0000-00009C8B0000}"/>
    <cellStyle name="Note 5 21 2 7" xfId="10013" xr:uid="{00000000-0005-0000-0000-00009D8B0000}"/>
    <cellStyle name="Note 5 21 2 7 2" xfId="27448" xr:uid="{00000000-0005-0000-0000-00009E8B0000}"/>
    <cellStyle name="Note 5 21 2 7 3" xfId="41901" xr:uid="{00000000-0005-0000-0000-00009F8B0000}"/>
    <cellStyle name="Note 5 21 2 8" xfId="12433" xr:uid="{00000000-0005-0000-0000-0000A08B0000}"/>
    <cellStyle name="Note 5 21 2 8 2" xfId="29868" xr:uid="{00000000-0005-0000-0000-0000A18B0000}"/>
    <cellStyle name="Note 5 21 2 8 3" xfId="44321" xr:uid="{00000000-0005-0000-0000-0000A28B0000}"/>
    <cellStyle name="Note 5 21 2 9" xfId="19440" xr:uid="{00000000-0005-0000-0000-0000A38B0000}"/>
    <cellStyle name="Note 5 21 3" xfId="2603" xr:uid="{00000000-0005-0000-0000-0000A48B0000}"/>
    <cellStyle name="Note 5 21 3 2" xfId="2604" xr:uid="{00000000-0005-0000-0000-0000A58B0000}"/>
    <cellStyle name="Note 5 21 3 2 2" xfId="5115" xr:uid="{00000000-0005-0000-0000-0000A68B0000}"/>
    <cellStyle name="Note 5 21 3 2 2 2" xfId="14462" xr:uid="{00000000-0005-0000-0000-0000A78B0000}"/>
    <cellStyle name="Note 5 21 3 2 2 2 2" xfId="31897" xr:uid="{00000000-0005-0000-0000-0000A88B0000}"/>
    <cellStyle name="Note 5 21 3 2 2 2 3" xfId="46350" xr:uid="{00000000-0005-0000-0000-0000A98B0000}"/>
    <cellStyle name="Note 5 21 3 2 2 3" xfId="16923" xr:uid="{00000000-0005-0000-0000-0000AA8B0000}"/>
    <cellStyle name="Note 5 21 3 2 2 3 2" xfId="34358" xr:uid="{00000000-0005-0000-0000-0000AB8B0000}"/>
    <cellStyle name="Note 5 21 3 2 2 3 3" xfId="48811" xr:uid="{00000000-0005-0000-0000-0000AC8B0000}"/>
    <cellStyle name="Note 5 21 3 2 2 4" xfId="22551" xr:uid="{00000000-0005-0000-0000-0000AD8B0000}"/>
    <cellStyle name="Note 5 21 3 2 2 5" xfId="37004" xr:uid="{00000000-0005-0000-0000-0000AE8B0000}"/>
    <cellStyle name="Note 5 21 3 2 3" xfId="7577" xr:uid="{00000000-0005-0000-0000-0000AF8B0000}"/>
    <cellStyle name="Note 5 21 3 2 3 2" xfId="25012" xr:uid="{00000000-0005-0000-0000-0000B08B0000}"/>
    <cellStyle name="Note 5 21 3 2 3 3" xfId="39465" xr:uid="{00000000-0005-0000-0000-0000B18B0000}"/>
    <cellStyle name="Note 5 21 3 2 4" xfId="10018" xr:uid="{00000000-0005-0000-0000-0000B28B0000}"/>
    <cellStyle name="Note 5 21 3 2 4 2" xfId="27453" xr:uid="{00000000-0005-0000-0000-0000B38B0000}"/>
    <cellStyle name="Note 5 21 3 2 4 3" xfId="41906" xr:uid="{00000000-0005-0000-0000-0000B48B0000}"/>
    <cellStyle name="Note 5 21 3 2 5" xfId="12438" xr:uid="{00000000-0005-0000-0000-0000B58B0000}"/>
    <cellStyle name="Note 5 21 3 2 5 2" xfId="29873" xr:uid="{00000000-0005-0000-0000-0000B68B0000}"/>
    <cellStyle name="Note 5 21 3 2 5 3" xfId="44326" xr:uid="{00000000-0005-0000-0000-0000B78B0000}"/>
    <cellStyle name="Note 5 21 3 2 6" xfId="19445" xr:uid="{00000000-0005-0000-0000-0000B88B0000}"/>
    <cellStyle name="Note 5 21 3 3" xfId="2605" xr:uid="{00000000-0005-0000-0000-0000B98B0000}"/>
    <cellStyle name="Note 5 21 3 3 2" xfId="5116" xr:uid="{00000000-0005-0000-0000-0000BA8B0000}"/>
    <cellStyle name="Note 5 21 3 3 2 2" xfId="14463" xr:uid="{00000000-0005-0000-0000-0000BB8B0000}"/>
    <cellStyle name="Note 5 21 3 3 2 2 2" xfId="31898" xr:uid="{00000000-0005-0000-0000-0000BC8B0000}"/>
    <cellStyle name="Note 5 21 3 3 2 2 3" xfId="46351" xr:uid="{00000000-0005-0000-0000-0000BD8B0000}"/>
    <cellStyle name="Note 5 21 3 3 2 3" xfId="16924" xr:uid="{00000000-0005-0000-0000-0000BE8B0000}"/>
    <cellStyle name="Note 5 21 3 3 2 3 2" xfId="34359" xr:uid="{00000000-0005-0000-0000-0000BF8B0000}"/>
    <cellStyle name="Note 5 21 3 3 2 3 3" xfId="48812" xr:uid="{00000000-0005-0000-0000-0000C08B0000}"/>
    <cellStyle name="Note 5 21 3 3 2 4" xfId="22552" xr:uid="{00000000-0005-0000-0000-0000C18B0000}"/>
    <cellStyle name="Note 5 21 3 3 2 5" xfId="37005" xr:uid="{00000000-0005-0000-0000-0000C28B0000}"/>
    <cellStyle name="Note 5 21 3 3 3" xfId="7578" xr:uid="{00000000-0005-0000-0000-0000C38B0000}"/>
    <cellStyle name="Note 5 21 3 3 3 2" xfId="25013" xr:uid="{00000000-0005-0000-0000-0000C48B0000}"/>
    <cellStyle name="Note 5 21 3 3 3 3" xfId="39466" xr:uid="{00000000-0005-0000-0000-0000C58B0000}"/>
    <cellStyle name="Note 5 21 3 3 4" xfId="10019" xr:uid="{00000000-0005-0000-0000-0000C68B0000}"/>
    <cellStyle name="Note 5 21 3 3 4 2" xfId="27454" xr:uid="{00000000-0005-0000-0000-0000C78B0000}"/>
    <cellStyle name="Note 5 21 3 3 4 3" xfId="41907" xr:uid="{00000000-0005-0000-0000-0000C88B0000}"/>
    <cellStyle name="Note 5 21 3 3 5" xfId="12439" xr:uid="{00000000-0005-0000-0000-0000C98B0000}"/>
    <cellStyle name="Note 5 21 3 3 5 2" xfId="29874" xr:uid="{00000000-0005-0000-0000-0000CA8B0000}"/>
    <cellStyle name="Note 5 21 3 3 5 3" xfId="44327" xr:uid="{00000000-0005-0000-0000-0000CB8B0000}"/>
    <cellStyle name="Note 5 21 3 3 6" xfId="19446" xr:uid="{00000000-0005-0000-0000-0000CC8B0000}"/>
    <cellStyle name="Note 5 21 3 4" xfId="2606" xr:uid="{00000000-0005-0000-0000-0000CD8B0000}"/>
    <cellStyle name="Note 5 21 3 4 2" xfId="5117" xr:uid="{00000000-0005-0000-0000-0000CE8B0000}"/>
    <cellStyle name="Note 5 21 3 4 2 2" xfId="22553" xr:uid="{00000000-0005-0000-0000-0000CF8B0000}"/>
    <cellStyle name="Note 5 21 3 4 2 3" xfId="37006" xr:uid="{00000000-0005-0000-0000-0000D08B0000}"/>
    <cellStyle name="Note 5 21 3 4 3" xfId="7579" xr:uid="{00000000-0005-0000-0000-0000D18B0000}"/>
    <cellStyle name="Note 5 21 3 4 3 2" xfId="25014" xr:uid="{00000000-0005-0000-0000-0000D28B0000}"/>
    <cellStyle name="Note 5 21 3 4 3 3" xfId="39467" xr:uid="{00000000-0005-0000-0000-0000D38B0000}"/>
    <cellStyle name="Note 5 21 3 4 4" xfId="10020" xr:uid="{00000000-0005-0000-0000-0000D48B0000}"/>
    <cellStyle name="Note 5 21 3 4 4 2" xfId="27455" xr:uid="{00000000-0005-0000-0000-0000D58B0000}"/>
    <cellStyle name="Note 5 21 3 4 4 3" xfId="41908" xr:uid="{00000000-0005-0000-0000-0000D68B0000}"/>
    <cellStyle name="Note 5 21 3 4 5" xfId="12440" xr:uid="{00000000-0005-0000-0000-0000D78B0000}"/>
    <cellStyle name="Note 5 21 3 4 5 2" xfId="29875" xr:uid="{00000000-0005-0000-0000-0000D88B0000}"/>
    <cellStyle name="Note 5 21 3 4 5 3" xfId="44328" xr:uid="{00000000-0005-0000-0000-0000D98B0000}"/>
    <cellStyle name="Note 5 21 3 4 6" xfId="15421" xr:uid="{00000000-0005-0000-0000-0000DA8B0000}"/>
    <cellStyle name="Note 5 21 3 4 6 2" xfId="32856" xr:uid="{00000000-0005-0000-0000-0000DB8B0000}"/>
    <cellStyle name="Note 5 21 3 4 6 3" xfId="47309" xr:uid="{00000000-0005-0000-0000-0000DC8B0000}"/>
    <cellStyle name="Note 5 21 3 4 7" xfId="19447" xr:uid="{00000000-0005-0000-0000-0000DD8B0000}"/>
    <cellStyle name="Note 5 21 3 4 8" xfId="20583" xr:uid="{00000000-0005-0000-0000-0000DE8B0000}"/>
    <cellStyle name="Note 5 21 3 5" xfId="5114" xr:uid="{00000000-0005-0000-0000-0000DF8B0000}"/>
    <cellStyle name="Note 5 21 3 5 2" xfId="14461" xr:uid="{00000000-0005-0000-0000-0000E08B0000}"/>
    <cellStyle name="Note 5 21 3 5 2 2" xfId="31896" xr:uid="{00000000-0005-0000-0000-0000E18B0000}"/>
    <cellStyle name="Note 5 21 3 5 2 3" xfId="46349" xr:uid="{00000000-0005-0000-0000-0000E28B0000}"/>
    <cellStyle name="Note 5 21 3 5 3" xfId="16922" xr:uid="{00000000-0005-0000-0000-0000E38B0000}"/>
    <cellStyle name="Note 5 21 3 5 3 2" xfId="34357" xr:uid="{00000000-0005-0000-0000-0000E48B0000}"/>
    <cellStyle name="Note 5 21 3 5 3 3" xfId="48810" xr:uid="{00000000-0005-0000-0000-0000E58B0000}"/>
    <cellStyle name="Note 5 21 3 5 4" xfId="22550" xr:uid="{00000000-0005-0000-0000-0000E68B0000}"/>
    <cellStyle name="Note 5 21 3 5 5" xfId="37003" xr:uid="{00000000-0005-0000-0000-0000E78B0000}"/>
    <cellStyle name="Note 5 21 3 6" xfId="7576" xr:uid="{00000000-0005-0000-0000-0000E88B0000}"/>
    <cellStyle name="Note 5 21 3 6 2" xfId="25011" xr:uid="{00000000-0005-0000-0000-0000E98B0000}"/>
    <cellStyle name="Note 5 21 3 6 3" xfId="39464" xr:uid="{00000000-0005-0000-0000-0000EA8B0000}"/>
    <cellStyle name="Note 5 21 3 7" xfId="10017" xr:uid="{00000000-0005-0000-0000-0000EB8B0000}"/>
    <cellStyle name="Note 5 21 3 7 2" xfId="27452" xr:uid="{00000000-0005-0000-0000-0000EC8B0000}"/>
    <cellStyle name="Note 5 21 3 7 3" xfId="41905" xr:uid="{00000000-0005-0000-0000-0000ED8B0000}"/>
    <cellStyle name="Note 5 21 3 8" xfId="12437" xr:uid="{00000000-0005-0000-0000-0000EE8B0000}"/>
    <cellStyle name="Note 5 21 3 8 2" xfId="29872" xr:uid="{00000000-0005-0000-0000-0000EF8B0000}"/>
    <cellStyle name="Note 5 21 3 8 3" xfId="44325" xr:uid="{00000000-0005-0000-0000-0000F08B0000}"/>
    <cellStyle name="Note 5 21 3 9" xfId="19444" xr:uid="{00000000-0005-0000-0000-0000F18B0000}"/>
    <cellStyle name="Note 5 21 4" xfId="2607" xr:uid="{00000000-0005-0000-0000-0000F28B0000}"/>
    <cellStyle name="Note 5 21 4 2" xfId="2608" xr:uid="{00000000-0005-0000-0000-0000F38B0000}"/>
    <cellStyle name="Note 5 21 4 2 2" xfId="5119" xr:uid="{00000000-0005-0000-0000-0000F48B0000}"/>
    <cellStyle name="Note 5 21 4 2 2 2" xfId="14465" xr:uid="{00000000-0005-0000-0000-0000F58B0000}"/>
    <cellStyle name="Note 5 21 4 2 2 2 2" xfId="31900" xr:uid="{00000000-0005-0000-0000-0000F68B0000}"/>
    <cellStyle name="Note 5 21 4 2 2 2 3" xfId="46353" xr:uid="{00000000-0005-0000-0000-0000F78B0000}"/>
    <cellStyle name="Note 5 21 4 2 2 3" xfId="16926" xr:uid="{00000000-0005-0000-0000-0000F88B0000}"/>
    <cellStyle name="Note 5 21 4 2 2 3 2" xfId="34361" xr:uid="{00000000-0005-0000-0000-0000F98B0000}"/>
    <cellStyle name="Note 5 21 4 2 2 3 3" xfId="48814" xr:uid="{00000000-0005-0000-0000-0000FA8B0000}"/>
    <cellStyle name="Note 5 21 4 2 2 4" xfId="22555" xr:uid="{00000000-0005-0000-0000-0000FB8B0000}"/>
    <cellStyle name="Note 5 21 4 2 2 5" xfId="37008" xr:uid="{00000000-0005-0000-0000-0000FC8B0000}"/>
    <cellStyle name="Note 5 21 4 2 3" xfId="7581" xr:uid="{00000000-0005-0000-0000-0000FD8B0000}"/>
    <cellStyle name="Note 5 21 4 2 3 2" xfId="25016" xr:uid="{00000000-0005-0000-0000-0000FE8B0000}"/>
    <cellStyle name="Note 5 21 4 2 3 3" xfId="39469" xr:uid="{00000000-0005-0000-0000-0000FF8B0000}"/>
    <cellStyle name="Note 5 21 4 2 4" xfId="10022" xr:uid="{00000000-0005-0000-0000-0000008C0000}"/>
    <cellStyle name="Note 5 21 4 2 4 2" xfId="27457" xr:uid="{00000000-0005-0000-0000-0000018C0000}"/>
    <cellStyle name="Note 5 21 4 2 4 3" xfId="41910" xr:uid="{00000000-0005-0000-0000-0000028C0000}"/>
    <cellStyle name="Note 5 21 4 2 5" xfId="12442" xr:uid="{00000000-0005-0000-0000-0000038C0000}"/>
    <cellStyle name="Note 5 21 4 2 5 2" xfId="29877" xr:uid="{00000000-0005-0000-0000-0000048C0000}"/>
    <cellStyle name="Note 5 21 4 2 5 3" xfId="44330" xr:uid="{00000000-0005-0000-0000-0000058C0000}"/>
    <cellStyle name="Note 5 21 4 2 6" xfId="19449" xr:uid="{00000000-0005-0000-0000-0000068C0000}"/>
    <cellStyle name="Note 5 21 4 3" xfId="2609" xr:uid="{00000000-0005-0000-0000-0000078C0000}"/>
    <cellStyle name="Note 5 21 4 3 2" xfId="5120" xr:uid="{00000000-0005-0000-0000-0000088C0000}"/>
    <cellStyle name="Note 5 21 4 3 2 2" xfId="14466" xr:uid="{00000000-0005-0000-0000-0000098C0000}"/>
    <cellStyle name="Note 5 21 4 3 2 2 2" xfId="31901" xr:uid="{00000000-0005-0000-0000-00000A8C0000}"/>
    <cellStyle name="Note 5 21 4 3 2 2 3" xfId="46354" xr:uid="{00000000-0005-0000-0000-00000B8C0000}"/>
    <cellStyle name="Note 5 21 4 3 2 3" xfId="16927" xr:uid="{00000000-0005-0000-0000-00000C8C0000}"/>
    <cellStyle name="Note 5 21 4 3 2 3 2" xfId="34362" xr:uid="{00000000-0005-0000-0000-00000D8C0000}"/>
    <cellStyle name="Note 5 21 4 3 2 3 3" xfId="48815" xr:uid="{00000000-0005-0000-0000-00000E8C0000}"/>
    <cellStyle name="Note 5 21 4 3 2 4" xfId="22556" xr:uid="{00000000-0005-0000-0000-00000F8C0000}"/>
    <cellStyle name="Note 5 21 4 3 2 5" xfId="37009" xr:uid="{00000000-0005-0000-0000-0000108C0000}"/>
    <cellStyle name="Note 5 21 4 3 3" xfId="7582" xr:uid="{00000000-0005-0000-0000-0000118C0000}"/>
    <cellStyle name="Note 5 21 4 3 3 2" xfId="25017" xr:uid="{00000000-0005-0000-0000-0000128C0000}"/>
    <cellStyle name="Note 5 21 4 3 3 3" xfId="39470" xr:uid="{00000000-0005-0000-0000-0000138C0000}"/>
    <cellStyle name="Note 5 21 4 3 4" xfId="10023" xr:uid="{00000000-0005-0000-0000-0000148C0000}"/>
    <cellStyle name="Note 5 21 4 3 4 2" xfId="27458" xr:uid="{00000000-0005-0000-0000-0000158C0000}"/>
    <cellStyle name="Note 5 21 4 3 4 3" xfId="41911" xr:uid="{00000000-0005-0000-0000-0000168C0000}"/>
    <cellStyle name="Note 5 21 4 3 5" xfId="12443" xr:uid="{00000000-0005-0000-0000-0000178C0000}"/>
    <cellStyle name="Note 5 21 4 3 5 2" xfId="29878" xr:uid="{00000000-0005-0000-0000-0000188C0000}"/>
    <cellStyle name="Note 5 21 4 3 5 3" xfId="44331" xr:uid="{00000000-0005-0000-0000-0000198C0000}"/>
    <cellStyle name="Note 5 21 4 3 6" xfId="19450" xr:uid="{00000000-0005-0000-0000-00001A8C0000}"/>
    <cellStyle name="Note 5 21 4 4" xfId="2610" xr:uid="{00000000-0005-0000-0000-00001B8C0000}"/>
    <cellStyle name="Note 5 21 4 4 2" xfId="5121" xr:uid="{00000000-0005-0000-0000-00001C8C0000}"/>
    <cellStyle name="Note 5 21 4 4 2 2" xfId="22557" xr:uid="{00000000-0005-0000-0000-00001D8C0000}"/>
    <cellStyle name="Note 5 21 4 4 2 3" xfId="37010" xr:uid="{00000000-0005-0000-0000-00001E8C0000}"/>
    <cellStyle name="Note 5 21 4 4 3" xfId="7583" xr:uid="{00000000-0005-0000-0000-00001F8C0000}"/>
    <cellStyle name="Note 5 21 4 4 3 2" xfId="25018" xr:uid="{00000000-0005-0000-0000-0000208C0000}"/>
    <cellStyle name="Note 5 21 4 4 3 3" xfId="39471" xr:uid="{00000000-0005-0000-0000-0000218C0000}"/>
    <cellStyle name="Note 5 21 4 4 4" xfId="10024" xr:uid="{00000000-0005-0000-0000-0000228C0000}"/>
    <cellStyle name="Note 5 21 4 4 4 2" xfId="27459" xr:uid="{00000000-0005-0000-0000-0000238C0000}"/>
    <cellStyle name="Note 5 21 4 4 4 3" xfId="41912" xr:uid="{00000000-0005-0000-0000-0000248C0000}"/>
    <cellStyle name="Note 5 21 4 4 5" xfId="12444" xr:uid="{00000000-0005-0000-0000-0000258C0000}"/>
    <cellStyle name="Note 5 21 4 4 5 2" xfId="29879" xr:uid="{00000000-0005-0000-0000-0000268C0000}"/>
    <cellStyle name="Note 5 21 4 4 5 3" xfId="44332" xr:uid="{00000000-0005-0000-0000-0000278C0000}"/>
    <cellStyle name="Note 5 21 4 4 6" xfId="15422" xr:uid="{00000000-0005-0000-0000-0000288C0000}"/>
    <cellStyle name="Note 5 21 4 4 6 2" xfId="32857" xr:uid="{00000000-0005-0000-0000-0000298C0000}"/>
    <cellStyle name="Note 5 21 4 4 6 3" xfId="47310" xr:uid="{00000000-0005-0000-0000-00002A8C0000}"/>
    <cellStyle name="Note 5 21 4 4 7" xfId="19451" xr:uid="{00000000-0005-0000-0000-00002B8C0000}"/>
    <cellStyle name="Note 5 21 4 4 8" xfId="20584" xr:uid="{00000000-0005-0000-0000-00002C8C0000}"/>
    <cellStyle name="Note 5 21 4 5" xfId="5118" xr:uid="{00000000-0005-0000-0000-00002D8C0000}"/>
    <cellStyle name="Note 5 21 4 5 2" xfId="14464" xr:uid="{00000000-0005-0000-0000-00002E8C0000}"/>
    <cellStyle name="Note 5 21 4 5 2 2" xfId="31899" xr:uid="{00000000-0005-0000-0000-00002F8C0000}"/>
    <cellStyle name="Note 5 21 4 5 2 3" xfId="46352" xr:uid="{00000000-0005-0000-0000-0000308C0000}"/>
    <cellStyle name="Note 5 21 4 5 3" xfId="16925" xr:uid="{00000000-0005-0000-0000-0000318C0000}"/>
    <cellStyle name="Note 5 21 4 5 3 2" xfId="34360" xr:uid="{00000000-0005-0000-0000-0000328C0000}"/>
    <cellStyle name="Note 5 21 4 5 3 3" xfId="48813" xr:uid="{00000000-0005-0000-0000-0000338C0000}"/>
    <cellStyle name="Note 5 21 4 5 4" xfId="22554" xr:uid="{00000000-0005-0000-0000-0000348C0000}"/>
    <cellStyle name="Note 5 21 4 5 5" xfId="37007" xr:uid="{00000000-0005-0000-0000-0000358C0000}"/>
    <cellStyle name="Note 5 21 4 6" xfId="7580" xr:uid="{00000000-0005-0000-0000-0000368C0000}"/>
    <cellStyle name="Note 5 21 4 6 2" xfId="25015" xr:uid="{00000000-0005-0000-0000-0000378C0000}"/>
    <cellStyle name="Note 5 21 4 6 3" xfId="39468" xr:uid="{00000000-0005-0000-0000-0000388C0000}"/>
    <cellStyle name="Note 5 21 4 7" xfId="10021" xr:uid="{00000000-0005-0000-0000-0000398C0000}"/>
    <cellStyle name="Note 5 21 4 7 2" xfId="27456" xr:uid="{00000000-0005-0000-0000-00003A8C0000}"/>
    <cellStyle name="Note 5 21 4 7 3" xfId="41909" xr:uid="{00000000-0005-0000-0000-00003B8C0000}"/>
    <cellStyle name="Note 5 21 4 8" xfId="12441" xr:uid="{00000000-0005-0000-0000-00003C8C0000}"/>
    <cellStyle name="Note 5 21 4 8 2" xfId="29876" xr:uid="{00000000-0005-0000-0000-00003D8C0000}"/>
    <cellStyle name="Note 5 21 4 8 3" xfId="44329" xr:uid="{00000000-0005-0000-0000-00003E8C0000}"/>
    <cellStyle name="Note 5 21 4 9" xfId="19448" xr:uid="{00000000-0005-0000-0000-00003F8C0000}"/>
    <cellStyle name="Note 5 21 5" xfId="2611" xr:uid="{00000000-0005-0000-0000-0000408C0000}"/>
    <cellStyle name="Note 5 21 5 2" xfId="5122" xr:uid="{00000000-0005-0000-0000-0000418C0000}"/>
    <cellStyle name="Note 5 21 5 2 2" xfId="14467" xr:uid="{00000000-0005-0000-0000-0000428C0000}"/>
    <cellStyle name="Note 5 21 5 2 2 2" xfId="31902" xr:uid="{00000000-0005-0000-0000-0000438C0000}"/>
    <cellStyle name="Note 5 21 5 2 2 3" xfId="46355" xr:uid="{00000000-0005-0000-0000-0000448C0000}"/>
    <cellStyle name="Note 5 21 5 2 3" xfId="16928" xr:uid="{00000000-0005-0000-0000-0000458C0000}"/>
    <cellStyle name="Note 5 21 5 2 3 2" xfId="34363" xr:uid="{00000000-0005-0000-0000-0000468C0000}"/>
    <cellStyle name="Note 5 21 5 2 3 3" xfId="48816" xr:uid="{00000000-0005-0000-0000-0000478C0000}"/>
    <cellStyle name="Note 5 21 5 2 4" xfId="22558" xr:uid="{00000000-0005-0000-0000-0000488C0000}"/>
    <cellStyle name="Note 5 21 5 2 5" xfId="37011" xr:uid="{00000000-0005-0000-0000-0000498C0000}"/>
    <cellStyle name="Note 5 21 5 3" xfId="7584" xr:uid="{00000000-0005-0000-0000-00004A8C0000}"/>
    <cellStyle name="Note 5 21 5 3 2" xfId="25019" xr:uid="{00000000-0005-0000-0000-00004B8C0000}"/>
    <cellStyle name="Note 5 21 5 3 3" xfId="39472" xr:uid="{00000000-0005-0000-0000-00004C8C0000}"/>
    <cellStyle name="Note 5 21 5 4" xfId="10025" xr:uid="{00000000-0005-0000-0000-00004D8C0000}"/>
    <cellStyle name="Note 5 21 5 4 2" xfId="27460" xr:uid="{00000000-0005-0000-0000-00004E8C0000}"/>
    <cellStyle name="Note 5 21 5 4 3" xfId="41913" xr:uid="{00000000-0005-0000-0000-00004F8C0000}"/>
    <cellStyle name="Note 5 21 5 5" xfId="12445" xr:uid="{00000000-0005-0000-0000-0000508C0000}"/>
    <cellStyle name="Note 5 21 5 5 2" xfId="29880" xr:uid="{00000000-0005-0000-0000-0000518C0000}"/>
    <cellStyle name="Note 5 21 5 5 3" xfId="44333" xr:uid="{00000000-0005-0000-0000-0000528C0000}"/>
    <cellStyle name="Note 5 21 5 6" xfId="19452" xr:uid="{00000000-0005-0000-0000-0000538C0000}"/>
    <cellStyle name="Note 5 21 6" xfId="2612" xr:uid="{00000000-0005-0000-0000-0000548C0000}"/>
    <cellStyle name="Note 5 21 6 2" xfId="5123" xr:uid="{00000000-0005-0000-0000-0000558C0000}"/>
    <cellStyle name="Note 5 21 6 2 2" xfId="14468" xr:uid="{00000000-0005-0000-0000-0000568C0000}"/>
    <cellStyle name="Note 5 21 6 2 2 2" xfId="31903" xr:uid="{00000000-0005-0000-0000-0000578C0000}"/>
    <cellStyle name="Note 5 21 6 2 2 3" xfId="46356" xr:uid="{00000000-0005-0000-0000-0000588C0000}"/>
    <cellStyle name="Note 5 21 6 2 3" xfId="16929" xr:uid="{00000000-0005-0000-0000-0000598C0000}"/>
    <cellStyle name="Note 5 21 6 2 3 2" xfId="34364" xr:uid="{00000000-0005-0000-0000-00005A8C0000}"/>
    <cellStyle name="Note 5 21 6 2 3 3" xfId="48817" xr:uid="{00000000-0005-0000-0000-00005B8C0000}"/>
    <cellStyle name="Note 5 21 6 2 4" xfId="22559" xr:uid="{00000000-0005-0000-0000-00005C8C0000}"/>
    <cellStyle name="Note 5 21 6 2 5" xfId="37012" xr:uid="{00000000-0005-0000-0000-00005D8C0000}"/>
    <cellStyle name="Note 5 21 6 3" xfId="7585" xr:uid="{00000000-0005-0000-0000-00005E8C0000}"/>
    <cellStyle name="Note 5 21 6 3 2" xfId="25020" xr:uid="{00000000-0005-0000-0000-00005F8C0000}"/>
    <cellStyle name="Note 5 21 6 3 3" xfId="39473" xr:uid="{00000000-0005-0000-0000-0000608C0000}"/>
    <cellStyle name="Note 5 21 6 4" xfId="10026" xr:uid="{00000000-0005-0000-0000-0000618C0000}"/>
    <cellStyle name="Note 5 21 6 4 2" xfId="27461" xr:uid="{00000000-0005-0000-0000-0000628C0000}"/>
    <cellStyle name="Note 5 21 6 4 3" xfId="41914" xr:uid="{00000000-0005-0000-0000-0000638C0000}"/>
    <cellStyle name="Note 5 21 6 5" xfId="12446" xr:uid="{00000000-0005-0000-0000-0000648C0000}"/>
    <cellStyle name="Note 5 21 6 5 2" xfId="29881" xr:uid="{00000000-0005-0000-0000-0000658C0000}"/>
    <cellStyle name="Note 5 21 6 5 3" xfId="44334" xr:uid="{00000000-0005-0000-0000-0000668C0000}"/>
    <cellStyle name="Note 5 21 6 6" xfId="19453" xr:uid="{00000000-0005-0000-0000-0000678C0000}"/>
    <cellStyle name="Note 5 21 7" xfId="2613" xr:uid="{00000000-0005-0000-0000-0000688C0000}"/>
    <cellStyle name="Note 5 21 7 2" xfId="5124" xr:uid="{00000000-0005-0000-0000-0000698C0000}"/>
    <cellStyle name="Note 5 21 7 2 2" xfId="22560" xr:uid="{00000000-0005-0000-0000-00006A8C0000}"/>
    <cellStyle name="Note 5 21 7 2 3" xfId="37013" xr:uid="{00000000-0005-0000-0000-00006B8C0000}"/>
    <cellStyle name="Note 5 21 7 3" xfId="7586" xr:uid="{00000000-0005-0000-0000-00006C8C0000}"/>
    <cellStyle name="Note 5 21 7 3 2" xfId="25021" xr:uid="{00000000-0005-0000-0000-00006D8C0000}"/>
    <cellStyle name="Note 5 21 7 3 3" xfId="39474" xr:uid="{00000000-0005-0000-0000-00006E8C0000}"/>
    <cellStyle name="Note 5 21 7 4" xfId="10027" xr:uid="{00000000-0005-0000-0000-00006F8C0000}"/>
    <cellStyle name="Note 5 21 7 4 2" xfId="27462" xr:uid="{00000000-0005-0000-0000-0000708C0000}"/>
    <cellStyle name="Note 5 21 7 4 3" xfId="41915" xr:uid="{00000000-0005-0000-0000-0000718C0000}"/>
    <cellStyle name="Note 5 21 7 5" xfId="12447" xr:uid="{00000000-0005-0000-0000-0000728C0000}"/>
    <cellStyle name="Note 5 21 7 5 2" xfId="29882" xr:uid="{00000000-0005-0000-0000-0000738C0000}"/>
    <cellStyle name="Note 5 21 7 5 3" xfId="44335" xr:uid="{00000000-0005-0000-0000-0000748C0000}"/>
    <cellStyle name="Note 5 21 7 6" xfId="15423" xr:uid="{00000000-0005-0000-0000-0000758C0000}"/>
    <cellStyle name="Note 5 21 7 6 2" xfId="32858" xr:uid="{00000000-0005-0000-0000-0000768C0000}"/>
    <cellStyle name="Note 5 21 7 6 3" xfId="47311" xr:uid="{00000000-0005-0000-0000-0000778C0000}"/>
    <cellStyle name="Note 5 21 7 7" xfId="19454" xr:uid="{00000000-0005-0000-0000-0000788C0000}"/>
    <cellStyle name="Note 5 21 7 8" xfId="20585" xr:uid="{00000000-0005-0000-0000-0000798C0000}"/>
    <cellStyle name="Note 5 21 8" xfId="5109" xr:uid="{00000000-0005-0000-0000-00007A8C0000}"/>
    <cellStyle name="Note 5 21 8 2" xfId="14457" xr:uid="{00000000-0005-0000-0000-00007B8C0000}"/>
    <cellStyle name="Note 5 21 8 2 2" xfId="31892" xr:uid="{00000000-0005-0000-0000-00007C8C0000}"/>
    <cellStyle name="Note 5 21 8 2 3" xfId="46345" xr:uid="{00000000-0005-0000-0000-00007D8C0000}"/>
    <cellStyle name="Note 5 21 8 3" xfId="16918" xr:uid="{00000000-0005-0000-0000-00007E8C0000}"/>
    <cellStyle name="Note 5 21 8 3 2" xfId="34353" xr:uid="{00000000-0005-0000-0000-00007F8C0000}"/>
    <cellStyle name="Note 5 21 8 3 3" xfId="48806" xr:uid="{00000000-0005-0000-0000-0000808C0000}"/>
    <cellStyle name="Note 5 21 8 4" xfId="22545" xr:uid="{00000000-0005-0000-0000-0000818C0000}"/>
    <cellStyle name="Note 5 21 8 5" xfId="36998" xr:uid="{00000000-0005-0000-0000-0000828C0000}"/>
    <cellStyle name="Note 5 21 9" xfId="7571" xr:uid="{00000000-0005-0000-0000-0000838C0000}"/>
    <cellStyle name="Note 5 21 9 2" xfId="25006" xr:uid="{00000000-0005-0000-0000-0000848C0000}"/>
    <cellStyle name="Note 5 21 9 3" xfId="39459" xr:uid="{00000000-0005-0000-0000-0000858C0000}"/>
    <cellStyle name="Note 5 22" xfId="2614" xr:uid="{00000000-0005-0000-0000-0000868C0000}"/>
    <cellStyle name="Note 5 22 10" xfId="10028" xr:uid="{00000000-0005-0000-0000-0000878C0000}"/>
    <cellStyle name="Note 5 22 10 2" xfId="27463" xr:uid="{00000000-0005-0000-0000-0000888C0000}"/>
    <cellStyle name="Note 5 22 10 3" xfId="41916" xr:uid="{00000000-0005-0000-0000-0000898C0000}"/>
    <cellStyle name="Note 5 22 11" xfId="12448" xr:uid="{00000000-0005-0000-0000-00008A8C0000}"/>
    <cellStyle name="Note 5 22 11 2" xfId="29883" xr:uid="{00000000-0005-0000-0000-00008B8C0000}"/>
    <cellStyle name="Note 5 22 11 3" xfId="44336" xr:uid="{00000000-0005-0000-0000-00008C8C0000}"/>
    <cellStyle name="Note 5 22 12" xfId="19455" xr:uid="{00000000-0005-0000-0000-00008D8C0000}"/>
    <cellStyle name="Note 5 22 2" xfId="2615" xr:uid="{00000000-0005-0000-0000-00008E8C0000}"/>
    <cellStyle name="Note 5 22 2 2" xfId="2616" xr:uid="{00000000-0005-0000-0000-00008F8C0000}"/>
    <cellStyle name="Note 5 22 2 2 2" xfId="5127" xr:uid="{00000000-0005-0000-0000-0000908C0000}"/>
    <cellStyle name="Note 5 22 2 2 2 2" xfId="14471" xr:uid="{00000000-0005-0000-0000-0000918C0000}"/>
    <cellStyle name="Note 5 22 2 2 2 2 2" xfId="31906" xr:uid="{00000000-0005-0000-0000-0000928C0000}"/>
    <cellStyle name="Note 5 22 2 2 2 2 3" xfId="46359" xr:uid="{00000000-0005-0000-0000-0000938C0000}"/>
    <cellStyle name="Note 5 22 2 2 2 3" xfId="16932" xr:uid="{00000000-0005-0000-0000-0000948C0000}"/>
    <cellStyle name="Note 5 22 2 2 2 3 2" xfId="34367" xr:uid="{00000000-0005-0000-0000-0000958C0000}"/>
    <cellStyle name="Note 5 22 2 2 2 3 3" xfId="48820" xr:uid="{00000000-0005-0000-0000-0000968C0000}"/>
    <cellStyle name="Note 5 22 2 2 2 4" xfId="22563" xr:uid="{00000000-0005-0000-0000-0000978C0000}"/>
    <cellStyle name="Note 5 22 2 2 2 5" xfId="37016" xr:uid="{00000000-0005-0000-0000-0000988C0000}"/>
    <cellStyle name="Note 5 22 2 2 3" xfId="7589" xr:uid="{00000000-0005-0000-0000-0000998C0000}"/>
    <cellStyle name="Note 5 22 2 2 3 2" xfId="25024" xr:uid="{00000000-0005-0000-0000-00009A8C0000}"/>
    <cellStyle name="Note 5 22 2 2 3 3" xfId="39477" xr:uid="{00000000-0005-0000-0000-00009B8C0000}"/>
    <cellStyle name="Note 5 22 2 2 4" xfId="10030" xr:uid="{00000000-0005-0000-0000-00009C8C0000}"/>
    <cellStyle name="Note 5 22 2 2 4 2" xfId="27465" xr:uid="{00000000-0005-0000-0000-00009D8C0000}"/>
    <cellStyle name="Note 5 22 2 2 4 3" xfId="41918" xr:uid="{00000000-0005-0000-0000-00009E8C0000}"/>
    <cellStyle name="Note 5 22 2 2 5" xfId="12450" xr:uid="{00000000-0005-0000-0000-00009F8C0000}"/>
    <cellStyle name="Note 5 22 2 2 5 2" xfId="29885" xr:uid="{00000000-0005-0000-0000-0000A08C0000}"/>
    <cellStyle name="Note 5 22 2 2 5 3" xfId="44338" xr:uid="{00000000-0005-0000-0000-0000A18C0000}"/>
    <cellStyle name="Note 5 22 2 2 6" xfId="19457" xr:uid="{00000000-0005-0000-0000-0000A28C0000}"/>
    <cellStyle name="Note 5 22 2 3" xfId="2617" xr:uid="{00000000-0005-0000-0000-0000A38C0000}"/>
    <cellStyle name="Note 5 22 2 3 2" xfId="5128" xr:uid="{00000000-0005-0000-0000-0000A48C0000}"/>
    <cellStyle name="Note 5 22 2 3 2 2" xfId="14472" xr:uid="{00000000-0005-0000-0000-0000A58C0000}"/>
    <cellStyle name="Note 5 22 2 3 2 2 2" xfId="31907" xr:uid="{00000000-0005-0000-0000-0000A68C0000}"/>
    <cellStyle name="Note 5 22 2 3 2 2 3" xfId="46360" xr:uid="{00000000-0005-0000-0000-0000A78C0000}"/>
    <cellStyle name="Note 5 22 2 3 2 3" xfId="16933" xr:uid="{00000000-0005-0000-0000-0000A88C0000}"/>
    <cellStyle name="Note 5 22 2 3 2 3 2" xfId="34368" xr:uid="{00000000-0005-0000-0000-0000A98C0000}"/>
    <cellStyle name="Note 5 22 2 3 2 3 3" xfId="48821" xr:uid="{00000000-0005-0000-0000-0000AA8C0000}"/>
    <cellStyle name="Note 5 22 2 3 2 4" xfId="22564" xr:uid="{00000000-0005-0000-0000-0000AB8C0000}"/>
    <cellStyle name="Note 5 22 2 3 2 5" xfId="37017" xr:uid="{00000000-0005-0000-0000-0000AC8C0000}"/>
    <cellStyle name="Note 5 22 2 3 3" xfId="7590" xr:uid="{00000000-0005-0000-0000-0000AD8C0000}"/>
    <cellStyle name="Note 5 22 2 3 3 2" xfId="25025" xr:uid="{00000000-0005-0000-0000-0000AE8C0000}"/>
    <cellStyle name="Note 5 22 2 3 3 3" xfId="39478" xr:uid="{00000000-0005-0000-0000-0000AF8C0000}"/>
    <cellStyle name="Note 5 22 2 3 4" xfId="10031" xr:uid="{00000000-0005-0000-0000-0000B08C0000}"/>
    <cellStyle name="Note 5 22 2 3 4 2" xfId="27466" xr:uid="{00000000-0005-0000-0000-0000B18C0000}"/>
    <cellStyle name="Note 5 22 2 3 4 3" xfId="41919" xr:uid="{00000000-0005-0000-0000-0000B28C0000}"/>
    <cellStyle name="Note 5 22 2 3 5" xfId="12451" xr:uid="{00000000-0005-0000-0000-0000B38C0000}"/>
    <cellStyle name="Note 5 22 2 3 5 2" xfId="29886" xr:uid="{00000000-0005-0000-0000-0000B48C0000}"/>
    <cellStyle name="Note 5 22 2 3 5 3" xfId="44339" xr:uid="{00000000-0005-0000-0000-0000B58C0000}"/>
    <cellStyle name="Note 5 22 2 3 6" xfId="19458" xr:uid="{00000000-0005-0000-0000-0000B68C0000}"/>
    <cellStyle name="Note 5 22 2 4" xfId="2618" xr:uid="{00000000-0005-0000-0000-0000B78C0000}"/>
    <cellStyle name="Note 5 22 2 4 2" xfId="5129" xr:uid="{00000000-0005-0000-0000-0000B88C0000}"/>
    <cellStyle name="Note 5 22 2 4 2 2" xfId="22565" xr:uid="{00000000-0005-0000-0000-0000B98C0000}"/>
    <cellStyle name="Note 5 22 2 4 2 3" xfId="37018" xr:uid="{00000000-0005-0000-0000-0000BA8C0000}"/>
    <cellStyle name="Note 5 22 2 4 3" xfId="7591" xr:uid="{00000000-0005-0000-0000-0000BB8C0000}"/>
    <cellStyle name="Note 5 22 2 4 3 2" xfId="25026" xr:uid="{00000000-0005-0000-0000-0000BC8C0000}"/>
    <cellStyle name="Note 5 22 2 4 3 3" xfId="39479" xr:uid="{00000000-0005-0000-0000-0000BD8C0000}"/>
    <cellStyle name="Note 5 22 2 4 4" xfId="10032" xr:uid="{00000000-0005-0000-0000-0000BE8C0000}"/>
    <cellStyle name="Note 5 22 2 4 4 2" xfId="27467" xr:uid="{00000000-0005-0000-0000-0000BF8C0000}"/>
    <cellStyle name="Note 5 22 2 4 4 3" xfId="41920" xr:uid="{00000000-0005-0000-0000-0000C08C0000}"/>
    <cellStyle name="Note 5 22 2 4 5" xfId="12452" xr:uid="{00000000-0005-0000-0000-0000C18C0000}"/>
    <cellStyle name="Note 5 22 2 4 5 2" xfId="29887" xr:uid="{00000000-0005-0000-0000-0000C28C0000}"/>
    <cellStyle name="Note 5 22 2 4 5 3" xfId="44340" xr:uid="{00000000-0005-0000-0000-0000C38C0000}"/>
    <cellStyle name="Note 5 22 2 4 6" xfId="15424" xr:uid="{00000000-0005-0000-0000-0000C48C0000}"/>
    <cellStyle name="Note 5 22 2 4 6 2" xfId="32859" xr:uid="{00000000-0005-0000-0000-0000C58C0000}"/>
    <cellStyle name="Note 5 22 2 4 6 3" xfId="47312" xr:uid="{00000000-0005-0000-0000-0000C68C0000}"/>
    <cellStyle name="Note 5 22 2 4 7" xfId="19459" xr:uid="{00000000-0005-0000-0000-0000C78C0000}"/>
    <cellStyle name="Note 5 22 2 4 8" xfId="20586" xr:uid="{00000000-0005-0000-0000-0000C88C0000}"/>
    <cellStyle name="Note 5 22 2 5" xfId="5126" xr:uid="{00000000-0005-0000-0000-0000C98C0000}"/>
    <cellStyle name="Note 5 22 2 5 2" xfId="14470" xr:uid="{00000000-0005-0000-0000-0000CA8C0000}"/>
    <cellStyle name="Note 5 22 2 5 2 2" xfId="31905" xr:uid="{00000000-0005-0000-0000-0000CB8C0000}"/>
    <cellStyle name="Note 5 22 2 5 2 3" xfId="46358" xr:uid="{00000000-0005-0000-0000-0000CC8C0000}"/>
    <cellStyle name="Note 5 22 2 5 3" xfId="16931" xr:uid="{00000000-0005-0000-0000-0000CD8C0000}"/>
    <cellStyle name="Note 5 22 2 5 3 2" xfId="34366" xr:uid="{00000000-0005-0000-0000-0000CE8C0000}"/>
    <cellStyle name="Note 5 22 2 5 3 3" xfId="48819" xr:uid="{00000000-0005-0000-0000-0000CF8C0000}"/>
    <cellStyle name="Note 5 22 2 5 4" xfId="22562" xr:uid="{00000000-0005-0000-0000-0000D08C0000}"/>
    <cellStyle name="Note 5 22 2 5 5" xfId="37015" xr:uid="{00000000-0005-0000-0000-0000D18C0000}"/>
    <cellStyle name="Note 5 22 2 6" xfId="7588" xr:uid="{00000000-0005-0000-0000-0000D28C0000}"/>
    <cellStyle name="Note 5 22 2 6 2" xfId="25023" xr:uid="{00000000-0005-0000-0000-0000D38C0000}"/>
    <cellStyle name="Note 5 22 2 6 3" xfId="39476" xr:uid="{00000000-0005-0000-0000-0000D48C0000}"/>
    <cellStyle name="Note 5 22 2 7" xfId="10029" xr:uid="{00000000-0005-0000-0000-0000D58C0000}"/>
    <cellStyle name="Note 5 22 2 7 2" xfId="27464" xr:uid="{00000000-0005-0000-0000-0000D68C0000}"/>
    <cellStyle name="Note 5 22 2 7 3" xfId="41917" xr:uid="{00000000-0005-0000-0000-0000D78C0000}"/>
    <cellStyle name="Note 5 22 2 8" xfId="12449" xr:uid="{00000000-0005-0000-0000-0000D88C0000}"/>
    <cellStyle name="Note 5 22 2 8 2" xfId="29884" xr:uid="{00000000-0005-0000-0000-0000D98C0000}"/>
    <cellStyle name="Note 5 22 2 8 3" xfId="44337" xr:uid="{00000000-0005-0000-0000-0000DA8C0000}"/>
    <cellStyle name="Note 5 22 2 9" xfId="19456" xr:uid="{00000000-0005-0000-0000-0000DB8C0000}"/>
    <cellStyle name="Note 5 22 3" xfId="2619" xr:uid="{00000000-0005-0000-0000-0000DC8C0000}"/>
    <cellStyle name="Note 5 22 3 2" xfId="2620" xr:uid="{00000000-0005-0000-0000-0000DD8C0000}"/>
    <cellStyle name="Note 5 22 3 2 2" xfId="5131" xr:uid="{00000000-0005-0000-0000-0000DE8C0000}"/>
    <cellStyle name="Note 5 22 3 2 2 2" xfId="14474" xr:uid="{00000000-0005-0000-0000-0000DF8C0000}"/>
    <cellStyle name="Note 5 22 3 2 2 2 2" xfId="31909" xr:uid="{00000000-0005-0000-0000-0000E08C0000}"/>
    <cellStyle name="Note 5 22 3 2 2 2 3" xfId="46362" xr:uid="{00000000-0005-0000-0000-0000E18C0000}"/>
    <cellStyle name="Note 5 22 3 2 2 3" xfId="16935" xr:uid="{00000000-0005-0000-0000-0000E28C0000}"/>
    <cellStyle name="Note 5 22 3 2 2 3 2" xfId="34370" xr:uid="{00000000-0005-0000-0000-0000E38C0000}"/>
    <cellStyle name="Note 5 22 3 2 2 3 3" xfId="48823" xr:uid="{00000000-0005-0000-0000-0000E48C0000}"/>
    <cellStyle name="Note 5 22 3 2 2 4" xfId="22567" xr:uid="{00000000-0005-0000-0000-0000E58C0000}"/>
    <cellStyle name="Note 5 22 3 2 2 5" xfId="37020" xr:uid="{00000000-0005-0000-0000-0000E68C0000}"/>
    <cellStyle name="Note 5 22 3 2 3" xfId="7593" xr:uid="{00000000-0005-0000-0000-0000E78C0000}"/>
    <cellStyle name="Note 5 22 3 2 3 2" xfId="25028" xr:uid="{00000000-0005-0000-0000-0000E88C0000}"/>
    <cellStyle name="Note 5 22 3 2 3 3" xfId="39481" xr:uid="{00000000-0005-0000-0000-0000E98C0000}"/>
    <cellStyle name="Note 5 22 3 2 4" xfId="10034" xr:uid="{00000000-0005-0000-0000-0000EA8C0000}"/>
    <cellStyle name="Note 5 22 3 2 4 2" xfId="27469" xr:uid="{00000000-0005-0000-0000-0000EB8C0000}"/>
    <cellStyle name="Note 5 22 3 2 4 3" xfId="41922" xr:uid="{00000000-0005-0000-0000-0000EC8C0000}"/>
    <cellStyle name="Note 5 22 3 2 5" xfId="12454" xr:uid="{00000000-0005-0000-0000-0000ED8C0000}"/>
    <cellStyle name="Note 5 22 3 2 5 2" xfId="29889" xr:uid="{00000000-0005-0000-0000-0000EE8C0000}"/>
    <cellStyle name="Note 5 22 3 2 5 3" xfId="44342" xr:uid="{00000000-0005-0000-0000-0000EF8C0000}"/>
    <cellStyle name="Note 5 22 3 2 6" xfId="19461" xr:uid="{00000000-0005-0000-0000-0000F08C0000}"/>
    <cellStyle name="Note 5 22 3 3" xfId="2621" xr:uid="{00000000-0005-0000-0000-0000F18C0000}"/>
    <cellStyle name="Note 5 22 3 3 2" xfId="5132" xr:uid="{00000000-0005-0000-0000-0000F28C0000}"/>
    <cellStyle name="Note 5 22 3 3 2 2" xfId="14475" xr:uid="{00000000-0005-0000-0000-0000F38C0000}"/>
    <cellStyle name="Note 5 22 3 3 2 2 2" xfId="31910" xr:uid="{00000000-0005-0000-0000-0000F48C0000}"/>
    <cellStyle name="Note 5 22 3 3 2 2 3" xfId="46363" xr:uid="{00000000-0005-0000-0000-0000F58C0000}"/>
    <cellStyle name="Note 5 22 3 3 2 3" xfId="16936" xr:uid="{00000000-0005-0000-0000-0000F68C0000}"/>
    <cellStyle name="Note 5 22 3 3 2 3 2" xfId="34371" xr:uid="{00000000-0005-0000-0000-0000F78C0000}"/>
    <cellStyle name="Note 5 22 3 3 2 3 3" xfId="48824" xr:uid="{00000000-0005-0000-0000-0000F88C0000}"/>
    <cellStyle name="Note 5 22 3 3 2 4" xfId="22568" xr:uid="{00000000-0005-0000-0000-0000F98C0000}"/>
    <cellStyle name="Note 5 22 3 3 2 5" xfId="37021" xr:uid="{00000000-0005-0000-0000-0000FA8C0000}"/>
    <cellStyle name="Note 5 22 3 3 3" xfId="7594" xr:uid="{00000000-0005-0000-0000-0000FB8C0000}"/>
    <cellStyle name="Note 5 22 3 3 3 2" xfId="25029" xr:uid="{00000000-0005-0000-0000-0000FC8C0000}"/>
    <cellStyle name="Note 5 22 3 3 3 3" xfId="39482" xr:uid="{00000000-0005-0000-0000-0000FD8C0000}"/>
    <cellStyle name="Note 5 22 3 3 4" xfId="10035" xr:uid="{00000000-0005-0000-0000-0000FE8C0000}"/>
    <cellStyle name="Note 5 22 3 3 4 2" xfId="27470" xr:uid="{00000000-0005-0000-0000-0000FF8C0000}"/>
    <cellStyle name="Note 5 22 3 3 4 3" xfId="41923" xr:uid="{00000000-0005-0000-0000-0000008D0000}"/>
    <cellStyle name="Note 5 22 3 3 5" xfId="12455" xr:uid="{00000000-0005-0000-0000-0000018D0000}"/>
    <cellStyle name="Note 5 22 3 3 5 2" xfId="29890" xr:uid="{00000000-0005-0000-0000-0000028D0000}"/>
    <cellStyle name="Note 5 22 3 3 5 3" xfId="44343" xr:uid="{00000000-0005-0000-0000-0000038D0000}"/>
    <cellStyle name="Note 5 22 3 3 6" xfId="19462" xr:uid="{00000000-0005-0000-0000-0000048D0000}"/>
    <cellStyle name="Note 5 22 3 4" xfId="2622" xr:uid="{00000000-0005-0000-0000-0000058D0000}"/>
    <cellStyle name="Note 5 22 3 4 2" xfId="5133" xr:uid="{00000000-0005-0000-0000-0000068D0000}"/>
    <cellStyle name="Note 5 22 3 4 2 2" xfId="22569" xr:uid="{00000000-0005-0000-0000-0000078D0000}"/>
    <cellStyle name="Note 5 22 3 4 2 3" xfId="37022" xr:uid="{00000000-0005-0000-0000-0000088D0000}"/>
    <cellStyle name="Note 5 22 3 4 3" xfId="7595" xr:uid="{00000000-0005-0000-0000-0000098D0000}"/>
    <cellStyle name="Note 5 22 3 4 3 2" xfId="25030" xr:uid="{00000000-0005-0000-0000-00000A8D0000}"/>
    <cellStyle name="Note 5 22 3 4 3 3" xfId="39483" xr:uid="{00000000-0005-0000-0000-00000B8D0000}"/>
    <cellStyle name="Note 5 22 3 4 4" xfId="10036" xr:uid="{00000000-0005-0000-0000-00000C8D0000}"/>
    <cellStyle name="Note 5 22 3 4 4 2" xfId="27471" xr:uid="{00000000-0005-0000-0000-00000D8D0000}"/>
    <cellStyle name="Note 5 22 3 4 4 3" xfId="41924" xr:uid="{00000000-0005-0000-0000-00000E8D0000}"/>
    <cellStyle name="Note 5 22 3 4 5" xfId="12456" xr:uid="{00000000-0005-0000-0000-00000F8D0000}"/>
    <cellStyle name="Note 5 22 3 4 5 2" xfId="29891" xr:uid="{00000000-0005-0000-0000-0000108D0000}"/>
    <cellStyle name="Note 5 22 3 4 5 3" xfId="44344" xr:uid="{00000000-0005-0000-0000-0000118D0000}"/>
    <cellStyle name="Note 5 22 3 4 6" xfId="15425" xr:uid="{00000000-0005-0000-0000-0000128D0000}"/>
    <cellStyle name="Note 5 22 3 4 6 2" xfId="32860" xr:uid="{00000000-0005-0000-0000-0000138D0000}"/>
    <cellStyle name="Note 5 22 3 4 6 3" xfId="47313" xr:uid="{00000000-0005-0000-0000-0000148D0000}"/>
    <cellStyle name="Note 5 22 3 4 7" xfId="19463" xr:uid="{00000000-0005-0000-0000-0000158D0000}"/>
    <cellStyle name="Note 5 22 3 4 8" xfId="20587" xr:uid="{00000000-0005-0000-0000-0000168D0000}"/>
    <cellStyle name="Note 5 22 3 5" xfId="5130" xr:uid="{00000000-0005-0000-0000-0000178D0000}"/>
    <cellStyle name="Note 5 22 3 5 2" xfId="14473" xr:uid="{00000000-0005-0000-0000-0000188D0000}"/>
    <cellStyle name="Note 5 22 3 5 2 2" xfId="31908" xr:uid="{00000000-0005-0000-0000-0000198D0000}"/>
    <cellStyle name="Note 5 22 3 5 2 3" xfId="46361" xr:uid="{00000000-0005-0000-0000-00001A8D0000}"/>
    <cellStyle name="Note 5 22 3 5 3" xfId="16934" xr:uid="{00000000-0005-0000-0000-00001B8D0000}"/>
    <cellStyle name="Note 5 22 3 5 3 2" xfId="34369" xr:uid="{00000000-0005-0000-0000-00001C8D0000}"/>
    <cellStyle name="Note 5 22 3 5 3 3" xfId="48822" xr:uid="{00000000-0005-0000-0000-00001D8D0000}"/>
    <cellStyle name="Note 5 22 3 5 4" xfId="22566" xr:uid="{00000000-0005-0000-0000-00001E8D0000}"/>
    <cellStyle name="Note 5 22 3 5 5" xfId="37019" xr:uid="{00000000-0005-0000-0000-00001F8D0000}"/>
    <cellStyle name="Note 5 22 3 6" xfId="7592" xr:uid="{00000000-0005-0000-0000-0000208D0000}"/>
    <cellStyle name="Note 5 22 3 6 2" xfId="25027" xr:uid="{00000000-0005-0000-0000-0000218D0000}"/>
    <cellStyle name="Note 5 22 3 6 3" xfId="39480" xr:uid="{00000000-0005-0000-0000-0000228D0000}"/>
    <cellStyle name="Note 5 22 3 7" xfId="10033" xr:uid="{00000000-0005-0000-0000-0000238D0000}"/>
    <cellStyle name="Note 5 22 3 7 2" xfId="27468" xr:uid="{00000000-0005-0000-0000-0000248D0000}"/>
    <cellStyle name="Note 5 22 3 7 3" xfId="41921" xr:uid="{00000000-0005-0000-0000-0000258D0000}"/>
    <cellStyle name="Note 5 22 3 8" xfId="12453" xr:uid="{00000000-0005-0000-0000-0000268D0000}"/>
    <cellStyle name="Note 5 22 3 8 2" xfId="29888" xr:uid="{00000000-0005-0000-0000-0000278D0000}"/>
    <cellStyle name="Note 5 22 3 8 3" xfId="44341" xr:uid="{00000000-0005-0000-0000-0000288D0000}"/>
    <cellStyle name="Note 5 22 3 9" xfId="19460" xr:uid="{00000000-0005-0000-0000-0000298D0000}"/>
    <cellStyle name="Note 5 22 4" xfId="2623" xr:uid="{00000000-0005-0000-0000-00002A8D0000}"/>
    <cellStyle name="Note 5 22 4 2" xfId="2624" xr:uid="{00000000-0005-0000-0000-00002B8D0000}"/>
    <cellStyle name="Note 5 22 4 2 2" xfId="5135" xr:uid="{00000000-0005-0000-0000-00002C8D0000}"/>
    <cellStyle name="Note 5 22 4 2 2 2" xfId="14477" xr:uid="{00000000-0005-0000-0000-00002D8D0000}"/>
    <cellStyle name="Note 5 22 4 2 2 2 2" xfId="31912" xr:uid="{00000000-0005-0000-0000-00002E8D0000}"/>
    <cellStyle name="Note 5 22 4 2 2 2 3" xfId="46365" xr:uid="{00000000-0005-0000-0000-00002F8D0000}"/>
    <cellStyle name="Note 5 22 4 2 2 3" xfId="16938" xr:uid="{00000000-0005-0000-0000-0000308D0000}"/>
    <cellStyle name="Note 5 22 4 2 2 3 2" xfId="34373" xr:uid="{00000000-0005-0000-0000-0000318D0000}"/>
    <cellStyle name="Note 5 22 4 2 2 3 3" xfId="48826" xr:uid="{00000000-0005-0000-0000-0000328D0000}"/>
    <cellStyle name="Note 5 22 4 2 2 4" xfId="22571" xr:uid="{00000000-0005-0000-0000-0000338D0000}"/>
    <cellStyle name="Note 5 22 4 2 2 5" xfId="37024" xr:uid="{00000000-0005-0000-0000-0000348D0000}"/>
    <cellStyle name="Note 5 22 4 2 3" xfId="7597" xr:uid="{00000000-0005-0000-0000-0000358D0000}"/>
    <cellStyle name="Note 5 22 4 2 3 2" xfId="25032" xr:uid="{00000000-0005-0000-0000-0000368D0000}"/>
    <cellStyle name="Note 5 22 4 2 3 3" xfId="39485" xr:uid="{00000000-0005-0000-0000-0000378D0000}"/>
    <cellStyle name="Note 5 22 4 2 4" xfId="10038" xr:uid="{00000000-0005-0000-0000-0000388D0000}"/>
    <cellStyle name="Note 5 22 4 2 4 2" xfId="27473" xr:uid="{00000000-0005-0000-0000-0000398D0000}"/>
    <cellStyle name="Note 5 22 4 2 4 3" xfId="41926" xr:uid="{00000000-0005-0000-0000-00003A8D0000}"/>
    <cellStyle name="Note 5 22 4 2 5" xfId="12458" xr:uid="{00000000-0005-0000-0000-00003B8D0000}"/>
    <cellStyle name="Note 5 22 4 2 5 2" xfId="29893" xr:uid="{00000000-0005-0000-0000-00003C8D0000}"/>
    <cellStyle name="Note 5 22 4 2 5 3" xfId="44346" xr:uid="{00000000-0005-0000-0000-00003D8D0000}"/>
    <cellStyle name="Note 5 22 4 2 6" xfId="19465" xr:uid="{00000000-0005-0000-0000-00003E8D0000}"/>
    <cellStyle name="Note 5 22 4 3" xfId="2625" xr:uid="{00000000-0005-0000-0000-00003F8D0000}"/>
    <cellStyle name="Note 5 22 4 3 2" xfId="5136" xr:uid="{00000000-0005-0000-0000-0000408D0000}"/>
    <cellStyle name="Note 5 22 4 3 2 2" xfId="14478" xr:uid="{00000000-0005-0000-0000-0000418D0000}"/>
    <cellStyle name="Note 5 22 4 3 2 2 2" xfId="31913" xr:uid="{00000000-0005-0000-0000-0000428D0000}"/>
    <cellStyle name="Note 5 22 4 3 2 2 3" xfId="46366" xr:uid="{00000000-0005-0000-0000-0000438D0000}"/>
    <cellStyle name="Note 5 22 4 3 2 3" xfId="16939" xr:uid="{00000000-0005-0000-0000-0000448D0000}"/>
    <cellStyle name="Note 5 22 4 3 2 3 2" xfId="34374" xr:uid="{00000000-0005-0000-0000-0000458D0000}"/>
    <cellStyle name="Note 5 22 4 3 2 3 3" xfId="48827" xr:uid="{00000000-0005-0000-0000-0000468D0000}"/>
    <cellStyle name="Note 5 22 4 3 2 4" xfId="22572" xr:uid="{00000000-0005-0000-0000-0000478D0000}"/>
    <cellStyle name="Note 5 22 4 3 2 5" xfId="37025" xr:uid="{00000000-0005-0000-0000-0000488D0000}"/>
    <cellStyle name="Note 5 22 4 3 3" xfId="7598" xr:uid="{00000000-0005-0000-0000-0000498D0000}"/>
    <cellStyle name="Note 5 22 4 3 3 2" xfId="25033" xr:uid="{00000000-0005-0000-0000-00004A8D0000}"/>
    <cellStyle name="Note 5 22 4 3 3 3" xfId="39486" xr:uid="{00000000-0005-0000-0000-00004B8D0000}"/>
    <cellStyle name="Note 5 22 4 3 4" xfId="10039" xr:uid="{00000000-0005-0000-0000-00004C8D0000}"/>
    <cellStyle name="Note 5 22 4 3 4 2" xfId="27474" xr:uid="{00000000-0005-0000-0000-00004D8D0000}"/>
    <cellStyle name="Note 5 22 4 3 4 3" xfId="41927" xr:uid="{00000000-0005-0000-0000-00004E8D0000}"/>
    <cellStyle name="Note 5 22 4 3 5" xfId="12459" xr:uid="{00000000-0005-0000-0000-00004F8D0000}"/>
    <cellStyle name="Note 5 22 4 3 5 2" xfId="29894" xr:uid="{00000000-0005-0000-0000-0000508D0000}"/>
    <cellStyle name="Note 5 22 4 3 5 3" xfId="44347" xr:uid="{00000000-0005-0000-0000-0000518D0000}"/>
    <cellStyle name="Note 5 22 4 3 6" xfId="19466" xr:uid="{00000000-0005-0000-0000-0000528D0000}"/>
    <cellStyle name="Note 5 22 4 4" xfId="2626" xr:uid="{00000000-0005-0000-0000-0000538D0000}"/>
    <cellStyle name="Note 5 22 4 4 2" xfId="5137" xr:uid="{00000000-0005-0000-0000-0000548D0000}"/>
    <cellStyle name="Note 5 22 4 4 2 2" xfId="22573" xr:uid="{00000000-0005-0000-0000-0000558D0000}"/>
    <cellStyle name="Note 5 22 4 4 2 3" xfId="37026" xr:uid="{00000000-0005-0000-0000-0000568D0000}"/>
    <cellStyle name="Note 5 22 4 4 3" xfId="7599" xr:uid="{00000000-0005-0000-0000-0000578D0000}"/>
    <cellStyle name="Note 5 22 4 4 3 2" xfId="25034" xr:uid="{00000000-0005-0000-0000-0000588D0000}"/>
    <cellStyle name="Note 5 22 4 4 3 3" xfId="39487" xr:uid="{00000000-0005-0000-0000-0000598D0000}"/>
    <cellStyle name="Note 5 22 4 4 4" xfId="10040" xr:uid="{00000000-0005-0000-0000-00005A8D0000}"/>
    <cellStyle name="Note 5 22 4 4 4 2" xfId="27475" xr:uid="{00000000-0005-0000-0000-00005B8D0000}"/>
    <cellStyle name="Note 5 22 4 4 4 3" xfId="41928" xr:uid="{00000000-0005-0000-0000-00005C8D0000}"/>
    <cellStyle name="Note 5 22 4 4 5" xfId="12460" xr:uid="{00000000-0005-0000-0000-00005D8D0000}"/>
    <cellStyle name="Note 5 22 4 4 5 2" xfId="29895" xr:uid="{00000000-0005-0000-0000-00005E8D0000}"/>
    <cellStyle name="Note 5 22 4 4 5 3" xfId="44348" xr:uid="{00000000-0005-0000-0000-00005F8D0000}"/>
    <cellStyle name="Note 5 22 4 4 6" xfId="15426" xr:uid="{00000000-0005-0000-0000-0000608D0000}"/>
    <cellStyle name="Note 5 22 4 4 6 2" xfId="32861" xr:uid="{00000000-0005-0000-0000-0000618D0000}"/>
    <cellStyle name="Note 5 22 4 4 6 3" xfId="47314" xr:uid="{00000000-0005-0000-0000-0000628D0000}"/>
    <cellStyle name="Note 5 22 4 4 7" xfId="19467" xr:uid="{00000000-0005-0000-0000-0000638D0000}"/>
    <cellStyle name="Note 5 22 4 4 8" xfId="20588" xr:uid="{00000000-0005-0000-0000-0000648D0000}"/>
    <cellStyle name="Note 5 22 4 5" xfId="5134" xr:uid="{00000000-0005-0000-0000-0000658D0000}"/>
    <cellStyle name="Note 5 22 4 5 2" xfId="14476" xr:uid="{00000000-0005-0000-0000-0000668D0000}"/>
    <cellStyle name="Note 5 22 4 5 2 2" xfId="31911" xr:uid="{00000000-0005-0000-0000-0000678D0000}"/>
    <cellStyle name="Note 5 22 4 5 2 3" xfId="46364" xr:uid="{00000000-0005-0000-0000-0000688D0000}"/>
    <cellStyle name="Note 5 22 4 5 3" xfId="16937" xr:uid="{00000000-0005-0000-0000-0000698D0000}"/>
    <cellStyle name="Note 5 22 4 5 3 2" xfId="34372" xr:uid="{00000000-0005-0000-0000-00006A8D0000}"/>
    <cellStyle name="Note 5 22 4 5 3 3" xfId="48825" xr:uid="{00000000-0005-0000-0000-00006B8D0000}"/>
    <cellStyle name="Note 5 22 4 5 4" xfId="22570" xr:uid="{00000000-0005-0000-0000-00006C8D0000}"/>
    <cellStyle name="Note 5 22 4 5 5" xfId="37023" xr:uid="{00000000-0005-0000-0000-00006D8D0000}"/>
    <cellStyle name="Note 5 22 4 6" xfId="7596" xr:uid="{00000000-0005-0000-0000-00006E8D0000}"/>
    <cellStyle name="Note 5 22 4 6 2" xfId="25031" xr:uid="{00000000-0005-0000-0000-00006F8D0000}"/>
    <cellStyle name="Note 5 22 4 6 3" xfId="39484" xr:uid="{00000000-0005-0000-0000-0000708D0000}"/>
    <cellStyle name="Note 5 22 4 7" xfId="10037" xr:uid="{00000000-0005-0000-0000-0000718D0000}"/>
    <cellStyle name="Note 5 22 4 7 2" xfId="27472" xr:uid="{00000000-0005-0000-0000-0000728D0000}"/>
    <cellStyle name="Note 5 22 4 7 3" xfId="41925" xr:uid="{00000000-0005-0000-0000-0000738D0000}"/>
    <cellStyle name="Note 5 22 4 8" xfId="12457" xr:uid="{00000000-0005-0000-0000-0000748D0000}"/>
    <cellStyle name="Note 5 22 4 8 2" xfId="29892" xr:uid="{00000000-0005-0000-0000-0000758D0000}"/>
    <cellStyle name="Note 5 22 4 8 3" xfId="44345" xr:uid="{00000000-0005-0000-0000-0000768D0000}"/>
    <cellStyle name="Note 5 22 4 9" xfId="19464" xr:uid="{00000000-0005-0000-0000-0000778D0000}"/>
    <cellStyle name="Note 5 22 5" xfId="2627" xr:uid="{00000000-0005-0000-0000-0000788D0000}"/>
    <cellStyle name="Note 5 22 5 2" xfId="5138" xr:uid="{00000000-0005-0000-0000-0000798D0000}"/>
    <cellStyle name="Note 5 22 5 2 2" xfId="14479" xr:uid="{00000000-0005-0000-0000-00007A8D0000}"/>
    <cellStyle name="Note 5 22 5 2 2 2" xfId="31914" xr:uid="{00000000-0005-0000-0000-00007B8D0000}"/>
    <cellStyle name="Note 5 22 5 2 2 3" xfId="46367" xr:uid="{00000000-0005-0000-0000-00007C8D0000}"/>
    <cellStyle name="Note 5 22 5 2 3" xfId="16940" xr:uid="{00000000-0005-0000-0000-00007D8D0000}"/>
    <cellStyle name="Note 5 22 5 2 3 2" xfId="34375" xr:uid="{00000000-0005-0000-0000-00007E8D0000}"/>
    <cellStyle name="Note 5 22 5 2 3 3" xfId="48828" xr:uid="{00000000-0005-0000-0000-00007F8D0000}"/>
    <cellStyle name="Note 5 22 5 2 4" xfId="22574" xr:uid="{00000000-0005-0000-0000-0000808D0000}"/>
    <cellStyle name="Note 5 22 5 2 5" xfId="37027" xr:uid="{00000000-0005-0000-0000-0000818D0000}"/>
    <cellStyle name="Note 5 22 5 3" xfId="7600" xr:uid="{00000000-0005-0000-0000-0000828D0000}"/>
    <cellStyle name="Note 5 22 5 3 2" xfId="25035" xr:uid="{00000000-0005-0000-0000-0000838D0000}"/>
    <cellStyle name="Note 5 22 5 3 3" xfId="39488" xr:uid="{00000000-0005-0000-0000-0000848D0000}"/>
    <cellStyle name="Note 5 22 5 4" xfId="10041" xr:uid="{00000000-0005-0000-0000-0000858D0000}"/>
    <cellStyle name="Note 5 22 5 4 2" xfId="27476" xr:uid="{00000000-0005-0000-0000-0000868D0000}"/>
    <cellStyle name="Note 5 22 5 4 3" xfId="41929" xr:uid="{00000000-0005-0000-0000-0000878D0000}"/>
    <cellStyle name="Note 5 22 5 5" xfId="12461" xr:uid="{00000000-0005-0000-0000-0000888D0000}"/>
    <cellStyle name="Note 5 22 5 5 2" xfId="29896" xr:uid="{00000000-0005-0000-0000-0000898D0000}"/>
    <cellStyle name="Note 5 22 5 5 3" xfId="44349" xr:uid="{00000000-0005-0000-0000-00008A8D0000}"/>
    <cellStyle name="Note 5 22 5 6" xfId="19468" xr:uid="{00000000-0005-0000-0000-00008B8D0000}"/>
    <cellStyle name="Note 5 22 6" xfId="2628" xr:uid="{00000000-0005-0000-0000-00008C8D0000}"/>
    <cellStyle name="Note 5 22 6 2" xfId="5139" xr:uid="{00000000-0005-0000-0000-00008D8D0000}"/>
    <cellStyle name="Note 5 22 6 2 2" xfId="14480" xr:uid="{00000000-0005-0000-0000-00008E8D0000}"/>
    <cellStyle name="Note 5 22 6 2 2 2" xfId="31915" xr:uid="{00000000-0005-0000-0000-00008F8D0000}"/>
    <cellStyle name="Note 5 22 6 2 2 3" xfId="46368" xr:uid="{00000000-0005-0000-0000-0000908D0000}"/>
    <cellStyle name="Note 5 22 6 2 3" xfId="16941" xr:uid="{00000000-0005-0000-0000-0000918D0000}"/>
    <cellStyle name="Note 5 22 6 2 3 2" xfId="34376" xr:uid="{00000000-0005-0000-0000-0000928D0000}"/>
    <cellStyle name="Note 5 22 6 2 3 3" xfId="48829" xr:uid="{00000000-0005-0000-0000-0000938D0000}"/>
    <cellStyle name="Note 5 22 6 2 4" xfId="22575" xr:uid="{00000000-0005-0000-0000-0000948D0000}"/>
    <cellStyle name="Note 5 22 6 2 5" xfId="37028" xr:uid="{00000000-0005-0000-0000-0000958D0000}"/>
    <cellStyle name="Note 5 22 6 3" xfId="7601" xr:uid="{00000000-0005-0000-0000-0000968D0000}"/>
    <cellStyle name="Note 5 22 6 3 2" xfId="25036" xr:uid="{00000000-0005-0000-0000-0000978D0000}"/>
    <cellStyle name="Note 5 22 6 3 3" xfId="39489" xr:uid="{00000000-0005-0000-0000-0000988D0000}"/>
    <cellStyle name="Note 5 22 6 4" xfId="10042" xr:uid="{00000000-0005-0000-0000-0000998D0000}"/>
    <cellStyle name="Note 5 22 6 4 2" xfId="27477" xr:uid="{00000000-0005-0000-0000-00009A8D0000}"/>
    <cellStyle name="Note 5 22 6 4 3" xfId="41930" xr:uid="{00000000-0005-0000-0000-00009B8D0000}"/>
    <cellStyle name="Note 5 22 6 5" xfId="12462" xr:uid="{00000000-0005-0000-0000-00009C8D0000}"/>
    <cellStyle name="Note 5 22 6 5 2" xfId="29897" xr:uid="{00000000-0005-0000-0000-00009D8D0000}"/>
    <cellStyle name="Note 5 22 6 5 3" xfId="44350" xr:uid="{00000000-0005-0000-0000-00009E8D0000}"/>
    <cellStyle name="Note 5 22 6 6" xfId="19469" xr:uid="{00000000-0005-0000-0000-00009F8D0000}"/>
    <cellStyle name="Note 5 22 7" xfId="2629" xr:uid="{00000000-0005-0000-0000-0000A08D0000}"/>
    <cellStyle name="Note 5 22 7 2" xfId="5140" xr:uid="{00000000-0005-0000-0000-0000A18D0000}"/>
    <cellStyle name="Note 5 22 7 2 2" xfId="22576" xr:uid="{00000000-0005-0000-0000-0000A28D0000}"/>
    <cellStyle name="Note 5 22 7 2 3" xfId="37029" xr:uid="{00000000-0005-0000-0000-0000A38D0000}"/>
    <cellStyle name="Note 5 22 7 3" xfId="7602" xr:uid="{00000000-0005-0000-0000-0000A48D0000}"/>
    <cellStyle name="Note 5 22 7 3 2" xfId="25037" xr:uid="{00000000-0005-0000-0000-0000A58D0000}"/>
    <cellStyle name="Note 5 22 7 3 3" xfId="39490" xr:uid="{00000000-0005-0000-0000-0000A68D0000}"/>
    <cellStyle name="Note 5 22 7 4" xfId="10043" xr:uid="{00000000-0005-0000-0000-0000A78D0000}"/>
    <cellStyle name="Note 5 22 7 4 2" xfId="27478" xr:uid="{00000000-0005-0000-0000-0000A88D0000}"/>
    <cellStyle name="Note 5 22 7 4 3" xfId="41931" xr:uid="{00000000-0005-0000-0000-0000A98D0000}"/>
    <cellStyle name="Note 5 22 7 5" xfId="12463" xr:uid="{00000000-0005-0000-0000-0000AA8D0000}"/>
    <cellStyle name="Note 5 22 7 5 2" xfId="29898" xr:uid="{00000000-0005-0000-0000-0000AB8D0000}"/>
    <cellStyle name="Note 5 22 7 5 3" xfId="44351" xr:uid="{00000000-0005-0000-0000-0000AC8D0000}"/>
    <cellStyle name="Note 5 22 7 6" xfId="15427" xr:uid="{00000000-0005-0000-0000-0000AD8D0000}"/>
    <cellStyle name="Note 5 22 7 6 2" xfId="32862" xr:uid="{00000000-0005-0000-0000-0000AE8D0000}"/>
    <cellStyle name="Note 5 22 7 6 3" xfId="47315" xr:uid="{00000000-0005-0000-0000-0000AF8D0000}"/>
    <cellStyle name="Note 5 22 7 7" xfId="19470" xr:uid="{00000000-0005-0000-0000-0000B08D0000}"/>
    <cellStyle name="Note 5 22 7 8" xfId="20589" xr:uid="{00000000-0005-0000-0000-0000B18D0000}"/>
    <cellStyle name="Note 5 22 8" xfId="5125" xr:uid="{00000000-0005-0000-0000-0000B28D0000}"/>
    <cellStyle name="Note 5 22 8 2" xfId="14469" xr:uid="{00000000-0005-0000-0000-0000B38D0000}"/>
    <cellStyle name="Note 5 22 8 2 2" xfId="31904" xr:uid="{00000000-0005-0000-0000-0000B48D0000}"/>
    <cellStyle name="Note 5 22 8 2 3" xfId="46357" xr:uid="{00000000-0005-0000-0000-0000B58D0000}"/>
    <cellStyle name="Note 5 22 8 3" xfId="16930" xr:uid="{00000000-0005-0000-0000-0000B68D0000}"/>
    <cellStyle name="Note 5 22 8 3 2" xfId="34365" xr:uid="{00000000-0005-0000-0000-0000B78D0000}"/>
    <cellStyle name="Note 5 22 8 3 3" xfId="48818" xr:uid="{00000000-0005-0000-0000-0000B88D0000}"/>
    <cellStyle name="Note 5 22 8 4" xfId="22561" xr:uid="{00000000-0005-0000-0000-0000B98D0000}"/>
    <cellStyle name="Note 5 22 8 5" xfId="37014" xr:uid="{00000000-0005-0000-0000-0000BA8D0000}"/>
    <cellStyle name="Note 5 22 9" xfId="7587" xr:uid="{00000000-0005-0000-0000-0000BB8D0000}"/>
    <cellStyle name="Note 5 22 9 2" xfId="25022" xr:uid="{00000000-0005-0000-0000-0000BC8D0000}"/>
    <cellStyle name="Note 5 22 9 3" xfId="39475" xr:uid="{00000000-0005-0000-0000-0000BD8D0000}"/>
    <cellStyle name="Note 5 23" xfId="2630" xr:uid="{00000000-0005-0000-0000-0000BE8D0000}"/>
    <cellStyle name="Note 5 23 10" xfId="10044" xr:uid="{00000000-0005-0000-0000-0000BF8D0000}"/>
    <cellStyle name="Note 5 23 10 2" xfId="27479" xr:uid="{00000000-0005-0000-0000-0000C08D0000}"/>
    <cellStyle name="Note 5 23 10 3" xfId="41932" xr:uid="{00000000-0005-0000-0000-0000C18D0000}"/>
    <cellStyle name="Note 5 23 11" xfId="12464" xr:uid="{00000000-0005-0000-0000-0000C28D0000}"/>
    <cellStyle name="Note 5 23 11 2" xfId="29899" xr:uid="{00000000-0005-0000-0000-0000C38D0000}"/>
    <cellStyle name="Note 5 23 11 3" xfId="44352" xr:uid="{00000000-0005-0000-0000-0000C48D0000}"/>
    <cellStyle name="Note 5 23 12" xfId="19471" xr:uid="{00000000-0005-0000-0000-0000C58D0000}"/>
    <cellStyle name="Note 5 23 2" xfId="2631" xr:uid="{00000000-0005-0000-0000-0000C68D0000}"/>
    <cellStyle name="Note 5 23 2 2" xfId="2632" xr:uid="{00000000-0005-0000-0000-0000C78D0000}"/>
    <cellStyle name="Note 5 23 2 2 2" xfId="5143" xr:uid="{00000000-0005-0000-0000-0000C88D0000}"/>
    <cellStyle name="Note 5 23 2 2 2 2" xfId="14483" xr:uid="{00000000-0005-0000-0000-0000C98D0000}"/>
    <cellStyle name="Note 5 23 2 2 2 2 2" xfId="31918" xr:uid="{00000000-0005-0000-0000-0000CA8D0000}"/>
    <cellStyle name="Note 5 23 2 2 2 2 3" xfId="46371" xr:uid="{00000000-0005-0000-0000-0000CB8D0000}"/>
    <cellStyle name="Note 5 23 2 2 2 3" xfId="16944" xr:uid="{00000000-0005-0000-0000-0000CC8D0000}"/>
    <cellStyle name="Note 5 23 2 2 2 3 2" xfId="34379" xr:uid="{00000000-0005-0000-0000-0000CD8D0000}"/>
    <cellStyle name="Note 5 23 2 2 2 3 3" xfId="48832" xr:uid="{00000000-0005-0000-0000-0000CE8D0000}"/>
    <cellStyle name="Note 5 23 2 2 2 4" xfId="22579" xr:uid="{00000000-0005-0000-0000-0000CF8D0000}"/>
    <cellStyle name="Note 5 23 2 2 2 5" xfId="37032" xr:uid="{00000000-0005-0000-0000-0000D08D0000}"/>
    <cellStyle name="Note 5 23 2 2 3" xfId="7605" xr:uid="{00000000-0005-0000-0000-0000D18D0000}"/>
    <cellStyle name="Note 5 23 2 2 3 2" xfId="25040" xr:uid="{00000000-0005-0000-0000-0000D28D0000}"/>
    <cellStyle name="Note 5 23 2 2 3 3" xfId="39493" xr:uid="{00000000-0005-0000-0000-0000D38D0000}"/>
    <cellStyle name="Note 5 23 2 2 4" xfId="10046" xr:uid="{00000000-0005-0000-0000-0000D48D0000}"/>
    <cellStyle name="Note 5 23 2 2 4 2" xfId="27481" xr:uid="{00000000-0005-0000-0000-0000D58D0000}"/>
    <cellStyle name="Note 5 23 2 2 4 3" xfId="41934" xr:uid="{00000000-0005-0000-0000-0000D68D0000}"/>
    <cellStyle name="Note 5 23 2 2 5" xfId="12466" xr:uid="{00000000-0005-0000-0000-0000D78D0000}"/>
    <cellStyle name="Note 5 23 2 2 5 2" xfId="29901" xr:uid="{00000000-0005-0000-0000-0000D88D0000}"/>
    <cellStyle name="Note 5 23 2 2 5 3" xfId="44354" xr:uid="{00000000-0005-0000-0000-0000D98D0000}"/>
    <cellStyle name="Note 5 23 2 2 6" xfId="19473" xr:uid="{00000000-0005-0000-0000-0000DA8D0000}"/>
    <cellStyle name="Note 5 23 2 3" xfId="2633" xr:uid="{00000000-0005-0000-0000-0000DB8D0000}"/>
    <cellStyle name="Note 5 23 2 3 2" xfId="5144" xr:uid="{00000000-0005-0000-0000-0000DC8D0000}"/>
    <cellStyle name="Note 5 23 2 3 2 2" xfId="14484" xr:uid="{00000000-0005-0000-0000-0000DD8D0000}"/>
    <cellStyle name="Note 5 23 2 3 2 2 2" xfId="31919" xr:uid="{00000000-0005-0000-0000-0000DE8D0000}"/>
    <cellStyle name="Note 5 23 2 3 2 2 3" xfId="46372" xr:uid="{00000000-0005-0000-0000-0000DF8D0000}"/>
    <cellStyle name="Note 5 23 2 3 2 3" xfId="16945" xr:uid="{00000000-0005-0000-0000-0000E08D0000}"/>
    <cellStyle name="Note 5 23 2 3 2 3 2" xfId="34380" xr:uid="{00000000-0005-0000-0000-0000E18D0000}"/>
    <cellStyle name="Note 5 23 2 3 2 3 3" xfId="48833" xr:uid="{00000000-0005-0000-0000-0000E28D0000}"/>
    <cellStyle name="Note 5 23 2 3 2 4" xfId="22580" xr:uid="{00000000-0005-0000-0000-0000E38D0000}"/>
    <cellStyle name="Note 5 23 2 3 2 5" xfId="37033" xr:uid="{00000000-0005-0000-0000-0000E48D0000}"/>
    <cellStyle name="Note 5 23 2 3 3" xfId="7606" xr:uid="{00000000-0005-0000-0000-0000E58D0000}"/>
    <cellStyle name="Note 5 23 2 3 3 2" xfId="25041" xr:uid="{00000000-0005-0000-0000-0000E68D0000}"/>
    <cellStyle name="Note 5 23 2 3 3 3" xfId="39494" xr:uid="{00000000-0005-0000-0000-0000E78D0000}"/>
    <cellStyle name="Note 5 23 2 3 4" xfId="10047" xr:uid="{00000000-0005-0000-0000-0000E88D0000}"/>
    <cellStyle name="Note 5 23 2 3 4 2" xfId="27482" xr:uid="{00000000-0005-0000-0000-0000E98D0000}"/>
    <cellStyle name="Note 5 23 2 3 4 3" xfId="41935" xr:uid="{00000000-0005-0000-0000-0000EA8D0000}"/>
    <cellStyle name="Note 5 23 2 3 5" xfId="12467" xr:uid="{00000000-0005-0000-0000-0000EB8D0000}"/>
    <cellStyle name="Note 5 23 2 3 5 2" xfId="29902" xr:uid="{00000000-0005-0000-0000-0000EC8D0000}"/>
    <cellStyle name="Note 5 23 2 3 5 3" xfId="44355" xr:uid="{00000000-0005-0000-0000-0000ED8D0000}"/>
    <cellStyle name="Note 5 23 2 3 6" xfId="19474" xr:uid="{00000000-0005-0000-0000-0000EE8D0000}"/>
    <cellStyle name="Note 5 23 2 4" xfId="2634" xr:uid="{00000000-0005-0000-0000-0000EF8D0000}"/>
    <cellStyle name="Note 5 23 2 4 2" xfId="5145" xr:uid="{00000000-0005-0000-0000-0000F08D0000}"/>
    <cellStyle name="Note 5 23 2 4 2 2" xfId="22581" xr:uid="{00000000-0005-0000-0000-0000F18D0000}"/>
    <cellStyle name="Note 5 23 2 4 2 3" xfId="37034" xr:uid="{00000000-0005-0000-0000-0000F28D0000}"/>
    <cellStyle name="Note 5 23 2 4 3" xfId="7607" xr:uid="{00000000-0005-0000-0000-0000F38D0000}"/>
    <cellStyle name="Note 5 23 2 4 3 2" xfId="25042" xr:uid="{00000000-0005-0000-0000-0000F48D0000}"/>
    <cellStyle name="Note 5 23 2 4 3 3" xfId="39495" xr:uid="{00000000-0005-0000-0000-0000F58D0000}"/>
    <cellStyle name="Note 5 23 2 4 4" xfId="10048" xr:uid="{00000000-0005-0000-0000-0000F68D0000}"/>
    <cellStyle name="Note 5 23 2 4 4 2" xfId="27483" xr:uid="{00000000-0005-0000-0000-0000F78D0000}"/>
    <cellStyle name="Note 5 23 2 4 4 3" xfId="41936" xr:uid="{00000000-0005-0000-0000-0000F88D0000}"/>
    <cellStyle name="Note 5 23 2 4 5" xfId="12468" xr:uid="{00000000-0005-0000-0000-0000F98D0000}"/>
    <cellStyle name="Note 5 23 2 4 5 2" xfId="29903" xr:uid="{00000000-0005-0000-0000-0000FA8D0000}"/>
    <cellStyle name="Note 5 23 2 4 5 3" xfId="44356" xr:uid="{00000000-0005-0000-0000-0000FB8D0000}"/>
    <cellStyle name="Note 5 23 2 4 6" xfId="15428" xr:uid="{00000000-0005-0000-0000-0000FC8D0000}"/>
    <cellStyle name="Note 5 23 2 4 6 2" xfId="32863" xr:uid="{00000000-0005-0000-0000-0000FD8D0000}"/>
    <cellStyle name="Note 5 23 2 4 6 3" xfId="47316" xr:uid="{00000000-0005-0000-0000-0000FE8D0000}"/>
    <cellStyle name="Note 5 23 2 4 7" xfId="19475" xr:uid="{00000000-0005-0000-0000-0000FF8D0000}"/>
    <cellStyle name="Note 5 23 2 4 8" xfId="20590" xr:uid="{00000000-0005-0000-0000-0000008E0000}"/>
    <cellStyle name="Note 5 23 2 5" xfId="5142" xr:uid="{00000000-0005-0000-0000-0000018E0000}"/>
    <cellStyle name="Note 5 23 2 5 2" xfId="14482" xr:uid="{00000000-0005-0000-0000-0000028E0000}"/>
    <cellStyle name="Note 5 23 2 5 2 2" xfId="31917" xr:uid="{00000000-0005-0000-0000-0000038E0000}"/>
    <cellStyle name="Note 5 23 2 5 2 3" xfId="46370" xr:uid="{00000000-0005-0000-0000-0000048E0000}"/>
    <cellStyle name="Note 5 23 2 5 3" xfId="16943" xr:uid="{00000000-0005-0000-0000-0000058E0000}"/>
    <cellStyle name="Note 5 23 2 5 3 2" xfId="34378" xr:uid="{00000000-0005-0000-0000-0000068E0000}"/>
    <cellStyle name="Note 5 23 2 5 3 3" xfId="48831" xr:uid="{00000000-0005-0000-0000-0000078E0000}"/>
    <cellStyle name="Note 5 23 2 5 4" xfId="22578" xr:uid="{00000000-0005-0000-0000-0000088E0000}"/>
    <cellStyle name="Note 5 23 2 5 5" xfId="37031" xr:uid="{00000000-0005-0000-0000-0000098E0000}"/>
    <cellStyle name="Note 5 23 2 6" xfId="7604" xr:uid="{00000000-0005-0000-0000-00000A8E0000}"/>
    <cellStyle name="Note 5 23 2 6 2" xfId="25039" xr:uid="{00000000-0005-0000-0000-00000B8E0000}"/>
    <cellStyle name="Note 5 23 2 6 3" xfId="39492" xr:uid="{00000000-0005-0000-0000-00000C8E0000}"/>
    <cellStyle name="Note 5 23 2 7" xfId="10045" xr:uid="{00000000-0005-0000-0000-00000D8E0000}"/>
    <cellStyle name="Note 5 23 2 7 2" xfId="27480" xr:uid="{00000000-0005-0000-0000-00000E8E0000}"/>
    <cellStyle name="Note 5 23 2 7 3" xfId="41933" xr:uid="{00000000-0005-0000-0000-00000F8E0000}"/>
    <cellStyle name="Note 5 23 2 8" xfId="12465" xr:uid="{00000000-0005-0000-0000-0000108E0000}"/>
    <cellStyle name="Note 5 23 2 8 2" xfId="29900" xr:uid="{00000000-0005-0000-0000-0000118E0000}"/>
    <cellStyle name="Note 5 23 2 8 3" xfId="44353" xr:uid="{00000000-0005-0000-0000-0000128E0000}"/>
    <cellStyle name="Note 5 23 2 9" xfId="19472" xr:uid="{00000000-0005-0000-0000-0000138E0000}"/>
    <cellStyle name="Note 5 23 3" xfId="2635" xr:uid="{00000000-0005-0000-0000-0000148E0000}"/>
    <cellStyle name="Note 5 23 3 2" xfId="2636" xr:uid="{00000000-0005-0000-0000-0000158E0000}"/>
    <cellStyle name="Note 5 23 3 2 2" xfId="5147" xr:uid="{00000000-0005-0000-0000-0000168E0000}"/>
    <cellStyle name="Note 5 23 3 2 2 2" xfId="14486" xr:uid="{00000000-0005-0000-0000-0000178E0000}"/>
    <cellStyle name="Note 5 23 3 2 2 2 2" xfId="31921" xr:uid="{00000000-0005-0000-0000-0000188E0000}"/>
    <cellStyle name="Note 5 23 3 2 2 2 3" xfId="46374" xr:uid="{00000000-0005-0000-0000-0000198E0000}"/>
    <cellStyle name="Note 5 23 3 2 2 3" xfId="16947" xr:uid="{00000000-0005-0000-0000-00001A8E0000}"/>
    <cellStyle name="Note 5 23 3 2 2 3 2" xfId="34382" xr:uid="{00000000-0005-0000-0000-00001B8E0000}"/>
    <cellStyle name="Note 5 23 3 2 2 3 3" xfId="48835" xr:uid="{00000000-0005-0000-0000-00001C8E0000}"/>
    <cellStyle name="Note 5 23 3 2 2 4" xfId="22583" xr:uid="{00000000-0005-0000-0000-00001D8E0000}"/>
    <cellStyle name="Note 5 23 3 2 2 5" xfId="37036" xr:uid="{00000000-0005-0000-0000-00001E8E0000}"/>
    <cellStyle name="Note 5 23 3 2 3" xfId="7609" xr:uid="{00000000-0005-0000-0000-00001F8E0000}"/>
    <cellStyle name="Note 5 23 3 2 3 2" xfId="25044" xr:uid="{00000000-0005-0000-0000-0000208E0000}"/>
    <cellStyle name="Note 5 23 3 2 3 3" xfId="39497" xr:uid="{00000000-0005-0000-0000-0000218E0000}"/>
    <cellStyle name="Note 5 23 3 2 4" xfId="10050" xr:uid="{00000000-0005-0000-0000-0000228E0000}"/>
    <cellStyle name="Note 5 23 3 2 4 2" xfId="27485" xr:uid="{00000000-0005-0000-0000-0000238E0000}"/>
    <cellStyle name="Note 5 23 3 2 4 3" xfId="41938" xr:uid="{00000000-0005-0000-0000-0000248E0000}"/>
    <cellStyle name="Note 5 23 3 2 5" xfId="12470" xr:uid="{00000000-0005-0000-0000-0000258E0000}"/>
    <cellStyle name="Note 5 23 3 2 5 2" xfId="29905" xr:uid="{00000000-0005-0000-0000-0000268E0000}"/>
    <cellStyle name="Note 5 23 3 2 5 3" xfId="44358" xr:uid="{00000000-0005-0000-0000-0000278E0000}"/>
    <cellStyle name="Note 5 23 3 2 6" xfId="19477" xr:uid="{00000000-0005-0000-0000-0000288E0000}"/>
    <cellStyle name="Note 5 23 3 3" xfId="2637" xr:uid="{00000000-0005-0000-0000-0000298E0000}"/>
    <cellStyle name="Note 5 23 3 3 2" xfId="5148" xr:uid="{00000000-0005-0000-0000-00002A8E0000}"/>
    <cellStyle name="Note 5 23 3 3 2 2" xfId="14487" xr:uid="{00000000-0005-0000-0000-00002B8E0000}"/>
    <cellStyle name="Note 5 23 3 3 2 2 2" xfId="31922" xr:uid="{00000000-0005-0000-0000-00002C8E0000}"/>
    <cellStyle name="Note 5 23 3 3 2 2 3" xfId="46375" xr:uid="{00000000-0005-0000-0000-00002D8E0000}"/>
    <cellStyle name="Note 5 23 3 3 2 3" xfId="16948" xr:uid="{00000000-0005-0000-0000-00002E8E0000}"/>
    <cellStyle name="Note 5 23 3 3 2 3 2" xfId="34383" xr:uid="{00000000-0005-0000-0000-00002F8E0000}"/>
    <cellStyle name="Note 5 23 3 3 2 3 3" xfId="48836" xr:uid="{00000000-0005-0000-0000-0000308E0000}"/>
    <cellStyle name="Note 5 23 3 3 2 4" xfId="22584" xr:uid="{00000000-0005-0000-0000-0000318E0000}"/>
    <cellStyle name="Note 5 23 3 3 2 5" xfId="37037" xr:uid="{00000000-0005-0000-0000-0000328E0000}"/>
    <cellStyle name="Note 5 23 3 3 3" xfId="7610" xr:uid="{00000000-0005-0000-0000-0000338E0000}"/>
    <cellStyle name="Note 5 23 3 3 3 2" xfId="25045" xr:uid="{00000000-0005-0000-0000-0000348E0000}"/>
    <cellStyle name="Note 5 23 3 3 3 3" xfId="39498" xr:uid="{00000000-0005-0000-0000-0000358E0000}"/>
    <cellStyle name="Note 5 23 3 3 4" xfId="10051" xr:uid="{00000000-0005-0000-0000-0000368E0000}"/>
    <cellStyle name="Note 5 23 3 3 4 2" xfId="27486" xr:uid="{00000000-0005-0000-0000-0000378E0000}"/>
    <cellStyle name="Note 5 23 3 3 4 3" xfId="41939" xr:uid="{00000000-0005-0000-0000-0000388E0000}"/>
    <cellStyle name="Note 5 23 3 3 5" xfId="12471" xr:uid="{00000000-0005-0000-0000-0000398E0000}"/>
    <cellStyle name="Note 5 23 3 3 5 2" xfId="29906" xr:uid="{00000000-0005-0000-0000-00003A8E0000}"/>
    <cellStyle name="Note 5 23 3 3 5 3" xfId="44359" xr:uid="{00000000-0005-0000-0000-00003B8E0000}"/>
    <cellStyle name="Note 5 23 3 3 6" xfId="19478" xr:uid="{00000000-0005-0000-0000-00003C8E0000}"/>
    <cellStyle name="Note 5 23 3 4" xfId="2638" xr:uid="{00000000-0005-0000-0000-00003D8E0000}"/>
    <cellStyle name="Note 5 23 3 4 2" xfId="5149" xr:uid="{00000000-0005-0000-0000-00003E8E0000}"/>
    <cellStyle name="Note 5 23 3 4 2 2" xfId="22585" xr:uid="{00000000-0005-0000-0000-00003F8E0000}"/>
    <cellStyle name="Note 5 23 3 4 2 3" xfId="37038" xr:uid="{00000000-0005-0000-0000-0000408E0000}"/>
    <cellStyle name="Note 5 23 3 4 3" xfId="7611" xr:uid="{00000000-0005-0000-0000-0000418E0000}"/>
    <cellStyle name="Note 5 23 3 4 3 2" xfId="25046" xr:uid="{00000000-0005-0000-0000-0000428E0000}"/>
    <cellStyle name="Note 5 23 3 4 3 3" xfId="39499" xr:uid="{00000000-0005-0000-0000-0000438E0000}"/>
    <cellStyle name="Note 5 23 3 4 4" xfId="10052" xr:uid="{00000000-0005-0000-0000-0000448E0000}"/>
    <cellStyle name="Note 5 23 3 4 4 2" xfId="27487" xr:uid="{00000000-0005-0000-0000-0000458E0000}"/>
    <cellStyle name="Note 5 23 3 4 4 3" xfId="41940" xr:uid="{00000000-0005-0000-0000-0000468E0000}"/>
    <cellStyle name="Note 5 23 3 4 5" xfId="12472" xr:uid="{00000000-0005-0000-0000-0000478E0000}"/>
    <cellStyle name="Note 5 23 3 4 5 2" xfId="29907" xr:uid="{00000000-0005-0000-0000-0000488E0000}"/>
    <cellStyle name="Note 5 23 3 4 5 3" xfId="44360" xr:uid="{00000000-0005-0000-0000-0000498E0000}"/>
    <cellStyle name="Note 5 23 3 4 6" xfId="15429" xr:uid="{00000000-0005-0000-0000-00004A8E0000}"/>
    <cellStyle name="Note 5 23 3 4 6 2" xfId="32864" xr:uid="{00000000-0005-0000-0000-00004B8E0000}"/>
    <cellStyle name="Note 5 23 3 4 6 3" xfId="47317" xr:uid="{00000000-0005-0000-0000-00004C8E0000}"/>
    <cellStyle name="Note 5 23 3 4 7" xfId="19479" xr:uid="{00000000-0005-0000-0000-00004D8E0000}"/>
    <cellStyle name="Note 5 23 3 4 8" xfId="20591" xr:uid="{00000000-0005-0000-0000-00004E8E0000}"/>
    <cellStyle name="Note 5 23 3 5" xfId="5146" xr:uid="{00000000-0005-0000-0000-00004F8E0000}"/>
    <cellStyle name="Note 5 23 3 5 2" xfId="14485" xr:uid="{00000000-0005-0000-0000-0000508E0000}"/>
    <cellStyle name="Note 5 23 3 5 2 2" xfId="31920" xr:uid="{00000000-0005-0000-0000-0000518E0000}"/>
    <cellStyle name="Note 5 23 3 5 2 3" xfId="46373" xr:uid="{00000000-0005-0000-0000-0000528E0000}"/>
    <cellStyle name="Note 5 23 3 5 3" xfId="16946" xr:uid="{00000000-0005-0000-0000-0000538E0000}"/>
    <cellStyle name="Note 5 23 3 5 3 2" xfId="34381" xr:uid="{00000000-0005-0000-0000-0000548E0000}"/>
    <cellStyle name="Note 5 23 3 5 3 3" xfId="48834" xr:uid="{00000000-0005-0000-0000-0000558E0000}"/>
    <cellStyle name="Note 5 23 3 5 4" xfId="22582" xr:uid="{00000000-0005-0000-0000-0000568E0000}"/>
    <cellStyle name="Note 5 23 3 5 5" xfId="37035" xr:uid="{00000000-0005-0000-0000-0000578E0000}"/>
    <cellStyle name="Note 5 23 3 6" xfId="7608" xr:uid="{00000000-0005-0000-0000-0000588E0000}"/>
    <cellStyle name="Note 5 23 3 6 2" xfId="25043" xr:uid="{00000000-0005-0000-0000-0000598E0000}"/>
    <cellStyle name="Note 5 23 3 6 3" xfId="39496" xr:uid="{00000000-0005-0000-0000-00005A8E0000}"/>
    <cellStyle name="Note 5 23 3 7" xfId="10049" xr:uid="{00000000-0005-0000-0000-00005B8E0000}"/>
    <cellStyle name="Note 5 23 3 7 2" xfId="27484" xr:uid="{00000000-0005-0000-0000-00005C8E0000}"/>
    <cellStyle name="Note 5 23 3 7 3" xfId="41937" xr:uid="{00000000-0005-0000-0000-00005D8E0000}"/>
    <cellStyle name="Note 5 23 3 8" xfId="12469" xr:uid="{00000000-0005-0000-0000-00005E8E0000}"/>
    <cellStyle name="Note 5 23 3 8 2" xfId="29904" xr:uid="{00000000-0005-0000-0000-00005F8E0000}"/>
    <cellStyle name="Note 5 23 3 8 3" xfId="44357" xr:uid="{00000000-0005-0000-0000-0000608E0000}"/>
    <cellStyle name="Note 5 23 3 9" xfId="19476" xr:uid="{00000000-0005-0000-0000-0000618E0000}"/>
    <cellStyle name="Note 5 23 4" xfId="2639" xr:uid="{00000000-0005-0000-0000-0000628E0000}"/>
    <cellStyle name="Note 5 23 4 2" xfId="2640" xr:uid="{00000000-0005-0000-0000-0000638E0000}"/>
    <cellStyle name="Note 5 23 4 2 2" xfId="5151" xr:uid="{00000000-0005-0000-0000-0000648E0000}"/>
    <cellStyle name="Note 5 23 4 2 2 2" xfId="14489" xr:uid="{00000000-0005-0000-0000-0000658E0000}"/>
    <cellStyle name="Note 5 23 4 2 2 2 2" xfId="31924" xr:uid="{00000000-0005-0000-0000-0000668E0000}"/>
    <cellStyle name="Note 5 23 4 2 2 2 3" xfId="46377" xr:uid="{00000000-0005-0000-0000-0000678E0000}"/>
    <cellStyle name="Note 5 23 4 2 2 3" xfId="16950" xr:uid="{00000000-0005-0000-0000-0000688E0000}"/>
    <cellStyle name="Note 5 23 4 2 2 3 2" xfId="34385" xr:uid="{00000000-0005-0000-0000-0000698E0000}"/>
    <cellStyle name="Note 5 23 4 2 2 3 3" xfId="48838" xr:uid="{00000000-0005-0000-0000-00006A8E0000}"/>
    <cellStyle name="Note 5 23 4 2 2 4" xfId="22587" xr:uid="{00000000-0005-0000-0000-00006B8E0000}"/>
    <cellStyle name="Note 5 23 4 2 2 5" xfId="37040" xr:uid="{00000000-0005-0000-0000-00006C8E0000}"/>
    <cellStyle name="Note 5 23 4 2 3" xfId="7613" xr:uid="{00000000-0005-0000-0000-00006D8E0000}"/>
    <cellStyle name="Note 5 23 4 2 3 2" xfId="25048" xr:uid="{00000000-0005-0000-0000-00006E8E0000}"/>
    <cellStyle name="Note 5 23 4 2 3 3" xfId="39501" xr:uid="{00000000-0005-0000-0000-00006F8E0000}"/>
    <cellStyle name="Note 5 23 4 2 4" xfId="10054" xr:uid="{00000000-0005-0000-0000-0000708E0000}"/>
    <cellStyle name="Note 5 23 4 2 4 2" xfId="27489" xr:uid="{00000000-0005-0000-0000-0000718E0000}"/>
    <cellStyle name="Note 5 23 4 2 4 3" xfId="41942" xr:uid="{00000000-0005-0000-0000-0000728E0000}"/>
    <cellStyle name="Note 5 23 4 2 5" xfId="12474" xr:uid="{00000000-0005-0000-0000-0000738E0000}"/>
    <cellStyle name="Note 5 23 4 2 5 2" xfId="29909" xr:uid="{00000000-0005-0000-0000-0000748E0000}"/>
    <cellStyle name="Note 5 23 4 2 5 3" xfId="44362" xr:uid="{00000000-0005-0000-0000-0000758E0000}"/>
    <cellStyle name="Note 5 23 4 2 6" xfId="19481" xr:uid="{00000000-0005-0000-0000-0000768E0000}"/>
    <cellStyle name="Note 5 23 4 3" xfId="2641" xr:uid="{00000000-0005-0000-0000-0000778E0000}"/>
    <cellStyle name="Note 5 23 4 3 2" xfId="5152" xr:uid="{00000000-0005-0000-0000-0000788E0000}"/>
    <cellStyle name="Note 5 23 4 3 2 2" xfId="14490" xr:uid="{00000000-0005-0000-0000-0000798E0000}"/>
    <cellStyle name="Note 5 23 4 3 2 2 2" xfId="31925" xr:uid="{00000000-0005-0000-0000-00007A8E0000}"/>
    <cellStyle name="Note 5 23 4 3 2 2 3" xfId="46378" xr:uid="{00000000-0005-0000-0000-00007B8E0000}"/>
    <cellStyle name="Note 5 23 4 3 2 3" xfId="16951" xr:uid="{00000000-0005-0000-0000-00007C8E0000}"/>
    <cellStyle name="Note 5 23 4 3 2 3 2" xfId="34386" xr:uid="{00000000-0005-0000-0000-00007D8E0000}"/>
    <cellStyle name="Note 5 23 4 3 2 3 3" xfId="48839" xr:uid="{00000000-0005-0000-0000-00007E8E0000}"/>
    <cellStyle name="Note 5 23 4 3 2 4" xfId="22588" xr:uid="{00000000-0005-0000-0000-00007F8E0000}"/>
    <cellStyle name="Note 5 23 4 3 2 5" xfId="37041" xr:uid="{00000000-0005-0000-0000-0000808E0000}"/>
    <cellStyle name="Note 5 23 4 3 3" xfId="7614" xr:uid="{00000000-0005-0000-0000-0000818E0000}"/>
    <cellStyle name="Note 5 23 4 3 3 2" xfId="25049" xr:uid="{00000000-0005-0000-0000-0000828E0000}"/>
    <cellStyle name="Note 5 23 4 3 3 3" xfId="39502" xr:uid="{00000000-0005-0000-0000-0000838E0000}"/>
    <cellStyle name="Note 5 23 4 3 4" xfId="10055" xr:uid="{00000000-0005-0000-0000-0000848E0000}"/>
    <cellStyle name="Note 5 23 4 3 4 2" xfId="27490" xr:uid="{00000000-0005-0000-0000-0000858E0000}"/>
    <cellStyle name="Note 5 23 4 3 4 3" xfId="41943" xr:uid="{00000000-0005-0000-0000-0000868E0000}"/>
    <cellStyle name="Note 5 23 4 3 5" xfId="12475" xr:uid="{00000000-0005-0000-0000-0000878E0000}"/>
    <cellStyle name="Note 5 23 4 3 5 2" xfId="29910" xr:uid="{00000000-0005-0000-0000-0000888E0000}"/>
    <cellStyle name="Note 5 23 4 3 5 3" xfId="44363" xr:uid="{00000000-0005-0000-0000-0000898E0000}"/>
    <cellStyle name="Note 5 23 4 3 6" xfId="19482" xr:uid="{00000000-0005-0000-0000-00008A8E0000}"/>
    <cellStyle name="Note 5 23 4 4" xfId="2642" xr:uid="{00000000-0005-0000-0000-00008B8E0000}"/>
    <cellStyle name="Note 5 23 4 4 2" xfId="5153" xr:uid="{00000000-0005-0000-0000-00008C8E0000}"/>
    <cellStyle name="Note 5 23 4 4 2 2" xfId="22589" xr:uid="{00000000-0005-0000-0000-00008D8E0000}"/>
    <cellStyle name="Note 5 23 4 4 2 3" xfId="37042" xr:uid="{00000000-0005-0000-0000-00008E8E0000}"/>
    <cellStyle name="Note 5 23 4 4 3" xfId="7615" xr:uid="{00000000-0005-0000-0000-00008F8E0000}"/>
    <cellStyle name="Note 5 23 4 4 3 2" xfId="25050" xr:uid="{00000000-0005-0000-0000-0000908E0000}"/>
    <cellStyle name="Note 5 23 4 4 3 3" xfId="39503" xr:uid="{00000000-0005-0000-0000-0000918E0000}"/>
    <cellStyle name="Note 5 23 4 4 4" xfId="10056" xr:uid="{00000000-0005-0000-0000-0000928E0000}"/>
    <cellStyle name="Note 5 23 4 4 4 2" xfId="27491" xr:uid="{00000000-0005-0000-0000-0000938E0000}"/>
    <cellStyle name="Note 5 23 4 4 4 3" xfId="41944" xr:uid="{00000000-0005-0000-0000-0000948E0000}"/>
    <cellStyle name="Note 5 23 4 4 5" xfId="12476" xr:uid="{00000000-0005-0000-0000-0000958E0000}"/>
    <cellStyle name="Note 5 23 4 4 5 2" xfId="29911" xr:uid="{00000000-0005-0000-0000-0000968E0000}"/>
    <cellStyle name="Note 5 23 4 4 5 3" xfId="44364" xr:uid="{00000000-0005-0000-0000-0000978E0000}"/>
    <cellStyle name="Note 5 23 4 4 6" xfId="15430" xr:uid="{00000000-0005-0000-0000-0000988E0000}"/>
    <cellStyle name="Note 5 23 4 4 6 2" xfId="32865" xr:uid="{00000000-0005-0000-0000-0000998E0000}"/>
    <cellStyle name="Note 5 23 4 4 6 3" xfId="47318" xr:uid="{00000000-0005-0000-0000-00009A8E0000}"/>
    <cellStyle name="Note 5 23 4 4 7" xfId="19483" xr:uid="{00000000-0005-0000-0000-00009B8E0000}"/>
    <cellStyle name="Note 5 23 4 4 8" xfId="20592" xr:uid="{00000000-0005-0000-0000-00009C8E0000}"/>
    <cellStyle name="Note 5 23 4 5" xfId="5150" xr:uid="{00000000-0005-0000-0000-00009D8E0000}"/>
    <cellStyle name="Note 5 23 4 5 2" xfId="14488" xr:uid="{00000000-0005-0000-0000-00009E8E0000}"/>
    <cellStyle name="Note 5 23 4 5 2 2" xfId="31923" xr:uid="{00000000-0005-0000-0000-00009F8E0000}"/>
    <cellStyle name="Note 5 23 4 5 2 3" xfId="46376" xr:uid="{00000000-0005-0000-0000-0000A08E0000}"/>
    <cellStyle name="Note 5 23 4 5 3" xfId="16949" xr:uid="{00000000-0005-0000-0000-0000A18E0000}"/>
    <cellStyle name="Note 5 23 4 5 3 2" xfId="34384" xr:uid="{00000000-0005-0000-0000-0000A28E0000}"/>
    <cellStyle name="Note 5 23 4 5 3 3" xfId="48837" xr:uid="{00000000-0005-0000-0000-0000A38E0000}"/>
    <cellStyle name="Note 5 23 4 5 4" xfId="22586" xr:uid="{00000000-0005-0000-0000-0000A48E0000}"/>
    <cellStyle name="Note 5 23 4 5 5" xfId="37039" xr:uid="{00000000-0005-0000-0000-0000A58E0000}"/>
    <cellStyle name="Note 5 23 4 6" xfId="7612" xr:uid="{00000000-0005-0000-0000-0000A68E0000}"/>
    <cellStyle name="Note 5 23 4 6 2" xfId="25047" xr:uid="{00000000-0005-0000-0000-0000A78E0000}"/>
    <cellStyle name="Note 5 23 4 6 3" xfId="39500" xr:uid="{00000000-0005-0000-0000-0000A88E0000}"/>
    <cellStyle name="Note 5 23 4 7" xfId="10053" xr:uid="{00000000-0005-0000-0000-0000A98E0000}"/>
    <cellStyle name="Note 5 23 4 7 2" xfId="27488" xr:uid="{00000000-0005-0000-0000-0000AA8E0000}"/>
    <cellStyle name="Note 5 23 4 7 3" xfId="41941" xr:uid="{00000000-0005-0000-0000-0000AB8E0000}"/>
    <cellStyle name="Note 5 23 4 8" xfId="12473" xr:uid="{00000000-0005-0000-0000-0000AC8E0000}"/>
    <cellStyle name="Note 5 23 4 8 2" xfId="29908" xr:uid="{00000000-0005-0000-0000-0000AD8E0000}"/>
    <cellStyle name="Note 5 23 4 8 3" xfId="44361" xr:uid="{00000000-0005-0000-0000-0000AE8E0000}"/>
    <cellStyle name="Note 5 23 4 9" xfId="19480" xr:uid="{00000000-0005-0000-0000-0000AF8E0000}"/>
    <cellStyle name="Note 5 23 5" xfId="2643" xr:uid="{00000000-0005-0000-0000-0000B08E0000}"/>
    <cellStyle name="Note 5 23 5 2" xfId="5154" xr:uid="{00000000-0005-0000-0000-0000B18E0000}"/>
    <cellStyle name="Note 5 23 5 2 2" xfId="14491" xr:uid="{00000000-0005-0000-0000-0000B28E0000}"/>
    <cellStyle name="Note 5 23 5 2 2 2" xfId="31926" xr:uid="{00000000-0005-0000-0000-0000B38E0000}"/>
    <cellStyle name="Note 5 23 5 2 2 3" xfId="46379" xr:uid="{00000000-0005-0000-0000-0000B48E0000}"/>
    <cellStyle name="Note 5 23 5 2 3" xfId="16952" xr:uid="{00000000-0005-0000-0000-0000B58E0000}"/>
    <cellStyle name="Note 5 23 5 2 3 2" xfId="34387" xr:uid="{00000000-0005-0000-0000-0000B68E0000}"/>
    <cellStyle name="Note 5 23 5 2 3 3" xfId="48840" xr:uid="{00000000-0005-0000-0000-0000B78E0000}"/>
    <cellStyle name="Note 5 23 5 2 4" xfId="22590" xr:uid="{00000000-0005-0000-0000-0000B88E0000}"/>
    <cellStyle name="Note 5 23 5 2 5" xfId="37043" xr:uid="{00000000-0005-0000-0000-0000B98E0000}"/>
    <cellStyle name="Note 5 23 5 3" xfId="7616" xr:uid="{00000000-0005-0000-0000-0000BA8E0000}"/>
    <cellStyle name="Note 5 23 5 3 2" xfId="25051" xr:uid="{00000000-0005-0000-0000-0000BB8E0000}"/>
    <cellStyle name="Note 5 23 5 3 3" xfId="39504" xr:uid="{00000000-0005-0000-0000-0000BC8E0000}"/>
    <cellStyle name="Note 5 23 5 4" xfId="10057" xr:uid="{00000000-0005-0000-0000-0000BD8E0000}"/>
    <cellStyle name="Note 5 23 5 4 2" xfId="27492" xr:uid="{00000000-0005-0000-0000-0000BE8E0000}"/>
    <cellStyle name="Note 5 23 5 4 3" xfId="41945" xr:uid="{00000000-0005-0000-0000-0000BF8E0000}"/>
    <cellStyle name="Note 5 23 5 5" xfId="12477" xr:uid="{00000000-0005-0000-0000-0000C08E0000}"/>
    <cellStyle name="Note 5 23 5 5 2" xfId="29912" xr:uid="{00000000-0005-0000-0000-0000C18E0000}"/>
    <cellStyle name="Note 5 23 5 5 3" xfId="44365" xr:uid="{00000000-0005-0000-0000-0000C28E0000}"/>
    <cellStyle name="Note 5 23 5 6" xfId="19484" xr:uid="{00000000-0005-0000-0000-0000C38E0000}"/>
    <cellStyle name="Note 5 23 6" xfId="2644" xr:uid="{00000000-0005-0000-0000-0000C48E0000}"/>
    <cellStyle name="Note 5 23 6 2" xfId="5155" xr:uid="{00000000-0005-0000-0000-0000C58E0000}"/>
    <cellStyle name="Note 5 23 6 2 2" xfId="14492" xr:uid="{00000000-0005-0000-0000-0000C68E0000}"/>
    <cellStyle name="Note 5 23 6 2 2 2" xfId="31927" xr:uid="{00000000-0005-0000-0000-0000C78E0000}"/>
    <cellStyle name="Note 5 23 6 2 2 3" xfId="46380" xr:uid="{00000000-0005-0000-0000-0000C88E0000}"/>
    <cellStyle name="Note 5 23 6 2 3" xfId="16953" xr:uid="{00000000-0005-0000-0000-0000C98E0000}"/>
    <cellStyle name="Note 5 23 6 2 3 2" xfId="34388" xr:uid="{00000000-0005-0000-0000-0000CA8E0000}"/>
    <cellStyle name="Note 5 23 6 2 3 3" xfId="48841" xr:uid="{00000000-0005-0000-0000-0000CB8E0000}"/>
    <cellStyle name="Note 5 23 6 2 4" xfId="22591" xr:uid="{00000000-0005-0000-0000-0000CC8E0000}"/>
    <cellStyle name="Note 5 23 6 2 5" xfId="37044" xr:uid="{00000000-0005-0000-0000-0000CD8E0000}"/>
    <cellStyle name="Note 5 23 6 3" xfId="7617" xr:uid="{00000000-0005-0000-0000-0000CE8E0000}"/>
    <cellStyle name="Note 5 23 6 3 2" xfId="25052" xr:uid="{00000000-0005-0000-0000-0000CF8E0000}"/>
    <cellStyle name="Note 5 23 6 3 3" xfId="39505" xr:uid="{00000000-0005-0000-0000-0000D08E0000}"/>
    <cellStyle name="Note 5 23 6 4" xfId="10058" xr:uid="{00000000-0005-0000-0000-0000D18E0000}"/>
    <cellStyle name="Note 5 23 6 4 2" xfId="27493" xr:uid="{00000000-0005-0000-0000-0000D28E0000}"/>
    <cellStyle name="Note 5 23 6 4 3" xfId="41946" xr:uid="{00000000-0005-0000-0000-0000D38E0000}"/>
    <cellStyle name="Note 5 23 6 5" xfId="12478" xr:uid="{00000000-0005-0000-0000-0000D48E0000}"/>
    <cellStyle name="Note 5 23 6 5 2" xfId="29913" xr:uid="{00000000-0005-0000-0000-0000D58E0000}"/>
    <cellStyle name="Note 5 23 6 5 3" xfId="44366" xr:uid="{00000000-0005-0000-0000-0000D68E0000}"/>
    <cellStyle name="Note 5 23 6 6" xfId="19485" xr:uid="{00000000-0005-0000-0000-0000D78E0000}"/>
    <cellStyle name="Note 5 23 7" xfId="2645" xr:uid="{00000000-0005-0000-0000-0000D88E0000}"/>
    <cellStyle name="Note 5 23 7 2" xfId="5156" xr:uid="{00000000-0005-0000-0000-0000D98E0000}"/>
    <cellStyle name="Note 5 23 7 2 2" xfId="22592" xr:uid="{00000000-0005-0000-0000-0000DA8E0000}"/>
    <cellStyle name="Note 5 23 7 2 3" xfId="37045" xr:uid="{00000000-0005-0000-0000-0000DB8E0000}"/>
    <cellStyle name="Note 5 23 7 3" xfId="7618" xr:uid="{00000000-0005-0000-0000-0000DC8E0000}"/>
    <cellStyle name="Note 5 23 7 3 2" xfId="25053" xr:uid="{00000000-0005-0000-0000-0000DD8E0000}"/>
    <cellStyle name="Note 5 23 7 3 3" xfId="39506" xr:uid="{00000000-0005-0000-0000-0000DE8E0000}"/>
    <cellStyle name="Note 5 23 7 4" xfId="10059" xr:uid="{00000000-0005-0000-0000-0000DF8E0000}"/>
    <cellStyle name="Note 5 23 7 4 2" xfId="27494" xr:uid="{00000000-0005-0000-0000-0000E08E0000}"/>
    <cellStyle name="Note 5 23 7 4 3" xfId="41947" xr:uid="{00000000-0005-0000-0000-0000E18E0000}"/>
    <cellStyle name="Note 5 23 7 5" xfId="12479" xr:uid="{00000000-0005-0000-0000-0000E28E0000}"/>
    <cellStyle name="Note 5 23 7 5 2" xfId="29914" xr:uid="{00000000-0005-0000-0000-0000E38E0000}"/>
    <cellStyle name="Note 5 23 7 5 3" xfId="44367" xr:uid="{00000000-0005-0000-0000-0000E48E0000}"/>
    <cellStyle name="Note 5 23 7 6" xfId="15431" xr:uid="{00000000-0005-0000-0000-0000E58E0000}"/>
    <cellStyle name="Note 5 23 7 6 2" xfId="32866" xr:uid="{00000000-0005-0000-0000-0000E68E0000}"/>
    <cellStyle name="Note 5 23 7 6 3" xfId="47319" xr:uid="{00000000-0005-0000-0000-0000E78E0000}"/>
    <cellStyle name="Note 5 23 7 7" xfId="19486" xr:uid="{00000000-0005-0000-0000-0000E88E0000}"/>
    <cellStyle name="Note 5 23 7 8" xfId="20593" xr:uid="{00000000-0005-0000-0000-0000E98E0000}"/>
    <cellStyle name="Note 5 23 8" xfId="5141" xr:uid="{00000000-0005-0000-0000-0000EA8E0000}"/>
    <cellStyle name="Note 5 23 8 2" xfId="14481" xr:uid="{00000000-0005-0000-0000-0000EB8E0000}"/>
    <cellStyle name="Note 5 23 8 2 2" xfId="31916" xr:uid="{00000000-0005-0000-0000-0000EC8E0000}"/>
    <cellStyle name="Note 5 23 8 2 3" xfId="46369" xr:uid="{00000000-0005-0000-0000-0000ED8E0000}"/>
    <cellStyle name="Note 5 23 8 3" xfId="16942" xr:uid="{00000000-0005-0000-0000-0000EE8E0000}"/>
    <cellStyle name="Note 5 23 8 3 2" xfId="34377" xr:uid="{00000000-0005-0000-0000-0000EF8E0000}"/>
    <cellStyle name="Note 5 23 8 3 3" xfId="48830" xr:uid="{00000000-0005-0000-0000-0000F08E0000}"/>
    <cellStyle name="Note 5 23 8 4" xfId="22577" xr:uid="{00000000-0005-0000-0000-0000F18E0000}"/>
    <cellStyle name="Note 5 23 8 5" xfId="37030" xr:uid="{00000000-0005-0000-0000-0000F28E0000}"/>
    <cellStyle name="Note 5 23 9" xfId="7603" xr:uid="{00000000-0005-0000-0000-0000F38E0000}"/>
    <cellStyle name="Note 5 23 9 2" xfId="25038" xr:uid="{00000000-0005-0000-0000-0000F48E0000}"/>
    <cellStyle name="Note 5 23 9 3" xfId="39491" xr:uid="{00000000-0005-0000-0000-0000F58E0000}"/>
    <cellStyle name="Note 5 24" xfId="2646" xr:uid="{00000000-0005-0000-0000-0000F68E0000}"/>
    <cellStyle name="Note 5 24 10" xfId="10060" xr:uid="{00000000-0005-0000-0000-0000F78E0000}"/>
    <cellStyle name="Note 5 24 10 2" xfId="27495" xr:uid="{00000000-0005-0000-0000-0000F88E0000}"/>
    <cellStyle name="Note 5 24 10 3" xfId="41948" xr:uid="{00000000-0005-0000-0000-0000F98E0000}"/>
    <cellStyle name="Note 5 24 11" xfId="12480" xr:uid="{00000000-0005-0000-0000-0000FA8E0000}"/>
    <cellStyle name="Note 5 24 11 2" xfId="29915" xr:uid="{00000000-0005-0000-0000-0000FB8E0000}"/>
    <cellStyle name="Note 5 24 11 3" xfId="44368" xr:uid="{00000000-0005-0000-0000-0000FC8E0000}"/>
    <cellStyle name="Note 5 24 12" xfId="19487" xr:uid="{00000000-0005-0000-0000-0000FD8E0000}"/>
    <cellStyle name="Note 5 24 2" xfId="2647" xr:uid="{00000000-0005-0000-0000-0000FE8E0000}"/>
    <cellStyle name="Note 5 24 2 2" xfId="2648" xr:uid="{00000000-0005-0000-0000-0000FF8E0000}"/>
    <cellStyle name="Note 5 24 2 2 2" xfId="5159" xr:uid="{00000000-0005-0000-0000-0000008F0000}"/>
    <cellStyle name="Note 5 24 2 2 2 2" xfId="14495" xr:uid="{00000000-0005-0000-0000-0000018F0000}"/>
    <cellStyle name="Note 5 24 2 2 2 2 2" xfId="31930" xr:uid="{00000000-0005-0000-0000-0000028F0000}"/>
    <cellStyle name="Note 5 24 2 2 2 2 3" xfId="46383" xr:uid="{00000000-0005-0000-0000-0000038F0000}"/>
    <cellStyle name="Note 5 24 2 2 2 3" xfId="16956" xr:uid="{00000000-0005-0000-0000-0000048F0000}"/>
    <cellStyle name="Note 5 24 2 2 2 3 2" xfId="34391" xr:uid="{00000000-0005-0000-0000-0000058F0000}"/>
    <cellStyle name="Note 5 24 2 2 2 3 3" xfId="48844" xr:uid="{00000000-0005-0000-0000-0000068F0000}"/>
    <cellStyle name="Note 5 24 2 2 2 4" xfId="22595" xr:uid="{00000000-0005-0000-0000-0000078F0000}"/>
    <cellStyle name="Note 5 24 2 2 2 5" xfId="37048" xr:uid="{00000000-0005-0000-0000-0000088F0000}"/>
    <cellStyle name="Note 5 24 2 2 3" xfId="7621" xr:uid="{00000000-0005-0000-0000-0000098F0000}"/>
    <cellStyle name="Note 5 24 2 2 3 2" xfId="25056" xr:uid="{00000000-0005-0000-0000-00000A8F0000}"/>
    <cellStyle name="Note 5 24 2 2 3 3" xfId="39509" xr:uid="{00000000-0005-0000-0000-00000B8F0000}"/>
    <cellStyle name="Note 5 24 2 2 4" xfId="10062" xr:uid="{00000000-0005-0000-0000-00000C8F0000}"/>
    <cellStyle name="Note 5 24 2 2 4 2" xfId="27497" xr:uid="{00000000-0005-0000-0000-00000D8F0000}"/>
    <cellStyle name="Note 5 24 2 2 4 3" xfId="41950" xr:uid="{00000000-0005-0000-0000-00000E8F0000}"/>
    <cellStyle name="Note 5 24 2 2 5" xfId="12482" xr:uid="{00000000-0005-0000-0000-00000F8F0000}"/>
    <cellStyle name="Note 5 24 2 2 5 2" xfId="29917" xr:uid="{00000000-0005-0000-0000-0000108F0000}"/>
    <cellStyle name="Note 5 24 2 2 5 3" xfId="44370" xr:uid="{00000000-0005-0000-0000-0000118F0000}"/>
    <cellStyle name="Note 5 24 2 2 6" xfId="19489" xr:uid="{00000000-0005-0000-0000-0000128F0000}"/>
    <cellStyle name="Note 5 24 2 3" xfId="2649" xr:uid="{00000000-0005-0000-0000-0000138F0000}"/>
    <cellStyle name="Note 5 24 2 3 2" xfId="5160" xr:uid="{00000000-0005-0000-0000-0000148F0000}"/>
    <cellStyle name="Note 5 24 2 3 2 2" xfId="14496" xr:uid="{00000000-0005-0000-0000-0000158F0000}"/>
    <cellStyle name="Note 5 24 2 3 2 2 2" xfId="31931" xr:uid="{00000000-0005-0000-0000-0000168F0000}"/>
    <cellStyle name="Note 5 24 2 3 2 2 3" xfId="46384" xr:uid="{00000000-0005-0000-0000-0000178F0000}"/>
    <cellStyle name="Note 5 24 2 3 2 3" xfId="16957" xr:uid="{00000000-0005-0000-0000-0000188F0000}"/>
    <cellStyle name="Note 5 24 2 3 2 3 2" xfId="34392" xr:uid="{00000000-0005-0000-0000-0000198F0000}"/>
    <cellStyle name="Note 5 24 2 3 2 3 3" xfId="48845" xr:uid="{00000000-0005-0000-0000-00001A8F0000}"/>
    <cellStyle name="Note 5 24 2 3 2 4" xfId="22596" xr:uid="{00000000-0005-0000-0000-00001B8F0000}"/>
    <cellStyle name="Note 5 24 2 3 2 5" xfId="37049" xr:uid="{00000000-0005-0000-0000-00001C8F0000}"/>
    <cellStyle name="Note 5 24 2 3 3" xfId="7622" xr:uid="{00000000-0005-0000-0000-00001D8F0000}"/>
    <cellStyle name="Note 5 24 2 3 3 2" xfId="25057" xr:uid="{00000000-0005-0000-0000-00001E8F0000}"/>
    <cellStyle name="Note 5 24 2 3 3 3" xfId="39510" xr:uid="{00000000-0005-0000-0000-00001F8F0000}"/>
    <cellStyle name="Note 5 24 2 3 4" xfId="10063" xr:uid="{00000000-0005-0000-0000-0000208F0000}"/>
    <cellStyle name="Note 5 24 2 3 4 2" xfId="27498" xr:uid="{00000000-0005-0000-0000-0000218F0000}"/>
    <cellStyle name="Note 5 24 2 3 4 3" xfId="41951" xr:uid="{00000000-0005-0000-0000-0000228F0000}"/>
    <cellStyle name="Note 5 24 2 3 5" xfId="12483" xr:uid="{00000000-0005-0000-0000-0000238F0000}"/>
    <cellStyle name="Note 5 24 2 3 5 2" xfId="29918" xr:uid="{00000000-0005-0000-0000-0000248F0000}"/>
    <cellStyle name="Note 5 24 2 3 5 3" xfId="44371" xr:uid="{00000000-0005-0000-0000-0000258F0000}"/>
    <cellStyle name="Note 5 24 2 3 6" xfId="19490" xr:uid="{00000000-0005-0000-0000-0000268F0000}"/>
    <cellStyle name="Note 5 24 2 4" xfId="2650" xr:uid="{00000000-0005-0000-0000-0000278F0000}"/>
    <cellStyle name="Note 5 24 2 4 2" xfId="5161" xr:uid="{00000000-0005-0000-0000-0000288F0000}"/>
    <cellStyle name="Note 5 24 2 4 2 2" xfId="22597" xr:uid="{00000000-0005-0000-0000-0000298F0000}"/>
    <cellStyle name="Note 5 24 2 4 2 3" xfId="37050" xr:uid="{00000000-0005-0000-0000-00002A8F0000}"/>
    <cellStyle name="Note 5 24 2 4 3" xfId="7623" xr:uid="{00000000-0005-0000-0000-00002B8F0000}"/>
    <cellStyle name="Note 5 24 2 4 3 2" xfId="25058" xr:uid="{00000000-0005-0000-0000-00002C8F0000}"/>
    <cellStyle name="Note 5 24 2 4 3 3" xfId="39511" xr:uid="{00000000-0005-0000-0000-00002D8F0000}"/>
    <cellStyle name="Note 5 24 2 4 4" xfId="10064" xr:uid="{00000000-0005-0000-0000-00002E8F0000}"/>
    <cellStyle name="Note 5 24 2 4 4 2" xfId="27499" xr:uid="{00000000-0005-0000-0000-00002F8F0000}"/>
    <cellStyle name="Note 5 24 2 4 4 3" xfId="41952" xr:uid="{00000000-0005-0000-0000-0000308F0000}"/>
    <cellStyle name="Note 5 24 2 4 5" xfId="12484" xr:uid="{00000000-0005-0000-0000-0000318F0000}"/>
    <cellStyle name="Note 5 24 2 4 5 2" xfId="29919" xr:uid="{00000000-0005-0000-0000-0000328F0000}"/>
    <cellStyle name="Note 5 24 2 4 5 3" xfId="44372" xr:uid="{00000000-0005-0000-0000-0000338F0000}"/>
    <cellStyle name="Note 5 24 2 4 6" xfId="15432" xr:uid="{00000000-0005-0000-0000-0000348F0000}"/>
    <cellStyle name="Note 5 24 2 4 6 2" xfId="32867" xr:uid="{00000000-0005-0000-0000-0000358F0000}"/>
    <cellStyle name="Note 5 24 2 4 6 3" xfId="47320" xr:uid="{00000000-0005-0000-0000-0000368F0000}"/>
    <cellStyle name="Note 5 24 2 4 7" xfId="19491" xr:uid="{00000000-0005-0000-0000-0000378F0000}"/>
    <cellStyle name="Note 5 24 2 4 8" xfId="20594" xr:uid="{00000000-0005-0000-0000-0000388F0000}"/>
    <cellStyle name="Note 5 24 2 5" xfId="5158" xr:uid="{00000000-0005-0000-0000-0000398F0000}"/>
    <cellStyle name="Note 5 24 2 5 2" xfId="14494" xr:uid="{00000000-0005-0000-0000-00003A8F0000}"/>
    <cellStyle name="Note 5 24 2 5 2 2" xfId="31929" xr:uid="{00000000-0005-0000-0000-00003B8F0000}"/>
    <cellStyle name="Note 5 24 2 5 2 3" xfId="46382" xr:uid="{00000000-0005-0000-0000-00003C8F0000}"/>
    <cellStyle name="Note 5 24 2 5 3" xfId="16955" xr:uid="{00000000-0005-0000-0000-00003D8F0000}"/>
    <cellStyle name="Note 5 24 2 5 3 2" xfId="34390" xr:uid="{00000000-0005-0000-0000-00003E8F0000}"/>
    <cellStyle name="Note 5 24 2 5 3 3" xfId="48843" xr:uid="{00000000-0005-0000-0000-00003F8F0000}"/>
    <cellStyle name="Note 5 24 2 5 4" xfId="22594" xr:uid="{00000000-0005-0000-0000-0000408F0000}"/>
    <cellStyle name="Note 5 24 2 5 5" xfId="37047" xr:uid="{00000000-0005-0000-0000-0000418F0000}"/>
    <cellStyle name="Note 5 24 2 6" xfId="7620" xr:uid="{00000000-0005-0000-0000-0000428F0000}"/>
    <cellStyle name="Note 5 24 2 6 2" xfId="25055" xr:uid="{00000000-0005-0000-0000-0000438F0000}"/>
    <cellStyle name="Note 5 24 2 6 3" xfId="39508" xr:uid="{00000000-0005-0000-0000-0000448F0000}"/>
    <cellStyle name="Note 5 24 2 7" xfId="10061" xr:uid="{00000000-0005-0000-0000-0000458F0000}"/>
    <cellStyle name="Note 5 24 2 7 2" xfId="27496" xr:uid="{00000000-0005-0000-0000-0000468F0000}"/>
    <cellStyle name="Note 5 24 2 7 3" xfId="41949" xr:uid="{00000000-0005-0000-0000-0000478F0000}"/>
    <cellStyle name="Note 5 24 2 8" xfId="12481" xr:uid="{00000000-0005-0000-0000-0000488F0000}"/>
    <cellStyle name="Note 5 24 2 8 2" xfId="29916" xr:uid="{00000000-0005-0000-0000-0000498F0000}"/>
    <cellStyle name="Note 5 24 2 8 3" xfId="44369" xr:uid="{00000000-0005-0000-0000-00004A8F0000}"/>
    <cellStyle name="Note 5 24 2 9" xfId="19488" xr:uid="{00000000-0005-0000-0000-00004B8F0000}"/>
    <cellStyle name="Note 5 24 3" xfId="2651" xr:uid="{00000000-0005-0000-0000-00004C8F0000}"/>
    <cellStyle name="Note 5 24 3 2" xfId="2652" xr:uid="{00000000-0005-0000-0000-00004D8F0000}"/>
    <cellStyle name="Note 5 24 3 2 2" xfId="5163" xr:uid="{00000000-0005-0000-0000-00004E8F0000}"/>
    <cellStyle name="Note 5 24 3 2 2 2" xfId="14498" xr:uid="{00000000-0005-0000-0000-00004F8F0000}"/>
    <cellStyle name="Note 5 24 3 2 2 2 2" xfId="31933" xr:uid="{00000000-0005-0000-0000-0000508F0000}"/>
    <cellStyle name="Note 5 24 3 2 2 2 3" xfId="46386" xr:uid="{00000000-0005-0000-0000-0000518F0000}"/>
    <cellStyle name="Note 5 24 3 2 2 3" xfId="16959" xr:uid="{00000000-0005-0000-0000-0000528F0000}"/>
    <cellStyle name="Note 5 24 3 2 2 3 2" xfId="34394" xr:uid="{00000000-0005-0000-0000-0000538F0000}"/>
    <cellStyle name="Note 5 24 3 2 2 3 3" xfId="48847" xr:uid="{00000000-0005-0000-0000-0000548F0000}"/>
    <cellStyle name="Note 5 24 3 2 2 4" xfId="22599" xr:uid="{00000000-0005-0000-0000-0000558F0000}"/>
    <cellStyle name="Note 5 24 3 2 2 5" xfId="37052" xr:uid="{00000000-0005-0000-0000-0000568F0000}"/>
    <cellStyle name="Note 5 24 3 2 3" xfId="7625" xr:uid="{00000000-0005-0000-0000-0000578F0000}"/>
    <cellStyle name="Note 5 24 3 2 3 2" xfId="25060" xr:uid="{00000000-0005-0000-0000-0000588F0000}"/>
    <cellStyle name="Note 5 24 3 2 3 3" xfId="39513" xr:uid="{00000000-0005-0000-0000-0000598F0000}"/>
    <cellStyle name="Note 5 24 3 2 4" xfId="10066" xr:uid="{00000000-0005-0000-0000-00005A8F0000}"/>
    <cellStyle name="Note 5 24 3 2 4 2" xfId="27501" xr:uid="{00000000-0005-0000-0000-00005B8F0000}"/>
    <cellStyle name="Note 5 24 3 2 4 3" xfId="41954" xr:uid="{00000000-0005-0000-0000-00005C8F0000}"/>
    <cellStyle name="Note 5 24 3 2 5" xfId="12486" xr:uid="{00000000-0005-0000-0000-00005D8F0000}"/>
    <cellStyle name="Note 5 24 3 2 5 2" xfId="29921" xr:uid="{00000000-0005-0000-0000-00005E8F0000}"/>
    <cellStyle name="Note 5 24 3 2 5 3" xfId="44374" xr:uid="{00000000-0005-0000-0000-00005F8F0000}"/>
    <cellStyle name="Note 5 24 3 2 6" xfId="19493" xr:uid="{00000000-0005-0000-0000-0000608F0000}"/>
    <cellStyle name="Note 5 24 3 3" xfId="2653" xr:uid="{00000000-0005-0000-0000-0000618F0000}"/>
    <cellStyle name="Note 5 24 3 3 2" xfId="5164" xr:uid="{00000000-0005-0000-0000-0000628F0000}"/>
    <cellStyle name="Note 5 24 3 3 2 2" xfId="14499" xr:uid="{00000000-0005-0000-0000-0000638F0000}"/>
    <cellStyle name="Note 5 24 3 3 2 2 2" xfId="31934" xr:uid="{00000000-0005-0000-0000-0000648F0000}"/>
    <cellStyle name="Note 5 24 3 3 2 2 3" xfId="46387" xr:uid="{00000000-0005-0000-0000-0000658F0000}"/>
    <cellStyle name="Note 5 24 3 3 2 3" xfId="16960" xr:uid="{00000000-0005-0000-0000-0000668F0000}"/>
    <cellStyle name="Note 5 24 3 3 2 3 2" xfId="34395" xr:uid="{00000000-0005-0000-0000-0000678F0000}"/>
    <cellStyle name="Note 5 24 3 3 2 3 3" xfId="48848" xr:uid="{00000000-0005-0000-0000-0000688F0000}"/>
    <cellStyle name="Note 5 24 3 3 2 4" xfId="22600" xr:uid="{00000000-0005-0000-0000-0000698F0000}"/>
    <cellStyle name="Note 5 24 3 3 2 5" xfId="37053" xr:uid="{00000000-0005-0000-0000-00006A8F0000}"/>
    <cellStyle name="Note 5 24 3 3 3" xfId="7626" xr:uid="{00000000-0005-0000-0000-00006B8F0000}"/>
    <cellStyle name="Note 5 24 3 3 3 2" xfId="25061" xr:uid="{00000000-0005-0000-0000-00006C8F0000}"/>
    <cellStyle name="Note 5 24 3 3 3 3" xfId="39514" xr:uid="{00000000-0005-0000-0000-00006D8F0000}"/>
    <cellStyle name="Note 5 24 3 3 4" xfId="10067" xr:uid="{00000000-0005-0000-0000-00006E8F0000}"/>
    <cellStyle name="Note 5 24 3 3 4 2" xfId="27502" xr:uid="{00000000-0005-0000-0000-00006F8F0000}"/>
    <cellStyle name="Note 5 24 3 3 4 3" xfId="41955" xr:uid="{00000000-0005-0000-0000-0000708F0000}"/>
    <cellStyle name="Note 5 24 3 3 5" xfId="12487" xr:uid="{00000000-0005-0000-0000-0000718F0000}"/>
    <cellStyle name="Note 5 24 3 3 5 2" xfId="29922" xr:uid="{00000000-0005-0000-0000-0000728F0000}"/>
    <cellStyle name="Note 5 24 3 3 5 3" xfId="44375" xr:uid="{00000000-0005-0000-0000-0000738F0000}"/>
    <cellStyle name="Note 5 24 3 3 6" xfId="19494" xr:uid="{00000000-0005-0000-0000-0000748F0000}"/>
    <cellStyle name="Note 5 24 3 4" xfId="2654" xr:uid="{00000000-0005-0000-0000-0000758F0000}"/>
    <cellStyle name="Note 5 24 3 4 2" xfId="5165" xr:uid="{00000000-0005-0000-0000-0000768F0000}"/>
    <cellStyle name="Note 5 24 3 4 2 2" xfId="22601" xr:uid="{00000000-0005-0000-0000-0000778F0000}"/>
    <cellStyle name="Note 5 24 3 4 2 3" xfId="37054" xr:uid="{00000000-0005-0000-0000-0000788F0000}"/>
    <cellStyle name="Note 5 24 3 4 3" xfId="7627" xr:uid="{00000000-0005-0000-0000-0000798F0000}"/>
    <cellStyle name="Note 5 24 3 4 3 2" xfId="25062" xr:uid="{00000000-0005-0000-0000-00007A8F0000}"/>
    <cellStyle name="Note 5 24 3 4 3 3" xfId="39515" xr:uid="{00000000-0005-0000-0000-00007B8F0000}"/>
    <cellStyle name="Note 5 24 3 4 4" xfId="10068" xr:uid="{00000000-0005-0000-0000-00007C8F0000}"/>
    <cellStyle name="Note 5 24 3 4 4 2" xfId="27503" xr:uid="{00000000-0005-0000-0000-00007D8F0000}"/>
    <cellStyle name="Note 5 24 3 4 4 3" xfId="41956" xr:uid="{00000000-0005-0000-0000-00007E8F0000}"/>
    <cellStyle name="Note 5 24 3 4 5" xfId="12488" xr:uid="{00000000-0005-0000-0000-00007F8F0000}"/>
    <cellStyle name="Note 5 24 3 4 5 2" xfId="29923" xr:uid="{00000000-0005-0000-0000-0000808F0000}"/>
    <cellStyle name="Note 5 24 3 4 5 3" xfId="44376" xr:uid="{00000000-0005-0000-0000-0000818F0000}"/>
    <cellStyle name="Note 5 24 3 4 6" xfId="15433" xr:uid="{00000000-0005-0000-0000-0000828F0000}"/>
    <cellStyle name="Note 5 24 3 4 6 2" xfId="32868" xr:uid="{00000000-0005-0000-0000-0000838F0000}"/>
    <cellStyle name="Note 5 24 3 4 6 3" xfId="47321" xr:uid="{00000000-0005-0000-0000-0000848F0000}"/>
    <cellStyle name="Note 5 24 3 4 7" xfId="19495" xr:uid="{00000000-0005-0000-0000-0000858F0000}"/>
    <cellStyle name="Note 5 24 3 4 8" xfId="20595" xr:uid="{00000000-0005-0000-0000-0000868F0000}"/>
    <cellStyle name="Note 5 24 3 5" xfId="5162" xr:uid="{00000000-0005-0000-0000-0000878F0000}"/>
    <cellStyle name="Note 5 24 3 5 2" xfId="14497" xr:uid="{00000000-0005-0000-0000-0000888F0000}"/>
    <cellStyle name="Note 5 24 3 5 2 2" xfId="31932" xr:uid="{00000000-0005-0000-0000-0000898F0000}"/>
    <cellStyle name="Note 5 24 3 5 2 3" xfId="46385" xr:uid="{00000000-0005-0000-0000-00008A8F0000}"/>
    <cellStyle name="Note 5 24 3 5 3" xfId="16958" xr:uid="{00000000-0005-0000-0000-00008B8F0000}"/>
    <cellStyle name="Note 5 24 3 5 3 2" xfId="34393" xr:uid="{00000000-0005-0000-0000-00008C8F0000}"/>
    <cellStyle name="Note 5 24 3 5 3 3" xfId="48846" xr:uid="{00000000-0005-0000-0000-00008D8F0000}"/>
    <cellStyle name="Note 5 24 3 5 4" xfId="22598" xr:uid="{00000000-0005-0000-0000-00008E8F0000}"/>
    <cellStyle name="Note 5 24 3 5 5" xfId="37051" xr:uid="{00000000-0005-0000-0000-00008F8F0000}"/>
    <cellStyle name="Note 5 24 3 6" xfId="7624" xr:uid="{00000000-0005-0000-0000-0000908F0000}"/>
    <cellStyle name="Note 5 24 3 6 2" xfId="25059" xr:uid="{00000000-0005-0000-0000-0000918F0000}"/>
    <cellStyle name="Note 5 24 3 6 3" xfId="39512" xr:uid="{00000000-0005-0000-0000-0000928F0000}"/>
    <cellStyle name="Note 5 24 3 7" xfId="10065" xr:uid="{00000000-0005-0000-0000-0000938F0000}"/>
    <cellStyle name="Note 5 24 3 7 2" xfId="27500" xr:uid="{00000000-0005-0000-0000-0000948F0000}"/>
    <cellStyle name="Note 5 24 3 7 3" xfId="41953" xr:uid="{00000000-0005-0000-0000-0000958F0000}"/>
    <cellStyle name="Note 5 24 3 8" xfId="12485" xr:uid="{00000000-0005-0000-0000-0000968F0000}"/>
    <cellStyle name="Note 5 24 3 8 2" xfId="29920" xr:uid="{00000000-0005-0000-0000-0000978F0000}"/>
    <cellStyle name="Note 5 24 3 8 3" xfId="44373" xr:uid="{00000000-0005-0000-0000-0000988F0000}"/>
    <cellStyle name="Note 5 24 3 9" xfId="19492" xr:uid="{00000000-0005-0000-0000-0000998F0000}"/>
    <cellStyle name="Note 5 24 4" xfId="2655" xr:uid="{00000000-0005-0000-0000-00009A8F0000}"/>
    <cellStyle name="Note 5 24 4 2" xfId="2656" xr:uid="{00000000-0005-0000-0000-00009B8F0000}"/>
    <cellStyle name="Note 5 24 4 2 2" xfId="5167" xr:uid="{00000000-0005-0000-0000-00009C8F0000}"/>
    <cellStyle name="Note 5 24 4 2 2 2" xfId="14501" xr:uid="{00000000-0005-0000-0000-00009D8F0000}"/>
    <cellStyle name="Note 5 24 4 2 2 2 2" xfId="31936" xr:uid="{00000000-0005-0000-0000-00009E8F0000}"/>
    <cellStyle name="Note 5 24 4 2 2 2 3" xfId="46389" xr:uid="{00000000-0005-0000-0000-00009F8F0000}"/>
    <cellStyle name="Note 5 24 4 2 2 3" xfId="16962" xr:uid="{00000000-0005-0000-0000-0000A08F0000}"/>
    <cellStyle name="Note 5 24 4 2 2 3 2" xfId="34397" xr:uid="{00000000-0005-0000-0000-0000A18F0000}"/>
    <cellStyle name="Note 5 24 4 2 2 3 3" xfId="48850" xr:uid="{00000000-0005-0000-0000-0000A28F0000}"/>
    <cellStyle name="Note 5 24 4 2 2 4" xfId="22603" xr:uid="{00000000-0005-0000-0000-0000A38F0000}"/>
    <cellStyle name="Note 5 24 4 2 2 5" xfId="37056" xr:uid="{00000000-0005-0000-0000-0000A48F0000}"/>
    <cellStyle name="Note 5 24 4 2 3" xfId="7629" xr:uid="{00000000-0005-0000-0000-0000A58F0000}"/>
    <cellStyle name="Note 5 24 4 2 3 2" xfId="25064" xr:uid="{00000000-0005-0000-0000-0000A68F0000}"/>
    <cellStyle name="Note 5 24 4 2 3 3" xfId="39517" xr:uid="{00000000-0005-0000-0000-0000A78F0000}"/>
    <cellStyle name="Note 5 24 4 2 4" xfId="10070" xr:uid="{00000000-0005-0000-0000-0000A88F0000}"/>
    <cellStyle name="Note 5 24 4 2 4 2" xfId="27505" xr:uid="{00000000-0005-0000-0000-0000A98F0000}"/>
    <cellStyle name="Note 5 24 4 2 4 3" xfId="41958" xr:uid="{00000000-0005-0000-0000-0000AA8F0000}"/>
    <cellStyle name="Note 5 24 4 2 5" xfId="12490" xr:uid="{00000000-0005-0000-0000-0000AB8F0000}"/>
    <cellStyle name="Note 5 24 4 2 5 2" xfId="29925" xr:uid="{00000000-0005-0000-0000-0000AC8F0000}"/>
    <cellStyle name="Note 5 24 4 2 5 3" xfId="44378" xr:uid="{00000000-0005-0000-0000-0000AD8F0000}"/>
    <cellStyle name="Note 5 24 4 2 6" xfId="19497" xr:uid="{00000000-0005-0000-0000-0000AE8F0000}"/>
    <cellStyle name="Note 5 24 4 3" xfId="2657" xr:uid="{00000000-0005-0000-0000-0000AF8F0000}"/>
    <cellStyle name="Note 5 24 4 3 2" xfId="5168" xr:uid="{00000000-0005-0000-0000-0000B08F0000}"/>
    <cellStyle name="Note 5 24 4 3 2 2" xfId="14502" xr:uid="{00000000-0005-0000-0000-0000B18F0000}"/>
    <cellStyle name="Note 5 24 4 3 2 2 2" xfId="31937" xr:uid="{00000000-0005-0000-0000-0000B28F0000}"/>
    <cellStyle name="Note 5 24 4 3 2 2 3" xfId="46390" xr:uid="{00000000-0005-0000-0000-0000B38F0000}"/>
    <cellStyle name="Note 5 24 4 3 2 3" xfId="16963" xr:uid="{00000000-0005-0000-0000-0000B48F0000}"/>
    <cellStyle name="Note 5 24 4 3 2 3 2" xfId="34398" xr:uid="{00000000-0005-0000-0000-0000B58F0000}"/>
    <cellStyle name="Note 5 24 4 3 2 3 3" xfId="48851" xr:uid="{00000000-0005-0000-0000-0000B68F0000}"/>
    <cellStyle name="Note 5 24 4 3 2 4" xfId="22604" xr:uid="{00000000-0005-0000-0000-0000B78F0000}"/>
    <cellStyle name="Note 5 24 4 3 2 5" xfId="37057" xr:uid="{00000000-0005-0000-0000-0000B88F0000}"/>
    <cellStyle name="Note 5 24 4 3 3" xfId="7630" xr:uid="{00000000-0005-0000-0000-0000B98F0000}"/>
    <cellStyle name="Note 5 24 4 3 3 2" xfId="25065" xr:uid="{00000000-0005-0000-0000-0000BA8F0000}"/>
    <cellStyle name="Note 5 24 4 3 3 3" xfId="39518" xr:uid="{00000000-0005-0000-0000-0000BB8F0000}"/>
    <cellStyle name="Note 5 24 4 3 4" xfId="10071" xr:uid="{00000000-0005-0000-0000-0000BC8F0000}"/>
    <cellStyle name="Note 5 24 4 3 4 2" xfId="27506" xr:uid="{00000000-0005-0000-0000-0000BD8F0000}"/>
    <cellStyle name="Note 5 24 4 3 4 3" xfId="41959" xr:uid="{00000000-0005-0000-0000-0000BE8F0000}"/>
    <cellStyle name="Note 5 24 4 3 5" xfId="12491" xr:uid="{00000000-0005-0000-0000-0000BF8F0000}"/>
    <cellStyle name="Note 5 24 4 3 5 2" xfId="29926" xr:uid="{00000000-0005-0000-0000-0000C08F0000}"/>
    <cellStyle name="Note 5 24 4 3 5 3" xfId="44379" xr:uid="{00000000-0005-0000-0000-0000C18F0000}"/>
    <cellStyle name="Note 5 24 4 3 6" xfId="19498" xr:uid="{00000000-0005-0000-0000-0000C28F0000}"/>
    <cellStyle name="Note 5 24 4 4" xfId="2658" xr:uid="{00000000-0005-0000-0000-0000C38F0000}"/>
    <cellStyle name="Note 5 24 4 4 2" xfId="5169" xr:uid="{00000000-0005-0000-0000-0000C48F0000}"/>
    <cellStyle name="Note 5 24 4 4 2 2" xfId="22605" xr:uid="{00000000-0005-0000-0000-0000C58F0000}"/>
    <cellStyle name="Note 5 24 4 4 2 3" xfId="37058" xr:uid="{00000000-0005-0000-0000-0000C68F0000}"/>
    <cellStyle name="Note 5 24 4 4 3" xfId="7631" xr:uid="{00000000-0005-0000-0000-0000C78F0000}"/>
    <cellStyle name="Note 5 24 4 4 3 2" xfId="25066" xr:uid="{00000000-0005-0000-0000-0000C88F0000}"/>
    <cellStyle name="Note 5 24 4 4 3 3" xfId="39519" xr:uid="{00000000-0005-0000-0000-0000C98F0000}"/>
    <cellStyle name="Note 5 24 4 4 4" xfId="10072" xr:uid="{00000000-0005-0000-0000-0000CA8F0000}"/>
    <cellStyle name="Note 5 24 4 4 4 2" xfId="27507" xr:uid="{00000000-0005-0000-0000-0000CB8F0000}"/>
    <cellStyle name="Note 5 24 4 4 4 3" xfId="41960" xr:uid="{00000000-0005-0000-0000-0000CC8F0000}"/>
    <cellStyle name="Note 5 24 4 4 5" xfId="12492" xr:uid="{00000000-0005-0000-0000-0000CD8F0000}"/>
    <cellStyle name="Note 5 24 4 4 5 2" xfId="29927" xr:uid="{00000000-0005-0000-0000-0000CE8F0000}"/>
    <cellStyle name="Note 5 24 4 4 5 3" xfId="44380" xr:uid="{00000000-0005-0000-0000-0000CF8F0000}"/>
    <cellStyle name="Note 5 24 4 4 6" xfId="15434" xr:uid="{00000000-0005-0000-0000-0000D08F0000}"/>
    <cellStyle name="Note 5 24 4 4 6 2" xfId="32869" xr:uid="{00000000-0005-0000-0000-0000D18F0000}"/>
    <cellStyle name="Note 5 24 4 4 6 3" xfId="47322" xr:uid="{00000000-0005-0000-0000-0000D28F0000}"/>
    <cellStyle name="Note 5 24 4 4 7" xfId="19499" xr:uid="{00000000-0005-0000-0000-0000D38F0000}"/>
    <cellStyle name="Note 5 24 4 4 8" xfId="20596" xr:uid="{00000000-0005-0000-0000-0000D48F0000}"/>
    <cellStyle name="Note 5 24 4 5" xfId="5166" xr:uid="{00000000-0005-0000-0000-0000D58F0000}"/>
    <cellStyle name="Note 5 24 4 5 2" xfId="14500" xr:uid="{00000000-0005-0000-0000-0000D68F0000}"/>
    <cellStyle name="Note 5 24 4 5 2 2" xfId="31935" xr:uid="{00000000-0005-0000-0000-0000D78F0000}"/>
    <cellStyle name="Note 5 24 4 5 2 3" xfId="46388" xr:uid="{00000000-0005-0000-0000-0000D88F0000}"/>
    <cellStyle name="Note 5 24 4 5 3" xfId="16961" xr:uid="{00000000-0005-0000-0000-0000D98F0000}"/>
    <cellStyle name="Note 5 24 4 5 3 2" xfId="34396" xr:uid="{00000000-0005-0000-0000-0000DA8F0000}"/>
    <cellStyle name="Note 5 24 4 5 3 3" xfId="48849" xr:uid="{00000000-0005-0000-0000-0000DB8F0000}"/>
    <cellStyle name="Note 5 24 4 5 4" xfId="22602" xr:uid="{00000000-0005-0000-0000-0000DC8F0000}"/>
    <cellStyle name="Note 5 24 4 5 5" xfId="37055" xr:uid="{00000000-0005-0000-0000-0000DD8F0000}"/>
    <cellStyle name="Note 5 24 4 6" xfId="7628" xr:uid="{00000000-0005-0000-0000-0000DE8F0000}"/>
    <cellStyle name="Note 5 24 4 6 2" xfId="25063" xr:uid="{00000000-0005-0000-0000-0000DF8F0000}"/>
    <cellStyle name="Note 5 24 4 6 3" xfId="39516" xr:uid="{00000000-0005-0000-0000-0000E08F0000}"/>
    <cellStyle name="Note 5 24 4 7" xfId="10069" xr:uid="{00000000-0005-0000-0000-0000E18F0000}"/>
    <cellStyle name="Note 5 24 4 7 2" xfId="27504" xr:uid="{00000000-0005-0000-0000-0000E28F0000}"/>
    <cellStyle name="Note 5 24 4 7 3" xfId="41957" xr:uid="{00000000-0005-0000-0000-0000E38F0000}"/>
    <cellStyle name="Note 5 24 4 8" xfId="12489" xr:uid="{00000000-0005-0000-0000-0000E48F0000}"/>
    <cellStyle name="Note 5 24 4 8 2" xfId="29924" xr:uid="{00000000-0005-0000-0000-0000E58F0000}"/>
    <cellStyle name="Note 5 24 4 8 3" xfId="44377" xr:uid="{00000000-0005-0000-0000-0000E68F0000}"/>
    <cellStyle name="Note 5 24 4 9" xfId="19496" xr:uid="{00000000-0005-0000-0000-0000E78F0000}"/>
    <cellStyle name="Note 5 24 5" xfId="2659" xr:uid="{00000000-0005-0000-0000-0000E88F0000}"/>
    <cellStyle name="Note 5 24 5 2" xfId="5170" xr:uid="{00000000-0005-0000-0000-0000E98F0000}"/>
    <cellStyle name="Note 5 24 5 2 2" xfId="14503" xr:uid="{00000000-0005-0000-0000-0000EA8F0000}"/>
    <cellStyle name="Note 5 24 5 2 2 2" xfId="31938" xr:uid="{00000000-0005-0000-0000-0000EB8F0000}"/>
    <cellStyle name="Note 5 24 5 2 2 3" xfId="46391" xr:uid="{00000000-0005-0000-0000-0000EC8F0000}"/>
    <cellStyle name="Note 5 24 5 2 3" xfId="16964" xr:uid="{00000000-0005-0000-0000-0000ED8F0000}"/>
    <cellStyle name="Note 5 24 5 2 3 2" xfId="34399" xr:uid="{00000000-0005-0000-0000-0000EE8F0000}"/>
    <cellStyle name="Note 5 24 5 2 3 3" xfId="48852" xr:uid="{00000000-0005-0000-0000-0000EF8F0000}"/>
    <cellStyle name="Note 5 24 5 2 4" xfId="22606" xr:uid="{00000000-0005-0000-0000-0000F08F0000}"/>
    <cellStyle name="Note 5 24 5 2 5" xfId="37059" xr:uid="{00000000-0005-0000-0000-0000F18F0000}"/>
    <cellStyle name="Note 5 24 5 3" xfId="7632" xr:uid="{00000000-0005-0000-0000-0000F28F0000}"/>
    <cellStyle name="Note 5 24 5 3 2" xfId="25067" xr:uid="{00000000-0005-0000-0000-0000F38F0000}"/>
    <cellStyle name="Note 5 24 5 3 3" xfId="39520" xr:uid="{00000000-0005-0000-0000-0000F48F0000}"/>
    <cellStyle name="Note 5 24 5 4" xfId="10073" xr:uid="{00000000-0005-0000-0000-0000F58F0000}"/>
    <cellStyle name="Note 5 24 5 4 2" xfId="27508" xr:uid="{00000000-0005-0000-0000-0000F68F0000}"/>
    <cellStyle name="Note 5 24 5 4 3" xfId="41961" xr:uid="{00000000-0005-0000-0000-0000F78F0000}"/>
    <cellStyle name="Note 5 24 5 5" xfId="12493" xr:uid="{00000000-0005-0000-0000-0000F88F0000}"/>
    <cellStyle name="Note 5 24 5 5 2" xfId="29928" xr:uid="{00000000-0005-0000-0000-0000F98F0000}"/>
    <cellStyle name="Note 5 24 5 5 3" xfId="44381" xr:uid="{00000000-0005-0000-0000-0000FA8F0000}"/>
    <cellStyle name="Note 5 24 5 6" xfId="19500" xr:uid="{00000000-0005-0000-0000-0000FB8F0000}"/>
    <cellStyle name="Note 5 24 6" xfId="2660" xr:uid="{00000000-0005-0000-0000-0000FC8F0000}"/>
    <cellStyle name="Note 5 24 6 2" xfId="5171" xr:uid="{00000000-0005-0000-0000-0000FD8F0000}"/>
    <cellStyle name="Note 5 24 6 2 2" xfId="14504" xr:uid="{00000000-0005-0000-0000-0000FE8F0000}"/>
    <cellStyle name="Note 5 24 6 2 2 2" xfId="31939" xr:uid="{00000000-0005-0000-0000-0000FF8F0000}"/>
    <cellStyle name="Note 5 24 6 2 2 3" xfId="46392" xr:uid="{00000000-0005-0000-0000-000000900000}"/>
    <cellStyle name="Note 5 24 6 2 3" xfId="16965" xr:uid="{00000000-0005-0000-0000-000001900000}"/>
    <cellStyle name="Note 5 24 6 2 3 2" xfId="34400" xr:uid="{00000000-0005-0000-0000-000002900000}"/>
    <cellStyle name="Note 5 24 6 2 3 3" xfId="48853" xr:uid="{00000000-0005-0000-0000-000003900000}"/>
    <cellStyle name="Note 5 24 6 2 4" xfId="22607" xr:uid="{00000000-0005-0000-0000-000004900000}"/>
    <cellStyle name="Note 5 24 6 2 5" xfId="37060" xr:uid="{00000000-0005-0000-0000-000005900000}"/>
    <cellStyle name="Note 5 24 6 3" xfId="7633" xr:uid="{00000000-0005-0000-0000-000006900000}"/>
    <cellStyle name="Note 5 24 6 3 2" xfId="25068" xr:uid="{00000000-0005-0000-0000-000007900000}"/>
    <cellStyle name="Note 5 24 6 3 3" xfId="39521" xr:uid="{00000000-0005-0000-0000-000008900000}"/>
    <cellStyle name="Note 5 24 6 4" xfId="10074" xr:uid="{00000000-0005-0000-0000-000009900000}"/>
    <cellStyle name="Note 5 24 6 4 2" xfId="27509" xr:uid="{00000000-0005-0000-0000-00000A900000}"/>
    <cellStyle name="Note 5 24 6 4 3" xfId="41962" xr:uid="{00000000-0005-0000-0000-00000B900000}"/>
    <cellStyle name="Note 5 24 6 5" xfId="12494" xr:uid="{00000000-0005-0000-0000-00000C900000}"/>
    <cellStyle name="Note 5 24 6 5 2" xfId="29929" xr:uid="{00000000-0005-0000-0000-00000D900000}"/>
    <cellStyle name="Note 5 24 6 5 3" xfId="44382" xr:uid="{00000000-0005-0000-0000-00000E900000}"/>
    <cellStyle name="Note 5 24 6 6" xfId="19501" xr:uid="{00000000-0005-0000-0000-00000F900000}"/>
    <cellStyle name="Note 5 24 7" xfId="2661" xr:uid="{00000000-0005-0000-0000-000010900000}"/>
    <cellStyle name="Note 5 24 7 2" xfId="5172" xr:uid="{00000000-0005-0000-0000-000011900000}"/>
    <cellStyle name="Note 5 24 7 2 2" xfId="22608" xr:uid="{00000000-0005-0000-0000-000012900000}"/>
    <cellStyle name="Note 5 24 7 2 3" xfId="37061" xr:uid="{00000000-0005-0000-0000-000013900000}"/>
    <cellStyle name="Note 5 24 7 3" xfId="7634" xr:uid="{00000000-0005-0000-0000-000014900000}"/>
    <cellStyle name="Note 5 24 7 3 2" xfId="25069" xr:uid="{00000000-0005-0000-0000-000015900000}"/>
    <cellStyle name="Note 5 24 7 3 3" xfId="39522" xr:uid="{00000000-0005-0000-0000-000016900000}"/>
    <cellStyle name="Note 5 24 7 4" xfId="10075" xr:uid="{00000000-0005-0000-0000-000017900000}"/>
    <cellStyle name="Note 5 24 7 4 2" xfId="27510" xr:uid="{00000000-0005-0000-0000-000018900000}"/>
    <cellStyle name="Note 5 24 7 4 3" xfId="41963" xr:uid="{00000000-0005-0000-0000-000019900000}"/>
    <cellStyle name="Note 5 24 7 5" xfId="12495" xr:uid="{00000000-0005-0000-0000-00001A900000}"/>
    <cellStyle name="Note 5 24 7 5 2" xfId="29930" xr:uid="{00000000-0005-0000-0000-00001B900000}"/>
    <cellStyle name="Note 5 24 7 5 3" xfId="44383" xr:uid="{00000000-0005-0000-0000-00001C900000}"/>
    <cellStyle name="Note 5 24 7 6" xfId="15435" xr:uid="{00000000-0005-0000-0000-00001D900000}"/>
    <cellStyle name="Note 5 24 7 6 2" xfId="32870" xr:uid="{00000000-0005-0000-0000-00001E900000}"/>
    <cellStyle name="Note 5 24 7 6 3" xfId="47323" xr:uid="{00000000-0005-0000-0000-00001F900000}"/>
    <cellStyle name="Note 5 24 7 7" xfId="19502" xr:uid="{00000000-0005-0000-0000-000020900000}"/>
    <cellStyle name="Note 5 24 7 8" xfId="20597" xr:uid="{00000000-0005-0000-0000-000021900000}"/>
    <cellStyle name="Note 5 24 8" xfId="5157" xr:uid="{00000000-0005-0000-0000-000022900000}"/>
    <cellStyle name="Note 5 24 8 2" xfId="14493" xr:uid="{00000000-0005-0000-0000-000023900000}"/>
    <cellStyle name="Note 5 24 8 2 2" xfId="31928" xr:uid="{00000000-0005-0000-0000-000024900000}"/>
    <cellStyle name="Note 5 24 8 2 3" xfId="46381" xr:uid="{00000000-0005-0000-0000-000025900000}"/>
    <cellStyle name="Note 5 24 8 3" xfId="16954" xr:uid="{00000000-0005-0000-0000-000026900000}"/>
    <cellStyle name="Note 5 24 8 3 2" xfId="34389" xr:uid="{00000000-0005-0000-0000-000027900000}"/>
    <cellStyle name="Note 5 24 8 3 3" xfId="48842" xr:uid="{00000000-0005-0000-0000-000028900000}"/>
    <cellStyle name="Note 5 24 8 4" xfId="22593" xr:uid="{00000000-0005-0000-0000-000029900000}"/>
    <cellStyle name="Note 5 24 8 5" xfId="37046" xr:uid="{00000000-0005-0000-0000-00002A900000}"/>
    <cellStyle name="Note 5 24 9" xfId="7619" xr:uid="{00000000-0005-0000-0000-00002B900000}"/>
    <cellStyle name="Note 5 24 9 2" xfId="25054" xr:uid="{00000000-0005-0000-0000-00002C900000}"/>
    <cellStyle name="Note 5 24 9 3" xfId="39507" xr:uid="{00000000-0005-0000-0000-00002D900000}"/>
    <cellStyle name="Note 5 25" xfId="2662" xr:uid="{00000000-0005-0000-0000-00002E900000}"/>
    <cellStyle name="Note 5 25 2" xfId="2663" xr:uid="{00000000-0005-0000-0000-00002F900000}"/>
    <cellStyle name="Note 5 25 2 2" xfId="5174" xr:uid="{00000000-0005-0000-0000-000030900000}"/>
    <cellStyle name="Note 5 25 2 2 2" xfId="14506" xr:uid="{00000000-0005-0000-0000-000031900000}"/>
    <cellStyle name="Note 5 25 2 2 2 2" xfId="31941" xr:uid="{00000000-0005-0000-0000-000032900000}"/>
    <cellStyle name="Note 5 25 2 2 2 3" xfId="46394" xr:uid="{00000000-0005-0000-0000-000033900000}"/>
    <cellStyle name="Note 5 25 2 2 3" xfId="16967" xr:uid="{00000000-0005-0000-0000-000034900000}"/>
    <cellStyle name="Note 5 25 2 2 3 2" xfId="34402" xr:uid="{00000000-0005-0000-0000-000035900000}"/>
    <cellStyle name="Note 5 25 2 2 3 3" xfId="48855" xr:uid="{00000000-0005-0000-0000-000036900000}"/>
    <cellStyle name="Note 5 25 2 2 4" xfId="22610" xr:uid="{00000000-0005-0000-0000-000037900000}"/>
    <cellStyle name="Note 5 25 2 2 5" xfId="37063" xr:uid="{00000000-0005-0000-0000-000038900000}"/>
    <cellStyle name="Note 5 25 2 3" xfId="7636" xr:uid="{00000000-0005-0000-0000-000039900000}"/>
    <cellStyle name="Note 5 25 2 3 2" xfId="25071" xr:uid="{00000000-0005-0000-0000-00003A900000}"/>
    <cellStyle name="Note 5 25 2 3 3" xfId="39524" xr:uid="{00000000-0005-0000-0000-00003B900000}"/>
    <cellStyle name="Note 5 25 2 4" xfId="10077" xr:uid="{00000000-0005-0000-0000-00003C900000}"/>
    <cellStyle name="Note 5 25 2 4 2" xfId="27512" xr:uid="{00000000-0005-0000-0000-00003D900000}"/>
    <cellStyle name="Note 5 25 2 4 3" xfId="41965" xr:uid="{00000000-0005-0000-0000-00003E900000}"/>
    <cellStyle name="Note 5 25 2 5" xfId="12497" xr:uid="{00000000-0005-0000-0000-00003F900000}"/>
    <cellStyle name="Note 5 25 2 5 2" xfId="29932" xr:uid="{00000000-0005-0000-0000-000040900000}"/>
    <cellStyle name="Note 5 25 2 5 3" xfId="44385" xr:uid="{00000000-0005-0000-0000-000041900000}"/>
    <cellStyle name="Note 5 25 2 6" xfId="19504" xr:uid="{00000000-0005-0000-0000-000042900000}"/>
    <cellStyle name="Note 5 25 3" xfId="2664" xr:uid="{00000000-0005-0000-0000-000043900000}"/>
    <cellStyle name="Note 5 25 3 2" xfId="5175" xr:uid="{00000000-0005-0000-0000-000044900000}"/>
    <cellStyle name="Note 5 25 3 2 2" xfId="14507" xr:uid="{00000000-0005-0000-0000-000045900000}"/>
    <cellStyle name="Note 5 25 3 2 2 2" xfId="31942" xr:uid="{00000000-0005-0000-0000-000046900000}"/>
    <cellStyle name="Note 5 25 3 2 2 3" xfId="46395" xr:uid="{00000000-0005-0000-0000-000047900000}"/>
    <cellStyle name="Note 5 25 3 2 3" xfId="16968" xr:uid="{00000000-0005-0000-0000-000048900000}"/>
    <cellStyle name="Note 5 25 3 2 3 2" xfId="34403" xr:uid="{00000000-0005-0000-0000-000049900000}"/>
    <cellStyle name="Note 5 25 3 2 3 3" xfId="48856" xr:uid="{00000000-0005-0000-0000-00004A900000}"/>
    <cellStyle name="Note 5 25 3 2 4" xfId="22611" xr:uid="{00000000-0005-0000-0000-00004B900000}"/>
    <cellStyle name="Note 5 25 3 2 5" xfId="37064" xr:uid="{00000000-0005-0000-0000-00004C900000}"/>
    <cellStyle name="Note 5 25 3 3" xfId="7637" xr:uid="{00000000-0005-0000-0000-00004D900000}"/>
    <cellStyle name="Note 5 25 3 3 2" xfId="25072" xr:uid="{00000000-0005-0000-0000-00004E900000}"/>
    <cellStyle name="Note 5 25 3 3 3" xfId="39525" xr:uid="{00000000-0005-0000-0000-00004F900000}"/>
    <cellStyle name="Note 5 25 3 4" xfId="10078" xr:uid="{00000000-0005-0000-0000-000050900000}"/>
    <cellStyle name="Note 5 25 3 4 2" xfId="27513" xr:uid="{00000000-0005-0000-0000-000051900000}"/>
    <cellStyle name="Note 5 25 3 4 3" xfId="41966" xr:uid="{00000000-0005-0000-0000-000052900000}"/>
    <cellStyle name="Note 5 25 3 5" xfId="12498" xr:uid="{00000000-0005-0000-0000-000053900000}"/>
    <cellStyle name="Note 5 25 3 5 2" xfId="29933" xr:uid="{00000000-0005-0000-0000-000054900000}"/>
    <cellStyle name="Note 5 25 3 5 3" xfId="44386" xr:uid="{00000000-0005-0000-0000-000055900000}"/>
    <cellStyle name="Note 5 25 3 6" xfId="19505" xr:uid="{00000000-0005-0000-0000-000056900000}"/>
    <cellStyle name="Note 5 25 4" xfId="2665" xr:uid="{00000000-0005-0000-0000-000057900000}"/>
    <cellStyle name="Note 5 25 4 2" xfId="5176" xr:uid="{00000000-0005-0000-0000-000058900000}"/>
    <cellStyle name="Note 5 25 4 2 2" xfId="22612" xr:uid="{00000000-0005-0000-0000-000059900000}"/>
    <cellStyle name="Note 5 25 4 2 3" xfId="37065" xr:uid="{00000000-0005-0000-0000-00005A900000}"/>
    <cellStyle name="Note 5 25 4 3" xfId="7638" xr:uid="{00000000-0005-0000-0000-00005B900000}"/>
    <cellStyle name="Note 5 25 4 3 2" xfId="25073" xr:uid="{00000000-0005-0000-0000-00005C900000}"/>
    <cellStyle name="Note 5 25 4 3 3" xfId="39526" xr:uid="{00000000-0005-0000-0000-00005D900000}"/>
    <cellStyle name="Note 5 25 4 4" xfId="10079" xr:uid="{00000000-0005-0000-0000-00005E900000}"/>
    <cellStyle name="Note 5 25 4 4 2" xfId="27514" xr:uid="{00000000-0005-0000-0000-00005F900000}"/>
    <cellStyle name="Note 5 25 4 4 3" xfId="41967" xr:uid="{00000000-0005-0000-0000-000060900000}"/>
    <cellStyle name="Note 5 25 4 5" xfId="12499" xr:uid="{00000000-0005-0000-0000-000061900000}"/>
    <cellStyle name="Note 5 25 4 5 2" xfId="29934" xr:uid="{00000000-0005-0000-0000-000062900000}"/>
    <cellStyle name="Note 5 25 4 5 3" xfId="44387" xr:uid="{00000000-0005-0000-0000-000063900000}"/>
    <cellStyle name="Note 5 25 4 6" xfId="15436" xr:uid="{00000000-0005-0000-0000-000064900000}"/>
    <cellStyle name="Note 5 25 4 6 2" xfId="32871" xr:uid="{00000000-0005-0000-0000-000065900000}"/>
    <cellStyle name="Note 5 25 4 6 3" xfId="47324" xr:uid="{00000000-0005-0000-0000-000066900000}"/>
    <cellStyle name="Note 5 25 4 7" xfId="19506" xr:uid="{00000000-0005-0000-0000-000067900000}"/>
    <cellStyle name="Note 5 25 4 8" xfId="20598" xr:uid="{00000000-0005-0000-0000-000068900000}"/>
    <cellStyle name="Note 5 25 5" xfId="5173" xr:uid="{00000000-0005-0000-0000-000069900000}"/>
    <cellStyle name="Note 5 25 5 2" xfId="14505" xr:uid="{00000000-0005-0000-0000-00006A900000}"/>
    <cellStyle name="Note 5 25 5 2 2" xfId="31940" xr:uid="{00000000-0005-0000-0000-00006B900000}"/>
    <cellStyle name="Note 5 25 5 2 3" xfId="46393" xr:uid="{00000000-0005-0000-0000-00006C900000}"/>
    <cellStyle name="Note 5 25 5 3" xfId="16966" xr:uid="{00000000-0005-0000-0000-00006D900000}"/>
    <cellStyle name="Note 5 25 5 3 2" xfId="34401" xr:uid="{00000000-0005-0000-0000-00006E900000}"/>
    <cellStyle name="Note 5 25 5 3 3" xfId="48854" xr:uid="{00000000-0005-0000-0000-00006F900000}"/>
    <cellStyle name="Note 5 25 5 4" xfId="22609" xr:uid="{00000000-0005-0000-0000-000070900000}"/>
    <cellStyle name="Note 5 25 5 5" xfId="37062" xr:uid="{00000000-0005-0000-0000-000071900000}"/>
    <cellStyle name="Note 5 25 6" xfId="7635" xr:uid="{00000000-0005-0000-0000-000072900000}"/>
    <cellStyle name="Note 5 25 6 2" xfId="25070" xr:uid="{00000000-0005-0000-0000-000073900000}"/>
    <cellStyle name="Note 5 25 6 3" xfId="39523" xr:uid="{00000000-0005-0000-0000-000074900000}"/>
    <cellStyle name="Note 5 25 7" xfId="10076" xr:uid="{00000000-0005-0000-0000-000075900000}"/>
    <cellStyle name="Note 5 25 7 2" xfId="27511" xr:uid="{00000000-0005-0000-0000-000076900000}"/>
    <cellStyle name="Note 5 25 7 3" xfId="41964" xr:uid="{00000000-0005-0000-0000-000077900000}"/>
    <cellStyle name="Note 5 25 8" xfId="12496" xr:uid="{00000000-0005-0000-0000-000078900000}"/>
    <cellStyle name="Note 5 25 8 2" xfId="29931" xr:uid="{00000000-0005-0000-0000-000079900000}"/>
    <cellStyle name="Note 5 25 8 3" xfId="44384" xr:uid="{00000000-0005-0000-0000-00007A900000}"/>
    <cellStyle name="Note 5 25 9" xfId="19503" xr:uid="{00000000-0005-0000-0000-00007B900000}"/>
    <cellStyle name="Note 5 26" xfId="2666" xr:uid="{00000000-0005-0000-0000-00007C900000}"/>
    <cellStyle name="Note 5 26 2" xfId="2667" xr:uid="{00000000-0005-0000-0000-00007D900000}"/>
    <cellStyle name="Note 5 26 2 2" xfId="5178" xr:uid="{00000000-0005-0000-0000-00007E900000}"/>
    <cellStyle name="Note 5 26 2 2 2" xfId="14509" xr:uid="{00000000-0005-0000-0000-00007F900000}"/>
    <cellStyle name="Note 5 26 2 2 2 2" xfId="31944" xr:uid="{00000000-0005-0000-0000-000080900000}"/>
    <cellStyle name="Note 5 26 2 2 2 3" xfId="46397" xr:uid="{00000000-0005-0000-0000-000081900000}"/>
    <cellStyle name="Note 5 26 2 2 3" xfId="16970" xr:uid="{00000000-0005-0000-0000-000082900000}"/>
    <cellStyle name="Note 5 26 2 2 3 2" xfId="34405" xr:uid="{00000000-0005-0000-0000-000083900000}"/>
    <cellStyle name="Note 5 26 2 2 3 3" xfId="48858" xr:uid="{00000000-0005-0000-0000-000084900000}"/>
    <cellStyle name="Note 5 26 2 2 4" xfId="22614" xr:uid="{00000000-0005-0000-0000-000085900000}"/>
    <cellStyle name="Note 5 26 2 2 5" xfId="37067" xr:uid="{00000000-0005-0000-0000-000086900000}"/>
    <cellStyle name="Note 5 26 2 3" xfId="7640" xr:uid="{00000000-0005-0000-0000-000087900000}"/>
    <cellStyle name="Note 5 26 2 3 2" xfId="25075" xr:uid="{00000000-0005-0000-0000-000088900000}"/>
    <cellStyle name="Note 5 26 2 3 3" xfId="39528" xr:uid="{00000000-0005-0000-0000-000089900000}"/>
    <cellStyle name="Note 5 26 2 4" xfId="10081" xr:uid="{00000000-0005-0000-0000-00008A900000}"/>
    <cellStyle name="Note 5 26 2 4 2" xfId="27516" xr:uid="{00000000-0005-0000-0000-00008B900000}"/>
    <cellStyle name="Note 5 26 2 4 3" xfId="41969" xr:uid="{00000000-0005-0000-0000-00008C900000}"/>
    <cellStyle name="Note 5 26 2 5" xfId="12501" xr:uid="{00000000-0005-0000-0000-00008D900000}"/>
    <cellStyle name="Note 5 26 2 5 2" xfId="29936" xr:uid="{00000000-0005-0000-0000-00008E900000}"/>
    <cellStyle name="Note 5 26 2 5 3" xfId="44389" xr:uid="{00000000-0005-0000-0000-00008F900000}"/>
    <cellStyle name="Note 5 26 2 6" xfId="19508" xr:uid="{00000000-0005-0000-0000-000090900000}"/>
    <cellStyle name="Note 5 26 3" xfId="2668" xr:uid="{00000000-0005-0000-0000-000091900000}"/>
    <cellStyle name="Note 5 26 3 2" xfId="5179" xr:uid="{00000000-0005-0000-0000-000092900000}"/>
    <cellStyle name="Note 5 26 3 2 2" xfId="14510" xr:uid="{00000000-0005-0000-0000-000093900000}"/>
    <cellStyle name="Note 5 26 3 2 2 2" xfId="31945" xr:uid="{00000000-0005-0000-0000-000094900000}"/>
    <cellStyle name="Note 5 26 3 2 2 3" xfId="46398" xr:uid="{00000000-0005-0000-0000-000095900000}"/>
    <cellStyle name="Note 5 26 3 2 3" xfId="16971" xr:uid="{00000000-0005-0000-0000-000096900000}"/>
    <cellStyle name="Note 5 26 3 2 3 2" xfId="34406" xr:uid="{00000000-0005-0000-0000-000097900000}"/>
    <cellStyle name="Note 5 26 3 2 3 3" xfId="48859" xr:uid="{00000000-0005-0000-0000-000098900000}"/>
    <cellStyle name="Note 5 26 3 2 4" xfId="22615" xr:uid="{00000000-0005-0000-0000-000099900000}"/>
    <cellStyle name="Note 5 26 3 2 5" xfId="37068" xr:uid="{00000000-0005-0000-0000-00009A900000}"/>
    <cellStyle name="Note 5 26 3 3" xfId="7641" xr:uid="{00000000-0005-0000-0000-00009B900000}"/>
    <cellStyle name="Note 5 26 3 3 2" xfId="25076" xr:uid="{00000000-0005-0000-0000-00009C900000}"/>
    <cellStyle name="Note 5 26 3 3 3" xfId="39529" xr:uid="{00000000-0005-0000-0000-00009D900000}"/>
    <cellStyle name="Note 5 26 3 4" xfId="10082" xr:uid="{00000000-0005-0000-0000-00009E900000}"/>
    <cellStyle name="Note 5 26 3 4 2" xfId="27517" xr:uid="{00000000-0005-0000-0000-00009F900000}"/>
    <cellStyle name="Note 5 26 3 4 3" xfId="41970" xr:uid="{00000000-0005-0000-0000-0000A0900000}"/>
    <cellStyle name="Note 5 26 3 5" xfId="12502" xr:uid="{00000000-0005-0000-0000-0000A1900000}"/>
    <cellStyle name="Note 5 26 3 5 2" xfId="29937" xr:uid="{00000000-0005-0000-0000-0000A2900000}"/>
    <cellStyle name="Note 5 26 3 5 3" xfId="44390" xr:uid="{00000000-0005-0000-0000-0000A3900000}"/>
    <cellStyle name="Note 5 26 3 6" xfId="19509" xr:uid="{00000000-0005-0000-0000-0000A4900000}"/>
    <cellStyle name="Note 5 26 4" xfId="2669" xr:uid="{00000000-0005-0000-0000-0000A5900000}"/>
    <cellStyle name="Note 5 26 4 2" xfId="5180" xr:uid="{00000000-0005-0000-0000-0000A6900000}"/>
    <cellStyle name="Note 5 26 4 2 2" xfId="22616" xr:uid="{00000000-0005-0000-0000-0000A7900000}"/>
    <cellStyle name="Note 5 26 4 2 3" xfId="37069" xr:uid="{00000000-0005-0000-0000-0000A8900000}"/>
    <cellStyle name="Note 5 26 4 3" xfId="7642" xr:uid="{00000000-0005-0000-0000-0000A9900000}"/>
    <cellStyle name="Note 5 26 4 3 2" xfId="25077" xr:uid="{00000000-0005-0000-0000-0000AA900000}"/>
    <cellStyle name="Note 5 26 4 3 3" xfId="39530" xr:uid="{00000000-0005-0000-0000-0000AB900000}"/>
    <cellStyle name="Note 5 26 4 4" xfId="10083" xr:uid="{00000000-0005-0000-0000-0000AC900000}"/>
    <cellStyle name="Note 5 26 4 4 2" xfId="27518" xr:uid="{00000000-0005-0000-0000-0000AD900000}"/>
    <cellStyle name="Note 5 26 4 4 3" xfId="41971" xr:uid="{00000000-0005-0000-0000-0000AE900000}"/>
    <cellStyle name="Note 5 26 4 5" xfId="12503" xr:uid="{00000000-0005-0000-0000-0000AF900000}"/>
    <cellStyle name="Note 5 26 4 5 2" xfId="29938" xr:uid="{00000000-0005-0000-0000-0000B0900000}"/>
    <cellStyle name="Note 5 26 4 5 3" xfId="44391" xr:uid="{00000000-0005-0000-0000-0000B1900000}"/>
    <cellStyle name="Note 5 26 4 6" xfId="15437" xr:uid="{00000000-0005-0000-0000-0000B2900000}"/>
    <cellStyle name="Note 5 26 4 6 2" xfId="32872" xr:uid="{00000000-0005-0000-0000-0000B3900000}"/>
    <cellStyle name="Note 5 26 4 6 3" xfId="47325" xr:uid="{00000000-0005-0000-0000-0000B4900000}"/>
    <cellStyle name="Note 5 26 4 7" xfId="19510" xr:uid="{00000000-0005-0000-0000-0000B5900000}"/>
    <cellStyle name="Note 5 26 4 8" xfId="20599" xr:uid="{00000000-0005-0000-0000-0000B6900000}"/>
    <cellStyle name="Note 5 26 5" xfId="5177" xr:uid="{00000000-0005-0000-0000-0000B7900000}"/>
    <cellStyle name="Note 5 26 5 2" xfId="14508" xr:uid="{00000000-0005-0000-0000-0000B8900000}"/>
    <cellStyle name="Note 5 26 5 2 2" xfId="31943" xr:uid="{00000000-0005-0000-0000-0000B9900000}"/>
    <cellStyle name="Note 5 26 5 2 3" xfId="46396" xr:uid="{00000000-0005-0000-0000-0000BA900000}"/>
    <cellStyle name="Note 5 26 5 3" xfId="16969" xr:uid="{00000000-0005-0000-0000-0000BB900000}"/>
    <cellStyle name="Note 5 26 5 3 2" xfId="34404" xr:uid="{00000000-0005-0000-0000-0000BC900000}"/>
    <cellStyle name="Note 5 26 5 3 3" xfId="48857" xr:uid="{00000000-0005-0000-0000-0000BD900000}"/>
    <cellStyle name="Note 5 26 5 4" xfId="22613" xr:uid="{00000000-0005-0000-0000-0000BE900000}"/>
    <cellStyle name="Note 5 26 5 5" xfId="37066" xr:uid="{00000000-0005-0000-0000-0000BF900000}"/>
    <cellStyle name="Note 5 26 6" xfId="7639" xr:uid="{00000000-0005-0000-0000-0000C0900000}"/>
    <cellStyle name="Note 5 26 6 2" xfId="25074" xr:uid="{00000000-0005-0000-0000-0000C1900000}"/>
    <cellStyle name="Note 5 26 6 3" xfId="39527" xr:uid="{00000000-0005-0000-0000-0000C2900000}"/>
    <cellStyle name="Note 5 26 7" xfId="10080" xr:uid="{00000000-0005-0000-0000-0000C3900000}"/>
    <cellStyle name="Note 5 26 7 2" xfId="27515" xr:uid="{00000000-0005-0000-0000-0000C4900000}"/>
    <cellStyle name="Note 5 26 7 3" xfId="41968" xr:uid="{00000000-0005-0000-0000-0000C5900000}"/>
    <cellStyle name="Note 5 26 8" xfId="12500" xr:uid="{00000000-0005-0000-0000-0000C6900000}"/>
    <cellStyle name="Note 5 26 8 2" xfId="29935" xr:uid="{00000000-0005-0000-0000-0000C7900000}"/>
    <cellStyle name="Note 5 26 8 3" xfId="44388" xr:uid="{00000000-0005-0000-0000-0000C8900000}"/>
    <cellStyle name="Note 5 26 9" xfId="19507" xr:uid="{00000000-0005-0000-0000-0000C9900000}"/>
    <cellStyle name="Note 5 27" xfId="2670" xr:uid="{00000000-0005-0000-0000-0000CA900000}"/>
    <cellStyle name="Note 5 27 2" xfId="2671" xr:uid="{00000000-0005-0000-0000-0000CB900000}"/>
    <cellStyle name="Note 5 27 2 2" xfId="5182" xr:uid="{00000000-0005-0000-0000-0000CC900000}"/>
    <cellStyle name="Note 5 27 2 2 2" xfId="14512" xr:uid="{00000000-0005-0000-0000-0000CD900000}"/>
    <cellStyle name="Note 5 27 2 2 2 2" xfId="31947" xr:uid="{00000000-0005-0000-0000-0000CE900000}"/>
    <cellStyle name="Note 5 27 2 2 2 3" xfId="46400" xr:uid="{00000000-0005-0000-0000-0000CF900000}"/>
    <cellStyle name="Note 5 27 2 2 3" xfId="16973" xr:uid="{00000000-0005-0000-0000-0000D0900000}"/>
    <cellStyle name="Note 5 27 2 2 3 2" xfId="34408" xr:uid="{00000000-0005-0000-0000-0000D1900000}"/>
    <cellStyle name="Note 5 27 2 2 3 3" xfId="48861" xr:uid="{00000000-0005-0000-0000-0000D2900000}"/>
    <cellStyle name="Note 5 27 2 2 4" xfId="22618" xr:uid="{00000000-0005-0000-0000-0000D3900000}"/>
    <cellStyle name="Note 5 27 2 2 5" xfId="37071" xr:uid="{00000000-0005-0000-0000-0000D4900000}"/>
    <cellStyle name="Note 5 27 2 3" xfId="7644" xr:uid="{00000000-0005-0000-0000-0000D5900000}"/>
    <cellStyle name="Note 5 27 2 3 2" xfId="25079" xr:uid="{00000000-0005-0000-0000-0000D6900000}"/>
    <cellStyle name="Note 5 27 2 3 3" xfId="39532" xr:uid="{00000000-0005-0000-0000-0000D7900000}"/>
    <cellStyle name="Note 5 27 2 4" xfId="10085" xr:uid="{00000000-0005-0000-0000-0000D8900000}"/>
    <cellStyle name="Note 5 27 2 4 2" xfId="27520" xr:uid="{00000000-0005-0000-0000-0000D9900000}"/>
    <cellStyle name="Note 5 27 2 4 3" xfId="41973" xr:uid="{00000000-0005-0000-0000-0000DA900000}"/>
    <cellStyle name="Note 5 27 2 5" xfId="12505" xr:uid="{00000000-0005-0000-0000-0000DB900000}"/>
    <cellStyle name="Note 5 27 2 5 2" xfId="29940" xr:uid="{00000000-0005-0000-0000-0000DC900000}"/>
    <cellStyle name="Note 5 27 2 5 3" xfId="44393" xr:uid="{00000000-0005-0000-0000-0000DD900000}"/>
    <cellStyle name="Note 5 27 2 6" xfId="19512" xr:uid="{00000000-0005-0000-0000-0000DE900000}"/>
    <cellStyle name="Note 5 27 3" xfId="2672" xr:uid="{00000000-0005-0000-0000-0000DF900000}"/>
    <cellStyle name="Note 5 27 3 2" xfId="5183" xr:uid="{00000000-0005-0000-0000-0000E0900000}"/>
    <cellStyle name="Note 5 27 3 2 2" xfId="14513" xr:uid="{00000000-0005-0000-0000-0000E1900000}"/>
    <cellStyle name="Note 5 27 3 2 2 2" xfId="31948" xr:uid="{00000000-0005-0000-0000-0000E2900000}"/>
    <cellStyle name="Note 5 27 3 2 2 3" xfId="46401" xr:uid="{00000000-0005-0000-0000-0000E3900000}"/>
    <cellStyle name="Note 5 27 3 2 3" xfId="16974" xr:uid="{00000000-0005-0000-0000-0000E4900000}"/>
    <cellStyle name="Note 5 27 3 2 3 2" xfId="34409" xr:uid="{00000000-0005-0000-0000-0000E5900000}"/>
    <cellStyle name="Note 5 27 3 2 3 3" xfId="48862" xr:uid="{00000000-0005-0000-0000-0000E6900000}"/>
    <cellStyle name="Note 5 27 3 2 4" xfId="22619" xr:uid="{00000000-0005-0000-0000-0000E7900000}"/>
    <cellStyle name="Note 5 27 3 2 5" xfId="37072" xr:uid="{00000000-0005-0000-0000-0000E8900000}"/>
    <cellStyle name="Note 5 27 3 3" xfId="7645" xr:uid="{00000000-0005-0000-0000-0000E9900000}"/>
    <cellStyle name="Note 5 27 3 3 2" xfId="25080" xr:uid="{00000000-0005-0000-0000-0000EA900000}"/>
    <cellStyle name="Note 5 27 3 3 3" xfId="39533" xr:uid="{00000000-0005-0000-0000-0000EB900000}"/>
    <cellStyle name="Note 5 27 3 4" xfId="10086" xr:uid="{00000000-0005-0000-0000-0000EC900000}"/>
    <cellStyle name="Note 5 27 3 4 2" xfId="27521" xr:uid="{00000000-0005-0000-0000-0000ED900000}"/>
    <cellStyle name="Note 5 27 3 4 3" xfId="41974" xr:uid="{00000000-0005-0000-0000-0000EE900000}"/>
    <cellStyle name="Note 5 27 3 5" xfId="12506" xr:uid="{00000000-0005-0000-0000-0000EF900000}"/>
    <cellStyle name="Note 5 27 3 5 2" xfId="29941" xr:uid="{00000000-0005-0000-0000-0000F0900000}"/>
    <cellStyle name="Note 5 27 3 5 3" xfId="44394" xr:uid="{00000000-0005-0000-0000-0000F1900000}"/>
    <cellStyle name="Note 5 27 3 6" xfId="19513" xr:uid="{00000000-0005-0000-0000-0000F2900000}"/>
    <cellStyle name="Note 5 27 4" xfId="2673" xr:uid="{00000000-0005-0000-0000-0000F3900000}"/>
    <cellStyle name="Note 5 27 4 2" xfId="5184" xr:uid="{00000000-0005-0000-0000-0000F4900000}"/>
    <cellStyle name="Note 5 27 4 2 2" xfId="22620" xr:uid="{00000000-0005-0000-0000-0000F5900000}"/>
    <cellStyle name="Note 5 27 4 2 3" xfId="37073" xr:uid="{00000000-0005-0000-0000-0000F6900000}"/>
    <cellStyle name="Note 5 27 4 3" xfId="7646" xr:uid="{00000000-0005-0000-0000-0000F7900000}"/>
    <cellStyle name="Note 5 27 4 3 2" xfId="25081" xr:uid="{00000000-0005-0000-0000-0000F8900000}"/>
    <cellStyle name="Note 5 27 4 3 3" xfId="39534" xr:uid="{00000000-0005-0000-0000-0000F9900000}"/>
    <cellStyle name="Note 5 27 4 4" xfId="10087" xr:uid="{00000000-0005-0000-0000-0000FA900000}"/>
    <cellStyle name="Note 5 27 4 4 2" xfId="27522" xr:uid="{00000000-0005-0000-0000-0000FB900000}"/>
    <cellStyle name="Note 5 27 4 4 3" xfId="41975" xr:uid="{00000000-0005-0000-0000-0000FC900000}"/>
    <cellStyle name="Note 5 27 4 5" xfId="12507" xr:uid="{00000000-0005-0000-0000-0000FD900000}"/>
    <cellStyle name="Note 5 27 4 5 2" xfId="29942" xr:uid="{00000000-0005-0000-0000-0000FE900000}"/>
    <cellStyle name="Note 5 27 4 5 3" xfId="44395" xr:uid="{00000000-0005-0000-0000-0000FF900000}"/>
    <cellStyle name="Note 5 27 4 6" xfId="15438" xr:uid="{00000000-0005-0000-0000-000000910000}"/>
    <cellStyle name="Note 5 27 4 6 2" xfId="32873" xr:uid="{00000000-0005-0000-0000-000001910000}"/>
    <cellStyle name="Note 5 27 4 6 3" xfId="47326" xr:uid="{00000000-0005-0000-0000-000002910000}"/>
    <cellStyle name="Note 5 27 4 7" xfId="19514" xr:uid="{00000000-0005-0000-0000-000003910000}"/>
    <cellStyle name="Note 5 27 4 8" xfId="20600" xr:uid="{00000000-0005-0000-0000-000004910000}"/>
    <cellStyle name="Note 5 27 5" xfId="5181" xr:uid="{00000000-0005-0000-0000-000005910000}"/>
    <cellStyle name="Note 5 27 5 2" xfId="14511" xr:uid="{00000000-0005-0000-0000-000006910000}"/>
    <cellStyle name="Note 5 27 5 2 2" xfId="31946" xr:uid="{00000000-0005-0000-0000-000007910000}"/>
    <cellStyle name="Note 5 27 5 2 3" xfId="46399" xr:uid="{00000000-0005-0000-0000-000008910000}"/>
    <cellStyle name="Note 5 27 5 3" xfId="16972" xr:uid="{00000000-0005-0000-0000-000009910000}"/>
    <cellStyle name="Note 5 27 5 3 2" xfId="34407" xr:uid="{00000000-0005-0000-0000-00000A910000}"/>
    <cellStyle name="Note 5 27 5 3 3" xfId="48860" xr:uid="{00000000-0005-0000-0000-00000B910000}"/>
    <cellStyle name="Note 5 27 5 4" xfId="22617" xr:uid="{00000000-0005-0000-0000-00000C910000}"/>
    <cellStyle name="Note 5 27 5 5" xfId="37070" xr:uid="{00000000-0005-0000-0000-00000D910000}"/>
    <cellStyle name="Note 5 27 6" xfId="7643" xr:uid="{00000000-0005-0000-0000-00000E910000}"/>
    <cellStyle name="Note 5 27 6 2" xfId="25078" xr:uid="{00000000-0005-0000-0000-00000F910000}"/>
    <cellStyle name="Note 5 27 6 3" xfId="39531" xr:uid="{00000000-0005-0000-0000-000010910000}"/>
    <cellStyle name="Note 5 27 7" xfId="10084" xr:uid="{00000000-0005-0000-0000-000011910000}"/>
    <cellStyle name="Note 5 27 7 2" xfId="27519" xr:uid="{00000000-0005-0000-0000-000012910000}"/>
    <cellStyle name="Note 5 27 7 3" xfId="41972" xr:uid="{00000000-0005-0000-0000-000013910000}"/>
    <cellStyle name="Note 5 27 8" xfId="12504" xr:uid="{00000000-0005-0000-0000-000014910000}"/>
    <cellStyle name="Note 5 27 8 2" xfId="29939" xr:uid="{00000000-0005-0000-0000-000015910000}"/>
    <cellStyle name="Note 5 27 8 3" xfId="44392" xr:uid="{00000000-0005-0000-0000-000016910000}"/>
    <cellStyle name="Note 5 27 9" xfId="19511" xr:uid="{00000000-0005-0000-0000-000017910000}"/>
    <cellStyle name="Note 5 28" xfId="2674" xr:uid="{00000000-0005-0000-0000-000018910000}"/>
    <cellStyle name="Note 5 28 2" xfId="5185" xr:uid="{00000000-0005-0000-0000-000019910000}"/>
    <cellStyle name="Note 5 28 2 2" xfId="14514" xr:uid="{00000000-0005-0000-0000-00001A910000}"/>
    <cellStyle name="Note 5 28 2 2 2" xfId="31949" xr:uid="{00000000-0005-0000-0000-00001B910000}"/>
    <cellStyle name="Note 5 28 2 2 3" xfId="46402" xr:uid="{00000000-0005-0000-0000-00001C910000}"/>
    <cellStyle name="Note 5 28 2 3" xfId="16975" xr:uid="{00000000-0005-0000-0000-00001D910000}"/>
    <cellStyle name="Note 5 28 2 3 2" xfId="34410" xr:uid="{00000000-0005-0000-0000-00001E910000}"/>
    <cellStyle name="Note 5 28 2 3 3" xfId="48863" xr:uid="{00000000-0005-0000-0000-00001F910000}"/>
    <cellStyle name="Note 5 28 2 4" xfId="22621" xr:uid="{00000000-0005-0000-0000-000020910000}"/>
    <cellStyle name="Note 5 28 2 5" xfId="37074" xr:uid="{00000000-0005-0000-0000-000021910000}"/>
    <cellStyle name="Note 5 28 3" xfId="7647" xr:uid="{00000000-0005-0000-0000-000022910000}"/>
    <cellStyle name="Note 5 28 3 2" xfId="25082" xr:uid="{00000000-0005-0000-0000-000023910000}"/>
    <cellStyle name="Note 5 28 3 3" xfId="39535" xr:uid="{00000000-0005-0000-0000-000024910000}"/>
    <cellStyle name="Note 5 28 4" xfId="10088" xr:uid="{00000000-0005-0000-0000-000025910000}"/>
    <cellStyle name="Note 5 28 4 2" xfId="27523" xr:uid="{00000000-0005-0000-0000-000026910000}"/>
    <cellStyle name="Note 5 28 4 3" xfId="41976" xr:uid="{00000000-0005-0000-0000-000027910000}"/>
    <cellStyle name="Note 5 28 5" xfId="12508" xr:uid="{00000000-0005-0000-0000-000028910000}"/>
    <cellStyle name="Note 5 28 5 2" xfId="29943" xr:uid="{00000000-0005-0000-0000-000029910000}"/>
    <cellStyle name="Note 5 28 5 3" xfId="44396" xr:uid="{00000000-0005-0000-0000-00002A910000}"/>
    <cellStyle name="Note 5 28 6" xfId="19515" xr:uid="{00000000-0005-0000-0000-00002B910000}"/>
    <cellStyle name="Note 5 29" xfId="2675" xr:uid="{00000000-0005-0000-0000-00002C910000}"/>
    <cellStyle name="Note 5 29 2" xfId="5186" xr:uid="{00000000-0005-0000-0000-00002D910000}"/>
    <cellStyle name="Note 5 29 2 2" xfId="14515" xr:uid="{00000000-0005-0000-0000-00002E910000}"/>
    <cellStyle name="Note 5 29 2 2 2" xfId="31950" xr:uid="{00000000-0005-0000-0000-00002F910000}"/>
    <cellStyle name="Note 5 29 2 2 3" xfId="46403" xr:uid="{00000000-0005-0000-0000-000030910000}"/>
    <cellStyle name="Note 5 29 2 3" xfId="16976" xr:uid="{00000000-0005-0000-0000-000031910000}"/>
    <cellStyle name="Note 5 29 2 3 2" xfId="34411" xr:uid="{00000000-0005-0000-0000-000032910000}"/>
    <cellStyle name="Note 5 29 2 3 3" xfId="48864" xr:uid="{00000000-0005-0000-0000-000033910000}"/>
    <cellStyle name="Note 5 29 2 4" xfId="22622" xr:uid="{00000000-0005-0000-0000-000034910000}"/>
    <cellStyle name="Note 5 29 2 5" xfId="37075" xr:uid="{00000000-0005-0000-0000-000035910000}"/>
    <cellStyle name="Note 5 29 3" xfId="7648" xr:uid="{00000000-0005-0000-0000-000036910000}"/>
    <cellStyle name="Note 5 29 3 2" xfId="25083" xr:uid="{00000000-0005-0000-0000-000037910000}"/>
    <cellStyle name="Note 5 29 3 3" xfId="39536" xr:uid="{00000000-0005-0000-0000-000038910000}"/>
    <cellStyle name="Note 5 29 4" xfId="10089" xr:uid="{00000000-0005-0000-0000-000039910000}"/>
    <cellStyle name="Note 5 29 4 2" xfId="27524" xr:uid="{00000000-0005-0000-0000-00003A910000}"/>
    <cellStyle name="Note 5 29 4 3" xfId="41977" xr:uid="{00000000-0005-0000-0000-00003B910000}"/>
    <cellStyle name="Note 5 29 5" xfId="12509" xr:uid="{00000000-0005-0000-0000-00003C910000}"/>
    <cellStyle name="Note 5 29 5 2" xfId="29944" xr:uid="{00000000-0005-0000-0000-00003D910000}"/>
    <cellStyle name="Note 5 29 5 3" xfId="44397" xr:uid="{00000000-0005-0000-0000-00003E910000}"/>
    <cellStyle name="Note 5 29 6" xfId="19516" xr:uid="{00000000-0005-0000-0000-00003F910000}"/>
    <cellStyle name="Note 5 3" xfId="2676" xr:uid="{00000000-0005-0000-0000-000040910000}"/>
    <cellStyle name="Note 5 3 10" xfId="7649" xr:uid="{00000000-0005-0000-0000-000041910000}"/>
    <cellStyle name="Note 5 3 10 2" xfId="25084" xr:uid="{00000000-0005-0000-0000-000042910000}"/>
    <cellStyle name="Note 5 3 10 3" xfId="39537" xr:uid="{00000000-0005-0000-0000-000043910000}"/>
    <cellStyle name="Note 5 3 11" xfId="10090" xr:uid="{00000000-0005-0000-0000-000044910000}"/>
    <cellStyle name="Note 5 3 11 2" xfId="27525" xr:uid="{00000000-0005-0000-0000-000045910000}"/>
    <cellStyle name="Note 5 3 11 3" xfId="41978" xr:uid="{00000000-0005-0000-0000-000046910000}"/>
    <cellStyle name="Note 5 3 12" xfId="12510" xr:uid="{00000000-0005-0000-0000-000047910000}"/>
    <cellStyle name="Note 5 3 12 2" xfId="29945" xr:uid="{00000000-0005-0000-0000-000048910000}"/>
    <cellStyle name="Note 5 3 12 3" xfId="44398" xr:uid="{00000000-0005-0000-0000-000049910000}"/>
    <cellStyle name="Note 5 3 13" xfId="19517" xr:uid="{00000000-0005-0000-0000-00004A910000}"/>
    <cellStyle name="Note 5 3 2" xfId="2677" xr:uid="{00000000-0005-0000-0000-00004B910000}"/>
    <cellStyle name="Note 5 3 2 2" xfId="2678" xr:uid="{00000000-0005-0000-0000-00004C910000}"/>
    <cellStyle name="Note 5 3 2 2 2" xfId="5189" xr:uid="{00000000-0005-0000-0000-00004D910000}"/>
    <cellStyle name="Note 5 3 2 2 2 2" xfId="14518" xr:uid="{00000000-0005-0000-0000-00004E910000}"/>
    <cellStyle name="Note 5 3 2 2 2 2 2" xfId="31953" xr:uid="{00000000-0005-0000-0000-00004F910000}"/>
    <cellStyle name="Note 5 3 2 2 2 2 3" xfId="46406" xr:uid="{00000000-0005-0000-0000-000050910000}"/>
    <cellStyle name="Note 5 3 2 2 2 3" xfId="16979" xr:uid="{00000000-0005-0000-0000-000051910000}"/>
    <cellStyle name="Note 5 3 2 2 2 3 2" xfId="34414" xr:uid="{00000000-0005-0000-0000-000052910000}"/>
    <cellStyle name="Note 5 3 2 2 2 3 3" xfId="48867" xr:uid="{00000000-0005-0000-0000-000053910000}"/>
    <cellStyle name="Note 5 3 2 2 2 4" xfId="22625" xr:uid="{00000000-0005-0000-0000-000054910000}"/>
    <cellStyle name="Note 5 3 2 2 2 5" xfId="37078" xr:uid="{00000000-0005-0000-0000-000055910000}"/>
    <cellStyle name="Note 5 3 2 2 3" xfId="7651" xr:uid="{00000000-0005-0000-0000-000056910000}"/>
    <cellStyle name="Note 5 3 2 2 3 2" xfId="25086" xr:uid="{00000000-0005-0000-0000-000057910000}"/>
    <cellStyle name="Note 5 3 2 2 3 3" xfId="39539" xr:uid="{00000000-0005-0000-0000-000058910000}"/>
    <cellStyle name="Note 5 3 2 2 4" xfId="10092" xr:uid="{00000000-0005-0000-0000-000059910000}"/>
    <cellStyle name="Note 5 3 2 2 4 2" xfId="27527" xr:uid="{00000000-0005-0000-0000-00005A910000}"/>
    <cellStyle name="Note 5 3 2 2 4 3" xfId="41980" xr:uid="{00000000-0005-0000-0000-00005B910000}"/>
    <cellStyle name="Note 5 3 2 2 5" xfId="12512" xr:uid="{00000000-0005-0000-0000-00005C910000}"/>
    <cellStyle name="Note 5 3 2 2 5 2" xfId="29947" xr:uid="{00000000-0005-0000-0000-00005D910000}"/>
    <cellStyle name="Note 5 3 2 2 5 3" xfId="44400" xr:uid="{00000000-0005-0000-0000-00005E910000}"/>
    <cellStyle name="Note 5 3 2 2 6" xfId="19519" xr:uid="{00000000-0005-0000-0000-00005F910000}"/>
    <cellStyle name="Note 5 3 2 3" xfId="2679" xr:uid="{00000000-0005-0000-0000-000060910000}"/>
    <cellStyle name="Note 5 3 2 3 2" xfId="5190" xr:uid="{00000000-0005-0000-0000-000061910000}"/>
    <cellStyle name="Note 5 3 2 3 2 2" xfId="14519" xr:uid="{00000000-0005-0000-0000-000062910000}"/>
    <cellStyle name="Note 5 3 2 3 2 2 2" xfId="31954" xr:uid="{00000000-0005-0000-0000-000063910000}"/>
    <cellStyle name="Note 5 3 2 3 2 2 3" xfId="46407" xr:uid="{00000000-0005-0000-0000-000064910000}"/>
    <cellStyle name="Note 5 3 2 3 2 3" xfId="16980" xr:uid="{00000000-0005-0000-0000-000065910000}"/>
    <cellStyle name="Note 5 3 2 3 2 3 2" xfId="34415" xr:uid="{00000000-0005-0000-0000-000066910000}"/>
    <cellStyle name="Note 5 3 2 3 2 3 3" xfId="48868" xr:uid="{00000000-0005-0000-0000-000067910000}"/>
    <cellStyle name="Note 5 3 2 3 2 4" xfId="22626" xr:uid="{00000000-0005-0000-0000-000068910000}"/>
    <cellStyle name="Note 5 3 2 3 2 5" xfId="37079" xr:uid="{00000000-0005-0000-0000-000069910000}"/>
    <cellStyle name="Note 5 3 2 3 3" xfId="7652" xr:uid="{00000000-0005-0000-0000-00006A910000}"/>
    <cellStyle name="Note 5 3 2 3 3 2" xfId="25087" xr:uid="{00000000-0005-0000-0000-00006B910000}"/>
    <cellStyle name="Note 5 3 2 3 3 3" xfId="39540" xr:uid="{00000000-0005-0000-0000-00006C910000}"/>
    <cellStyle name="Note 5 3 2 3 4" xfId="10093" xr:uid="{00000000-0005-0000-0000-00006D910000}"/>
    <cellStyle name="Note 5 3 2 3 4 2" xfId="27528" xr:uid="{00000000-0005-0000-0000-00006E910000}"/>
    <cellStyle name="Note 5 3 2 3 4 3" xfId="41981" xr:uid="{00000000-0005-0000-0000-00006F910000}"/>
    <cellStyle name="Note 5 3 2 3 5" xfId="12513" xr:uid="{00000000-0005-0000-0000-000070910000}"/>
    <cellStyle name="Note 5 3 2 3 5 2" xfId="29948" xr:uid="{00000000-0005-0000-0000-000071910000}"/>
    <cellStyle name="Note 5 3 2 3 5 3" xfId="44401" xr:uid="{00000000-0005-0000-0000-000072910000}"/>
    <cellStyle name="Note 5 3 2 3 6" xfId="19520" xr:uid="{00000000-0005-0000-0000-000073910000}"/>
    <cellStyle name="Note 5 3 2 4" xfId="2680" xr:uid="{00000000-0005-0000-0000-000074910000}"/>
    <cellStyle name="Note 5 3 2 4 2" xfId="5191" xr:uid="{00000000-0005-0000-0000-000075910000}"/>
    <cellStyle name="Note 5 3 2 4 2 2" xfId="22627" xr:uid="{00000000-0005-0000-0000-000076910000}"/>
    <cellStyle name="Note 5 3 2 4 2 3" xfId="37080" xr:uid="{00000000-0005-0000-0000-000077910000}"/>
    <cellStyle name="Note 5 3 2 4 3" xfId="7653" xr:uid="{00000000-0005-0000-0000-000078910000}"/>
    <cellStyle name="Note 5 3 2 4 3 2" xfId="25088" xr:uid="{00000000-0005-0000-0000-000079910000}"/>
    <cellStyle name="Note 5 3 2 4 3 3" xfId="39541" xr:uid="{00000000-0005-0000-0000-00007A910000}"/>
    <cellStyle name="Note 5 3 2 4 4" xfId="10094" xr:uid="{00000000-0005-0000-0000-00007B910000}"/>
    <cellStyle name="Note 5 3 2 4 4 2" xfId="27529" xr:uid="{00000000-0005-0000-0000-00007C910000}"/>
    <cellStyle name="Note 5 3 2 4 4 3" xfId="41982" xr:uid="{00000000-0005-0000-0000-00007D910000}"/>
    <cellStyle name="Note 5 3 2 4 5" xfId="12514" xr:uid="{00000000-0005-0000-0000-00007E910000}"/>
    <cellStyle name="Note 5 3 2 4 5 2" xfId="29949" xr:uid="{00000000-0005-0000-0000-00007F910000}"/>
    <cellStyle name="Note 5 3 2 4 5 3" xfId="44402" xr:uid="{00000000-0005-0000-0000-000080910000}"/>
    <cellStyle name="Note 5 3 2 4 6" xfId="15439" xr:uid="{00000000-0005-0000-0000-000081910000}"/>
    <cellStyle name="Note 5 3 2 4 6 2" xfId="32874" xr:uid="{00000000-0005-0000-0000-000082910000}"/>
    <cellStyle name="Note 5 3 2 4 6 3" xfId="47327" xr:uid="{00000000-0005-0000-0000-000083910000}"/>
    <cellStyle name="Note 5 3 2 4 7" xfId="19521" xr:uid="{00000000-0005-0000-0000-000084910000}"/>
    <cellStyle name="Note 5 3 2 4 8" xfId="20601" xr:uid="{00000000-0005-0000-0000-000085910000}"/>
    <cellStyle name="Note 5 3 2 5" xfId="5188" xr:uid="{00000000-0005-0000-0000-000086910000}"/>
    <cellStyle name="Note 5 3 2 5 2" xfId="14517" xr:uid="{00000000-0005-0000-0000-000087910000}"/>
    <cellStyle name="Note 5 3 2 5 2 2" xfId="31952" xr:uid="{00000000-0005-0000-0000-000088910000}"/>
    <cellStyle name="Note 5 3 2 5 2 3" xfId="46405" xr:uid="{00000000-0005-0000-0000-000089910000}"/>
    <cellStyle name="Note 5 3 2 5 3" xfId="16978" xr:uid="{00000000-0005-0000-0000-00008A910000}"/>
    <cellStyle name="Note 5 3 2 5 3 2" xfId="34413" xr:uid="{00000000-0005-0000-0000-00008B910000}"/>
    <cellStyle name="Note 5 3 2 5 3 3" xfId="48866" xr:uid="{00000000-0005-0000-0000-00008C910000}"/>
    <cellStyle name="Note 5 3 2 5 4" xfId="22624" xr:uid="{00000000-0005-0000-0000-00008D910000}"/>
    <cellStyle name="Note 5 3 2 5 5" xfId="37077" xr:uid="{00000000-0005-0000-0000-00008E910000}"/>
    <cellStyle name="Note 5 3 2 6" xfId="7650" xr:uid="{00000000-0005-0000-0000-00008F910000}"/>
    <cellStyle name="Note 5 3 2 6 2" xfId="25085" xr:uid="{00000000-0005-0000-0000-000090910000}"/>
    <cellStyle name="Note 5 3 2 6 3" xfId="39538" xr:uid="{00000000-0005-0000-0000-000091910000}"/>
    <cellStyle name="Note 5 3 2 7" xfId="10091" xr:uid="{00000000-0005-0000-0000-000092910000}"/>
    <cellStyle name="Note 5 3 2 7 2" xfId="27526" xr:uid="{00000000-0005-0000-0000-000093910000}"/>
    <cellStyle name="Note 5 3 2 7 3" xfId="41979" xr:uid="{00000000-0005-0000-0000-000094910000}"/>
    <cellStyle name="Note 5 3 2 8" xfId="12511" xr:uid="{00000000-0005-0000-0000-000095910000}"/>
    <cellStyle name="Note 5 3 2 8 2" xfId="29946" xr:uid="{00000000-0005-0000-0000-000096910000}"/>
    <cellStyle name="Note 5 3 2 8 3" xfId="44399" xr:uid="{00000000-0005-0000-0000-000097910000}"/>
    <cellStyle name="Note 5 3 2 9" xfId="19518" xr:uid="{00000000-0005-0000-0000-000098910000}"/>
    <cellStyle name="Note 5 3 3" xfId="2681" xr:uid="{00000000-0005-0000-0000-000099910000}"/>
    <cellStyle name="Note 5 3 3 2" xfId="2682" xr:uid="{00000000-0005-0000-0000-00009A910000}"/>
    <cellStyle name="Note 5 3 3 2 2" xfId="5193" xr:uid="{00000000-0005-0000-0000-00009B910000}"/>
    <cellStyle name="Note 5 3 3 2 2 2" xfId="14521" xr:uid="{00000000-0005-0000-0000-00009C910000}"/>
    <cellStyle name="Note 5 3 3 2 2 2 2" xfId="31956" xr:uid="{00000000-0005-0000-0000-00009D910000}"/>
    <cellStyle name="Note 5 3 3 2 2 2 3" xfId="46409" xr:uid="{00000000-0005-0000-0000-00009E910000}"/>
    <cellStyle name="Note 5 3 3 2 2 3" xfId="16982" xr:uid="{00000000-0005-0000-0000-00009F910000}"/>
    <cellStyle name="Note 5 3 3 2 2 3 2" xfId="34417" xr:uid="{00000000-0005-0000-0000-0000A0910000}"/>
    <cellStyle name="Note 5 3 3 2 2 3 3" xfId="48870" xr:uid="{00000000-0005-0000-0000-0000A1910000}"/>
    <cellStyle name="Note 5 3 3 2 2 4" xfId="22629" xr:uid="{00000000-0005-0000-0000-0000A2910000}"/>
    <cellStyle name="Note 5 3 3 2 2 5" xfId="37082" xr:uid="{00000000-0005-0000-0000-0000A3910000}"/>
    <cellStyle name="Note 5 3 3 2 3" xfId="7655" xr:uid="{00000000-0005-0000-0000-0000A4910000}"/>
    <cellStyle name="Note 5 3 3 2 3 2" xfId="25090" xr:uid="{00000000-0005-0000-0000-0000A5910000}"/>
    <cellStyle name="Note 5 3 3 2 3 3" xfId="39543" xr:uid="{00000000-0005-0000-0000-0000A6910000}"/>
    <cellStyle name="Note 5 3 3 2 4" xfId="10096" xr:uid="{00000000-0005-0000-0000-0000A7910000}"/>
    <cellStyle name="Note 5 3 3 2 4 2" xfId="27531" xr:uid="{00000000-0005-0000-0000-0000A8910000}"/>
    <cellStyle name="Note 5 3 3 2 4 3" xfId="41984" xr:uid="{00000000-0005-0000-0000-0000A9910000}"/>
    <cellStyle name="Note 5 3 3 2 5" xfId="12516" xr:uid="{00000000-0005-0000-0000-0000AA910000}"/>
    <cellStyle name="Note 5 3 3 2 5 2" xfId="29951" xr:uid="{00000000-0005-0000-0000-0000AB910000}"/>
    <cellStyle name="Note 5 3 3 2 5 3" xfId="44404" xr:uid="{00000000-0005-0000-0000-0000AC910000}"/>
    <cellStyle name="Note 5 3 3 2 6" xfId="19523" xr:uid="{00000000-0005-0000-0000-0000AD910000}"/>
    <cellStyle name="Note 5 3 3 3" xfId="2683" xr:uid="{00000000-0005-0000-0000-0000AE910000}"/>
    <cellStyle name="Note 5 3 3 3 2" xfId="5194" xr:uid="{00000000-0005-0000-0000-0000AF910000}"/>
    <cellStyle name="Note 5 3 3 3 2 2" xfId="14522" xr:uid="{00000000-0005-0000-0000-0000B0910000}"/>
    <cellStyle name="Note 5 3 3 3 2 2 2" xfId="31957" xr:uid="{00000000-0005-0000-0000-0000B1910000}"/>
    <cellStyle name="Note 5 3 3 3 2 2 3" xfId="46410" xr:uid="{00000000-0005-0000-0000-0000B2910000}"/>
    <cellStyle name="Note 5 3 3 3 2 3" xfId="16983" xr:uid="{00000000-0005-0000-0000-0000B3910000}"/>
    <cellStyle name="Note 5 3 3 3 2 3 2" xfId="34418" xr:uid="{00000000-0005-0000-0000-0000B4910000}"/>
    <cellStyle name="Note 5 3 3 3 2 3 3" xfId="48871" xr:uid="{00000000-0005-0000-0000-0000B5910000}"/>
    <cellStyle name="Note 5 3 3 3 2 4" xfId="22630" xr:uid="{00000000-0005-0000-0000-0000B6910000}"/>
    <cellStyle name="Note 5 3 3 3 2 5" xfId="37083" xr:uid="{00000000-0005-0000-0000-0000B7910000}"/>
    <cellStyle name="Note 5 3 3 3 3" xfId="7656" xr:uid="{00000000-0005-0000-0000-0000B8910000}"/>
    <cellStyle name="Note 5 3 3 3 3 2" xfId="25091" xr:uid="{00000000-0005-0000-0000-0000B9910000}"/>
    <cellStyle name="Note 5 3 3 3 3 3" xfId="39544" xr:uid="{00000000-0005-0000-0000-0000BA910000}"/>
    <cellStyle name="Note 5 3 3 3 4" xfId="10097" xr:uid="{00000000-0005-0000-0000-0000BB910000}"/>
    <cellStyle name="Note 5 3 3 3 4 2" xfId="27532" xr:uid="{00000000-0005-0000-0000-0000BC910000}"/>
    <cellStyle name="Note 5 3 3 3 4 3" xfId="41985" xr:uid="{00000000-0005-0000-0000-0000BD910000}"/>
    <cellStyle name="Note 5 3 3 3 5" xfId="12517" xr:uid="{00000000-0005-0000-0000-0000BE910000}"/>
    <cellStyle name="Note 5 3 3 3 5 2" xfId="29952" xr:uid="{00000000-0005-0000-0000-0000BF910000}"/>
    <cellStyle name="Note 5 3 3 3 5 3" xfId="44405" xr:uid="{00000000-0005-0000-0000-0000C0910000}"/>
    <cellStyle name="Note 5 3 3 3 6" xfId="19524" xr:uid="{00000000-0005-0000-0000-0000C1910000}"/>
    <cellStyle name="Note 5 3 3 4" xfId="2684" xr:uid="{00000000-0005-0000-0000-0000C2910000}"/>
    <cellStyle name="Note 5 3 3 4 2" xfId="5195" xr:uid="{00000000-0005-0000-0000-0000C3910000}"/>
    <cellStyle name="Note 5 3 3 4 2 2" xfId="22631" xr:uid="{00000000-0005-0000-0000-0000C4910000}"/>
    <cellStyle name="Note 5 3 3 4 2 3" xfId="37084" xr:uid="{00000000-0005-0000-0000-0000C5910000}"/>
    <cellStyle name="Note 5 3 3 4 3" xfId="7657" xr:uid="{00000000-0005-0000-0000-0000C6910000}"/>
    <cellStyle name="Note 5 3 3 4 3 2" xfId="25092" xr:uid="{00000000-0005-0000-0000-0000C7910000}"/>
    <cellStyle name="Note 5 3 3 4 3 3" xfId="39545" xr:uid="{00000000-0005-0000-0000-0000C8910000}"/>
    <cellStyle name="Note 5 3 3 4 4" xfId="10098" xr:uid="{00000000-0005-0000-0000-0000C9910000}"/>
    <cellStyle name="Note 5 3 3 4 4 2" xfId="27533" xr:uid="{00000000-0005-0000-0000-0000CA910000}"/>
    <cellStyle name="Note 5 3 3 4 4 3" xfId="41986" xr:uid="{00000000-0005-0000-0000-0000CB910000}"/>
    <cellStyle name="Note 5 3 3 4 5" xfId="12518" xr:uid="{00000000-0005-0000-0000-0000CC910000}"/>
    <cellStyle name="Note 5 3 3 4 5 2" xfId="29953" xr:uid="{00000000-0005-0000-0000-0000CD910000}"/>
    <cellStyle name="Note 5 3 3 4 5 3" xfId="44406" xr:uid="{00000000-0005-0000-0000-0000CE910000}"/>
    <cellStyle name="Note 5 3 3 4 6" xfId="15440" xr:uid="{00000000-0005-0000-0000-0000CF910000}"/>
    <cellStyle name="Note 5 3 3 4 6 2" xfId="32875" xr:uid="{00000000-0005-0000-0000-0000D0910000}"/>
    <cellStyle name="Note 5 3 3 4 6 3" xfId="47328" xr:uid="{00000000-0005-0000-0000-0000D1910000}"/>
    <cellStyle name="Note 5 3 3 4 7" xfId="19525" xr:uid="{00000000-0005-0000-0000-0000D2910000}"/>
    <cellStyle name="Note 5 3 3 4 8" xfId="20602" xr:uid="{00000000-0005-0000-0000-0000D3910000}"/>
    <cellStyle name="Note 5 3 3 5" xfId="5192" xr:uid="{00000000-0005-0000-0000-0000D4910000}"/>
    <cellStyle name="Note 5 3 3 5 2" xfId="14520" xr:uid="{00000000-0005-0000-0000-0000D5910000}"/>
    <cellStyle name="Note 5 3 3 5 2 2" xfId="31955" xr:uid="{00000000-0005-0000-0000-0000D6910000}"/>
    <cellStyle name="Note 5 3 3 5 2 3" xfId="46408" xr:uid="{00000000-0005-0000-0000-0000D7910000}"/>
    <cellStyle name="Note 5 3 3 5 3" xfId="16981" xr:uid="{00000000-0005-0000-0000-0000D8910000}"/>
    <cellStyle name="Note 5 3 3 5 3 2" xfId="34416" xr:uid="{00000000-0005-0000-0000-0000D9910000}"/>
    <cellStyle name="Note 5 3 3 5 3 3" xfId="48869" xr:uid="{00000000-0005-0000-0000-0000DA910000}"/>
    <cellStyle name="Note 5 3 3 5 4" xfId="22628" xr:uid="{00000000-0005-0000-0000-0000DB910000}"/>
    <cellStyle name="Note 5 3 3 5 5" xfId="37081" xr:uid="{00000000-0005-0000-0000-0000DC910000}"/>
    <cellStyle name="Note 5 3 3 6" xfId="7654" xr:uid="{00000000-0005-0000-0000-0000DD910000}"/>
    <cellStyle name="Note 5 3 3 6 2" xfId="25089" xr:uid="{00000000-0005-0000-0000-0000DE910000}"/>
    <cellStyle name="Note 5 3 3 6 3" xfId="39542" xr:uid="{00000000-0005-0000-0000-0000DF910000}"/>
    <cellStyle name="Note 5 3 3 7" xfId="10095" xr:uid="{00000000-0005-0000-0000-0000E0910000}"/>
    <cellStyle name="Note 5 3 3 7 2" xfId="27530" xr:uid="{00000000-0005-0000-0000-0000E1910000}"/>
    <cellStyle name="Note 5 3 3 7 3" xfId="41983" xr:uid="{00000000-0005-0000-0000-0000E2910000}"/>
    <cellStyle name="Note 5 3 3 8" xfId="12515" xr:uid="{00000000-0005-0000-0000-0000E3910000}"/>
    <cellStyle name="Note 5 3 3 8 2" xfId="29950" xr:uid="{00000000-0005-0000-0000-0000E4910000}"/>
    <cellStyle name="Note 5 3 3 8 3" xfId="44403" xr:uid="{00000000-0005-0000-0000-0000E5910000}"/>
    <cellStyle name="Note 5 3 3 9" xfId="19522" xr:uid="{00000000-0005-0000-0000-0000E6910000}"/>
    <cellStyle name="Note 5 3 4" xfId="2685" xr:uid="{00000000-0005-0000-0000-0000E7910000}"/>
    <cellStyle name="Note 5 3 4 2" xfId="2686" xr:uid="{00000000-0005-0000-0000-0000E8910000}"/>
    <cellStyle name="Note 5 3 4 2 2" xfId="5197" xr:uid="{00000000-0005-0000-0000-0000E9910000}"/>
    <cellStyle name="Note 5 3 4 2 2 2" xfId="14524" xr:uid="{00000000-0005-0000-0000-0000EA910000}"/>
    <cellStyle name="Note 5 3 4 2 2 2 2" xfId="31959" xr:uid="{00000000-0005-0000-0000-0000EB910000}"/>
    <cellStyle name="Note 5 3 4 2 2 2 3" xfId="46412" xr:uid="{00000000-0005-0000-0000-0000EC910000}"/>
    <cellStyle name="Note 5 3 4 2 2 3" xfId="16985" xr:uid="{00000000-0005-0000-0000-0000ED910000}"/>
    <cellStyle name="Note 5 3 4 2 2 3 2" xfId="34420" xr:uid="{00000000-0005-0000-0000-0000EE910000}"/>
    <cellStyle name="Note 5 3 4 2 2 3 3" xfId="48873" xr:uid="{00000000-0005-0000-0000-0000EF910000}"/>
    <cellStyle name="Note 5 3 4 2 2 4" xfId="22633" xr:uid="{00000000-0005-0000-0000-0000F0910000}"/>
    <cellStyle name="Note 5 3 4 2 2 5" xfId="37086" xr:uid="{00000000-0005-0000-0000-0000F1910000}"/>
    <cellStyle name="Note 5 3 4 2 3" xfId="7659" xr:uid="{00000000-0005-0000-0000-0000F2910000}"/>
    <cellStyle name="Note 5 3 4 2 3 2" xfId="25094" xr:uid="{00000000-0005-0000-0000-0000F3910000}"/>
    <cellStyle name="Note 5 3 4 2 3 3" xfId="39547" xr:uid="{00000000-0005-0000-0000-0000F4910000}"/>
    <cellStyle name="Note 5 3 4 2 4" xfId="10100" xr:uid="{00000000-0005-0000-0000-0000F5910000}"/>
    <cellStyle name="Note 5 3 4 2 4 2" xfId="27535" xr:uid="{00000000-0005-0000-0000-0000F6910000}"/>
    <cellStyle name="Note 5 3 4 2 4 3" xfId="41988" xr:uid="{00000000-0005-0000-0000-0000F7910000}"/>
    <cellStyle name="Note 5 3 4 2 5" xfId="12520" xr:uid="{00000000-0005-0000-0000-0000F8910000}"/>
    <cellStyle name="Note 5 3 4 2 5 2" xfId="29955" xr:uid="{00000000-0005-0000-0000-0000F9910000}"/>
    <cellStyle name="Note 5 3 4 2 5 3" xfId="44408" xr:uid="{00000000-0005-0000-0000-0000FA910000}"/>
    <cellStyle name="Note 5 3 4 2 6" xfId="19527" xr:uid="{00000000-0005-0000-0000-0000FB910000}"/>
    <cellStyle name="Note 5 3 4 3" xfId="2687" xr:uid="{00000000-0005-0000-0000-0000FC910000}"/>
    <cellStyle name="Note 5 3 4 3 2" xfId="5198" xr:uid="{00000000-0005-0000-0000-0000FD910000}"/>
    <cellStyle name="Note 5 3 4 3 2 2" xfId="14525" xr:uid="{00000000-0005-0000-0000-0000FE910000}"/>
    <cellStyle name="Note 5 3 4 3 2 2 2" xfId="31960" xr:uid="{00000000-0005-0000-0000-0000FF910000}"/>
    <cellStyle name="Note 5 3 4 3 2 2 3" xfId="46413" xr:uid="{00000000-0005-0000-0000-000000920000}"/>
    <cellStyle name="Note 5 3 4 3 2 3" xfId="16986" xr:uid="{00000000-0005-0000-0000-000001920000}"/>
    <cellStyle name="Note 5 3 4 3 2 3 2" xfId="34421" xr:uid="{00000000-0005-0000-0000-000002920000}"/>
    <cellStyle name="Note 5 3 4 3 2 3 3" xfId="48874" xr:uid="{00000000-0005-0000-0000-000003920000}"/>
    <cellStyle name="Note 5 3 4 3 2 4" xfId="22634" xr:uid="{00000000-0005-0000-0000-000004920000}"/>
    <cellStyle name="Note 5 3 4 3 2 5" xfId="37087" xr:uid="{00000000-0005-0000-0000-000005920000}"/>
    <cellStyle name="Note 5 3 4 3 3" xfId="7660" xr:uid="{00000000-0005-0000-0000-000006920000}"/>
    <cellStyle name="Note 5 3 4 3 3 2" xfId="25095" xr:uid="{00000000-0005-0000-0000-000007920000}"/>
    <cellStyle name="Note 5 3 4 3 3 3" xfId="39548" xr:uid="{00000000-0005-0000-0000-000008920000}"/>
    <cellStyle name="Note 5 3 4 3 4" xfId="10101" xr:uid="{00000000-0005-0000-0000-000009920000}"/>
    <cellStyle name="Note 5 3 4 3 4 2" xfId="27536" xr:uid="{00000000-0005-0000-0000-00000A920000}"/>
    <cellStyle name="Note 5 3 4 3 4 3" xfId="41989" xr:uid="{00000000-0005-0000-0000-00000B920000}"/>
    <cellStyle name="Note 5 3 4 3 5" xfId="12521" xr:uid="{00000000-0005-0000-0000-00000C920000}"/>
    <cellStyle name="Note 5 3 4 3 5 2" xfId="29956" xr:uid="{00000000-0005-0000-0000-00000D920000}"/>
    <cellStyle name="Note 5 3 4 3 5 3" xfId="44409" xr:uid="{00000000-0005-0000-0000-00000E920000}"/>
    <cellStyle name="Note 5 3 4 3 6" xfId="19528" xr:uid="{00000000-0005-0000-0000-00000F920000}"/>
    <cellStyle name="Note 5 3 4 4" xfId="2688" xr:uid="{00000000-0005-0000-0000-000010920000}"/>
    <cellStyle name="Note 5 3 4 4 2" xfId="5199" xr:uid="{00000000-0005-0000-0000-000011920000}"/>
    <cellStyle name="Note 5 3 4 4 2 2" xfId="22635" xr:uid="{00000000-0005-0000-0000-000012920000}"/>
    <cellStyle name="Note 5 3 4 4 2 3" xfId="37088" xr:uid="{00000000-0005-0000-0000-000013920000}"/>
    <cellStyle name="Note 5 3 4 4 3" xfId="7661" xr:uid="{00000000-0005-0000-0000-000014920000}"/>
    <cellStyle name="Note 5 3 4 4 3 2" xfId="25096" xr:uid="{00000000-0005-0000-0000-000015920000}"/>
    <cellStyle name="Note 5 3 4 4 3 3" xfId="39549" xr:uid="{00000000-0005-0000-0000-000016920000}"/>
    <cellStyle name="Note 5 3 4 4 4" xfId="10102" xr:uid="{00000000-0005-0000-0000-000017920000}"/>
    <cellStyle name="Note 5 3 4 4 4 2" xfId="27537" xr:uid="{00000000-0005-0000-0000-000018920000}"/>
    <cellStyle name="Note 5 3 4 4 4 3" xfId="41990" xr:uid="{00000000-0005-0000-0000-000019920000}"/>
    <cellStyle name="Note 5 3 4 4 5" xfId="12522" xr:uid="{00000000-0005-0000-0000-00001A920000}"/>
    <cellStyle name="Note 5 3 4 4 5 2" xfId="29957" xr:uid="{00000000-0005-0000-0000-00001B920000}"/>
    <cellStyle name="Note 5 3 4 4 5 3" xfId="44410" xr:uid="{00000000-0005-0000-0000-00001C920000}"/>
    <cellStyle name="Note 5 3 4 4 6" xfId="15441" xr:uid="{00000000-0005-0000-0000-00001D920000}"/>
    <cellStyle name="Note 5 3 4 4 6 2" xfId="32876" xr:uid="{00000000-0005-0000-0000-00001E920000}"/>
    <cellStyle name="Note 5 3 4 4 6 3" xfId="47329" xr:uid="{00000000-0005-0000-0000-00001F920000}"/>
    <cellStyle name="Note 5 3 4 4 7" xfId="19529" xr:uid="{00000000-0005-0000-0000-000020920000}"/>
    <cellStyle name="Note 5 3 4 4 8" xfId="20603" xr:uid="{00000000-0005-0000-0000-000021920000}"/>
    <cellStyle name="Note 5 3 4 5" xfId="5196" xr:uid="{00000000-0005-0000-0000-000022920000}"/>
    <cellStyle name="Note 5 3 4 5 2" xfId="14523" xr:uid="{00000000-0005-0000-0000-000023920000}"/>
    <cellStyle name="Note 5 3 4 5 2 2" xfId="31958" xr:uid="{00000000-0005-0000-0000-000024920000}"/>
    <cellStyle name="Note 5 3 4 5 2 3" xfId="46411" xr:uid="{00000000-0005-0000-0000-000025920000}"/>
    <cellStyle name="Note 5 3 4 5 3" xfId="16984" xr:uid="{00000000-0005-0000-0000-000026920000}"/>
    <cellStyle name="Note 5 3 4 5 3 2" xfId="34419" xr:uid="{00000000-0005-0000-0000-000027920000}"/>
    <cellStyle name="Note 5 3 4 5 3 3" xfId="48872" xr:uid="{00000000-0005-0000-0000-000028920000}"/>
    <cellStyle name="Note 5 3 4 5 4" xfId="22632" xr:uid="{00000000-0005-0000-0000-000029920000}"/>
    <cellStyle name="Note 5 3 4 5 5" xfId="37085" xr:uid="{00000000-0005-0000-0000-00002A920000}"/>
    <cellStyle name="Note 5 3 4 6" xfId="7658" xr:uid="{00000000-0005-0000-0000-00002B920000}"/>
    <cellStyle name="Note 5 3 4 6 2" xfId="25093" xr:uid="{00000000-0005-0000-0000-00002C920000}"/>
    <cellStyle name="Note 5 3 4 6 3" xfId="39546" xr:uid="{00000000-0005-0000-0000-00002D920000}"/>
    <cellStyle name="Note 5 3 4 7" xfId="10099" xr:uid="{00000000-0005-0000-0000-00002E920000}"/>
    <cellStyle name="Note 5 3 4 7 2" xfId="27534" xr:uid="{00000000-0005-0000-0000-00002F920000}"/>
    <cellStyle name="Note 5 3 4 7 3" xfId="41987" xr:uid="{00000000-0005-0000-0000-000030920000}"/>
    <cellStyle name="Note 5 3 4 8" xfId="12519" xr:uid="{00000000-0005-0000-0000-000031920000}"/>
    <cellStyle name="Note 5 3 4 8 2" xfId="29954" xr:uid="{00000000-0005-0000-0000-000032920000}"/>
    <cellStyle name="Note 5 3 4 8 3" xfId="44407" xr:uid="{00000000-0005-0000-0000-000033920000}"/>
    <cellStyle name="Note 5 3 4 9" xfId="19526" xr:uid="{00000000-0005-0000-0000-000034920000}"/>
    <cellStyle name="Note 5 3 5" xfId="2689" xr:uid="{00000000-0005-0000-0000-000035920000}"/>
    <cellStyle name="Note 5 3 5 2" xfId="2690" xr:uid="{00000000-0005-0000-0000-000036920000}"/>
    <cellStyle name="Note 5 3 5 2 2" xfId="5201" xr:uid="{00000000-0005-0000-0000-000037920000}"/>
    <cellStyle name="Note 5 3 5 2 2 2" xfId="14527" xr:uid="{00000000-0005-0000-0000-000038920000}"/>
    <cellStyle name="Note 5 3 5 2 2 2 2" xfId="31962" xr:uid="{00000000-0005-0000-0000-000039920000}"/>
    <cellStyle name="Note 5 3 5 2 2 2 3" xfId="46415" xr:uid="{00000000-0005-0000-0000-00003A920000}"/>
    <cellStyle name="Note 5 3 5 2 2 3" xfId="16988" xr:uid="{00000000-0005-0000-0000-00003B920000}"/>
    <cellStyle name="Note 5 3 5 2 2 3 2" xfId="34423" xr:uid="{00000000-0005-0000-0000-00003C920000}"/>
    <cellStyle name="Note 5 3 5 2 2 3 3" xfId="48876" xr:uid="{00000000-0005-0000-0000-00003D920000}"/>
    <cellStyle name="Note 5 3 5 2 2 4" xfId="22637" xr:uid="{00000000-0005-0000-0000-00003E920000}"/>
    <cellStyle name="Note 5 3 5 2 2 5" xfId="37090" xr:uid="{00000000-0005-0000-0000-00003F920000}"/>
    <cellStyle name="Note 5 3 5 2 3" xfId="7663" xr:uid="{00000000-0005-0000-0000-000040920000}"/>
    <cellStyle name="Note 5 3 5 2 3 2" xfId="25098" xr:uid="{00000000-0005-0000-0000-000041920000}"/>
    <cellStyle name="Note 5 3 5 2 3 3" xfId="39551" xr:uid="{00000000-0005-0000-0000-000042920000}"/>
    <cellStyle name="Note 5 3 5 2 4" xfId="10104" xr:uid="{00000000-0005-0000-0000-000043920000}"/>
    <cellStyle name="Note 5 3 5 2 4 2" xfId="27539" xr:uid="{00000000-0005-0000-0000-000044920000}"/>
    <cellStyle name="Note 5 3 5 2 4 3" xfId="41992" xr:uid="{00000000-0005-0000-0000-000045920000}"/>
    <cellStyle name="Note 5 3 5 2 5" xfId="12524" xr:uid="{00000000-0005-0000-0000-000046920000}"/>
    <cellStyle name="Note 5 3 5 2 5 2" xfId="29959" xr:uid="{00000000-0005-0000-0000-000047920000}"/>
    <cellStyle name="Note 5 3 5 2 5 3" xfId="44412" xr:uid="{00000000-0005-0000-0000-000048920000}"/>
    <cellStyle name="Note 5 3 5 2 6" xfId="19531" xr:uid="{00000000-0005-0000-0000-000049920000}"/>
    <cellStyle name="Note 5 3 5 3" xfId="2691" xr:uid="{00000000-0005-0000-0000-00004A920000}"/>
    <cellStyle name="Note 5 3 5 3 2" xfId="5202" xr:uid="{00000000-0005-0000-0000-00004B920000}"/>
    <cellStyle name="Note 5 3 5 3 2 2" xfId="14528" xr:uid="{00000000-0005-0000-0000-00004C920000}"/>
    <cellStyle name="Note 5 3 5 3 2 2 2" xfId="31963" xr:uid="{00000000-0005-0000-0000-00004D920000}"/>
    <cellStyle name="Note 5 3 5 3 2 2 3" xfId="46416" xr:uid="{00000000-0005-0000-0000-00004E920000}"/>
    <cellStyle name="Note 5 3 5 3 2 3" xfId="16989" xr:uid="{00000000-0005-0000-0000-00004F920000}"/>
    <cellStyle name="Note 5 3 5 3 2 3 2" xfId="34424" xr:uid="{00000000-0005-0000-0000-000050920000}"/>
    <cellStyle name="Note 5 3 5 3 2 3 3" xfId="48877" xr:uid="{00000000-0005-0000-0000-000051920000}"/>
    <cellStyle name="Note 5 3 5 3 2 4" xfId="22638" xr:uid="{00000000-0005-0000-0000-000052920000}"/>
    <cellStyle name="Note 5 3 5 3 2 5" xfId="37091" xr:uid="{00000000-0005-0000-0000-000053920000}"/>
    <cellStyle name="Note 5 3 5 3 3" xfId="7664" xr:uid="{00000000-0005-0000-0000-000054920000}"/>
    <cellStyle name="Note 5 3 5 3 3 2" xfId="25099" xr:uid="{00000000-0005-0000-0000-000055920000}"/>
    <cellStyle name="Note 5 3 5 3 3 3" xfId="39552" xr:uid="{00000000-0005-0000-0000-000056920000}"/>
    <cellStyle name="Note 5 3 5 3 4" xfId="10105" xr:uid="{00000000-0005-0000-0000-000057920000}"/>
    <cellStyle name="Note 5 3 5 3 4 2" xfId="27540" xr:uid="{00000000-0005-0000-0000-000058920000}"/>
    <cellStyle name="Note 5 3 5 3 4 3" xfId="41993" xr:uid="{00000000-0005-0000-0000-000059920000}"/>
    <cellStyle name="Note 5 3 5 3 5" xfId="12525" xr:uid="{00000000-0005-0000-0000-00005A920000}"/>
    <cellStyle name="Note 5 3 5 3 5 2" xfId="29960" xr:uid="{00000000-0005-0000-0000-00005B920000}"/>
    <cellStyle name="Note 5 3 5 3 5 3" xfId="44413" xr:uid="{00000000-0005-0000-0000-00005C920000}"/>
    <cellStyle name="Note 5 3 5 3 6" xfId="19532" xr:uid="{00000000-0005-0000-0000-00005D920000}"/>
    <cellStyle name="Note 5 3 5 4" xfId="2692" xr:uid="{00000000-0005-0000-0000-00005E920000}"/>
    <cellStyle name="Note 5 3 5 4 2" xfId="5203" xr:uid="{00000000-0005-0000-0000-00005F920000}"/>
    <cellStyle name="Note 5 3 5 4 2 2" xfId="22639" xr:uid="{00000000-0005-0000-0000-000060920000}"/>
    <cellStyle name="Note 5 3 5 4 2 3" xfId="37092" xr:uid="{00000000-0005-0000-0000-000061920000}"/>
    <cellStyle name="Note 5 3 5 4 3" xfId="7665" xr:uid="{00000000-0005-0000-0000-000062920000}"/>
    <cellStyle name="Note 5 3 5 4 3 2" xfId="25100" xr:uid="{00000000-0005-0000-0000-000063920000}"/>
    <cellStyle name="Note 5 3 5 4 3 3" xfId="39553" xr:uid="{00000000-0005-0000-0000-000064920000}"/>
    <cellStyle name="Note 5 3 5 4 4" xfId="10106" xr:uid="{00000000-0005-0000-0000-000065920000}"/>
    <cellStyle name="Note 5 3 5 4 4 2" xfId="27541" xr:uid="{00000000-0005-0000-0000-000066920000}"/>
    <cellStyle name="Note 5 3 5 4 4 3" xfId="41994" xr:uid="{00000000-0005-0000-0000-000067920000}"/>
    <cellStyle name="Note 5 3 5 4 5" xfId="12526" xr:uid="{00000000-0005-0000-0000-000068920000}"/>
    <cellStyle name="Note 5 3 5 4 5 2" xfId="29961" xr:uid="{00000000-0005-0000-0000-000069920000}"/>
    <cellStyle name="Note 5 3 5 4 5 3" xfId="44414" xr:uid="{00000000-0005-0000-0000-00006A920000}"/>
    <cellStyle name="Note 5 3 5 4 6" xfId="15442" xr:uid="{00000000-0005-0000-0000-00006B920000}"/>
    <cellStyle name="Note 5 3 5 4 6 2" xfId="32877" xr:uid="{00000000-0005-0000-0000-00006C920000}"/>
    <cellStyle name="Note 5 3 5 4 6 3" xfId="47330" xr:uid="{00000000-0005-0000-0000-00006D920000}"/>
    <cellStyle name="Note 5 3 5 4 7" xfId="19533" xr:uid="{00000000-0005-0000-0000-00006E920000}"/>
    <cellStyle name="Note 5 3 5 4 8" xfId="20604" xr:uid="{00000000-0005-0000-0000-00006F920000}"/>
    <cellStyle name="Note 5 3 5 5" xfId="5200" xr:uid="{00000000-0005-0000-0000-000070920000}"/>
    <cellStyle name="Note 5 3 5 5 2" xfId="14526" xr:uid="{00000000-0005-0000-0000-000071920000}"/>
    <cellStyle name="Note 5 3 5 5 2 2" xfId="31961" xr:uid="{00000000-0005-0000-0000-000072920000}"/>
    <cellStyle name="Note 5 3 5 5 2 3" xfId="46414" xr:uid="{00000000-0005-0000-0000-000073920000}"/>
    <cellStyle name="Note 5 3 5 5 3" xfId="16987" xr:uid="{00000000-0005-0000-0000-000074920000}"/>
    <cellStyle name="Note 5 3 5 5 3 2" xfId="34422" xr:uid="{00000000-0005-0000-0000-000075920000}"/>
    <cellStyle name="Note 5 3 5 5 3 3" xfId="48875" xr:uid="{00000000-0005-0000-0000-000076920000}"/>
    <cellStyle name="Note 5 3 5 5 4" xfId="22636" xr:uid="{00000000-0005-0000-0000-000077920000}"/>
    <cellStyle name="Note 5 3 5 5 5" xfId="37089" xr:uid="{00000000-0005-0000-0000-000078920000}"/>
    <cellStyle name="Note 5 3 5 6" xfId="7662" xr:uid="{00000000-0005-0000-0000-000079920000}"/>
    <cellStyle name="Note 5 3 5 6 2" xfId="25097" xr:uid="{00000000-0005-0000-0000-00007A920000}"/>
    <cellStyle name="Note 5 3 5 6 3" xfId="39550" xr:uid="{00000000-0005-0000-0000-00007B920000}"/>
    <cellStyle name="Note 5 3 5 7" xfId="10103" xr:uid="{00000000-0005-0000-0000-00007C920000}"/>
    <cellStyle name="Note 5 3 5 7 2" xfId="27538" xr:uid="{00000000-0005-0000-0000-00007D920000}"/>
    <cellStyle name="Note 5 3 5 7 3" xfId="41991" xr:uid="{00000000-0005-0000-0000-00007E920000}"/>
    <cellStyle name="Note 5 3 5 8" xfId="12523" xr:uid="{00000000-0005-0000-0000-00007F920000}"/>
    <cellStyle name="Note 5 3 5 8 2" xfId="29958" xr:uid="{00000000-0005-0000-0000-000080920000}"/>
    <cellStyle name="Note 5 3 5 8 3" xfId="44411" xr:uid="{00000000-0005-0000-0000-000081920000}"/>
    <cellStyle name="Note 5 3 5 9" xfId="19530" xr:uid="{00000000-0005-0000-0000-000082920000}"/>
    <cellStyle name="Note 5 3 6" xfId="2693" xr:uid="{00000000-0005-0000-0000-000083920000}"/>
    <cellStyle name="Note 5 3 6 2" xfId="5204" xr:uid="{00000000-0005-0000-0000-000084920000}"/>
    <cellStyle name="Note 5 3 6 2 2" xfId="14529" xr:uid="{00000000-0005-0000-0000-000085920000}"/>
    <cellStyle name="Note 5 3 6 2 2 2" xfId="31964" xr:uid="{00000000-0005-0000-0000-000086920000}"/>
    <cellStyle name="Note 5 3 6 2 2 3" xfId="46417" xr:uid="{00000000-0005-0000-0000-000087920000}"/>
    <cellStyle name="Note 5 3 6 2 3" xfId="16990" xr:uid="{00000000-0005-0000-0000-000088920000}"/>
    <cellStyle name="Note 5 3 6 2 3 2" xfId="34425" xr:uid="{00000000-0005-0000-0000-000089920000}"/>
    <cellStyle name="Note 5 3 6 2 3 3" xfId="48878" xr:uid="{00000000-0005-0000-0000-00008A920000}"/>
    <cellStyle name="Note 5 3 6 2 4" xfId="22640" xr:uid="{00000000-0005-0000-0000-00008B920000}"/>
    <cellStyle name="Note 5 3 6 2 5" xfId="37093" xr:uid="{00000000-0005-0000-0000-00008C920000}"/>
    <cellStyle name="Note 5 3 6 3" xfId="7666" xr:uid="{00000000-0005-0000-0000-00008D920000}"/>
    <cellStyle name="Note 5 3 6 3 2" xfId="25101" xr:uid="{00000000-0005-0000-0000-00008E920000}"/>
    <cellStyle name="Note 5 3 6 3 3" xfId="39554" xr:uid="{00000000-0005-0000-0000-00008F920000}"/>
    <cellStyle name="Note 5 3 6 4" xfId="10107" xr:uid="{00000000-0005-0000-0000-000090920000}"/>
    <cellStyle name="Note 5 3 6 4 2" xfId="27542" xr:uid="{00000000-0005-0000-0000-000091920000}"/>
    <cellStyle name="Note 5 3 6 4 3" xfId="41995" xr:uid="{00000000-0005-0000-0000-000092920000}"/>
    <cellStyle name="Note 5 3 6 5" xfId="12527" xr:uid="{00000000-0005-0000-0000-000093920000}"/>
    <cellStyle name="Note 5 3 6 5 2" xfId="29962" xr:uid="{00000000-0005-0000-0000-000094920000}"/>
    <cellStyle name="Note 5 3 6 5 3" xfId="44415" xr:uid="{00000000-0005-0000-0000-000095920000}"/>
    <cellStyle name="Note 5 3 6 6" xfId="19534" xr:uid="{00000000-0005-0000-0000-000096920000}"/>
    <cellStyle name="Note 5 3 7" xfId="2694" xr:uid="{00000000-0005-0000-0000-000097920000}"/>
    <cellStyle name="Note 5 3 7 2" xfId="5205" xr:uid="{00000000-0005-0000-0000-000098920000}"/>
    <cellStyle name="Note 5 3 7 2 2" xfId="14530" xr:uid="{00000000-0005-0000-0000-000099920000}"/>
    <cellStyle name="Note 5 3 7 2 2 2" xfId="31965" xr:uid="{00000000-0005-0000-0000-00009A920000}"/>
    <cellStyle name="Note 5 3 7 2 2 3" xfId="46418" xr:uid="{00000000-0005-0000-0000-00009B920000}"/>
    <cellStyle name="Note 5 3 7 2 3" xfId="16991" xr:uid="{00000000-0005-0000-0000-00009C920000}"/>
    <cellStyle name="Note 5 3 7 2 3 2" xfId="34426" xr:uid="{00000000-0005-0000-0000-00009D920000}"/>
    <cellStyle name="Note 5 3 7 2 3 3" xfId="48879" xr:uid="{00000000-0005-0000-0000-00009E920000}"/>
    <cellStyle name="Note 5 3 7 2 4" xfId="22641" xr:uid="{00000000-0005-0000-0000-00009F920000}"/>
    <cellStyle name="Note 5 3 7 2 5" xfId="37094" xr:uid="{00000000-0005-0000-0000-0000A0920000}"/>
    <cellStyle name="Note 5 3 7 3" xfId="7667" xr:uid="{00000000-0005-0000-0000-0000A1920000}"/>
    <cellStyle name="Note 5 3 7 3 2" xfId="25102" xr:uid="{00000000-0005-0000-0000-0000A2920000}"/>
    <cellStyle name="Note 5 3 7 3 3" xfId="39555" xr:uid="{00000000-0005-0000-0000-0000A3920000}"/>
    <cellStyle name="Note 5 3 7 4" xfId="10108" xr:uid="{00000000-0005-0000-0000-0000A4920000}"/>
    <cellStyle name="Note 5 3 7 4 2" xfId="27543" xr:uid="{00000000-0005-0000-0000-0000A5920000}"/>
    <cellStyle name="Note 5 3 7 4 3" xfId="41996" xr:uid="{00000000-0005-0000-0000-0000A6920000}"/>
    <cellStyle name="Note 5 3 7 5" xfId="12528" xr:uid="{00000000-0005-0000-0000-0000A7920000}"/>
    <cellStyle name="Note 5 3 7 5 2" xfId="29963" xr:uid="{00000000-0005-0000-0000-0000A8920000}"/>
    <cellStyle name="Note 5 3 7 5 3" xfId="44416" xr:uid="{00000000-0005-0000-0000-0000A9920000}"/>
    <cellStyle name="Note 5 3 7 6" xfId="19535" xr:uid="{00000000-0005-0000-0000-0000AA920000}"/>
    <cellStyle name="Note 5 3 8" xfId="2695" xr:uid="{00000000-0005-0000-0000-0000AB920000}"/>
    <cellStyle name="Note 5 3 8 2" xfId="5206" xr:uid="{00000000-0005-0000-0000-0000AC920000}"/>
    <cellStyle name="Note 5 3 8 2 2" xfId="22642" xr:uid="{00000000-0005-0000-0000-0000AD920000}"/>
    <cellStyle name="Note 5 3 8 2 3" xfId="37095" xr:uid="{00000000-0005-0000-0000-0000AE920000}"/>
    <cellStyle name="Note 5 3 8 3" xfId="7668" xr:uid="{00000000-0005-0000-0000-0000AF920000}"/>
    <cellStyle name="Note 5 3 8 3 2" xfId="25103" xr:uid="{00000000-0005-0000-0000-0000B0920000}"/>
    <cellStyle name="Note 5 3 8 3 3" xfId="39556" xr:uid="{00000000-0005-0000-0000-0000B1920000}"/>
    <cellStyle name="Note 5 3 8 4" xfId="10109" xr:uid="{00000000-0005-0000-0000-0000B2920000}"/>
    <cellStyle name="Note 5 3 8 4 2" xfId="27544" xr:uid="{00000000-0005-0000-0000-0000B3920000}"/>
    <cellStyle name="Note 5 3 8 4 3" xfId="41997" xr:uid="{00000000-0005-0000-0000-0000B4920000}"/>
    <cellStyle name="Note 5 3 8 5" xfId="12529" xr:uid="{00000000-0005-0000-0000-0000B5920000}"/>
    <cellStyle name="Note 5 3 8 5 2" xfId="29964" xr:uid="{00000000-0005-0000-0000-0000B6920000}"/>
    <cellStyle name="Note 5 3 8 5 3" xfId="44417" xr:uid="{00000000-0005-0000-0000-0000B7920000}"/>
    <cellStyle name="Note 5 3 8 6" xfId="15443" xr:uid="{00000000-0005-0000-0000-0000B8920000}"/>
    <cellStyle name="Note 5 3 8 6 2" xfId="32878" xr:uid="{00000000-0005-0000-0000-0000B9920000}"/>
    <cellStyle name="Note 5 3 8 6 3" xfId="47331" xr:uid="{00000000-0005-0000-0000-0000BA920000}"/>
    <cellStyle name="Note 5 3 8 7" xfId="19536" xr:uid="{00000000-0005-0000-0000-0000BB920000}"/>
    <cellStyle name="Note 5 3 8 8" xfId="20605" xr:uid="{00000000-0005-0000-0000-0000BC920000}"/>
    <cellStyle name="Note 5 3 9" xfId="5187" xr:uid="{00000000-0005-0000-0000-0000BD920000}"/>
    <cellStyle name="Note 5 3 9 2" xfId="14516" xr:uid="{00000000-0005-0000-0000-0000BE920000}"/>
    <cellStyle name="Note 5 3 9 2 2" xfId="31951" xr:uid="{00000000-0005-0000-0000-0000BF920000}"/>
    <cellStyle name="Note 5 3 9 2 3" xfId="46404" xr:uid="{00000000-0005-0000-0000-0000C0920000}"/>
    <cellStyle name="Note 5 3 9 3" xfId="16977" xr:uid="{00000000-0005-0000-0000-0000C1920000}"/>
    <cellStyle name="Note 5 3 9 3 2" xfId="34412" xr:uid="{00000000-0005-0000-0000-0000C2920000}"/>
    <cellStyle name="Note 5 3 9 3 3" xfId="48865" xr:uid="{00000000-0005-0000-0000-0000C3920000}"/>
    <cellStyle name="Note 5 3 9 4" xfId="22623" xr:uid="{00000000-0005-0000-0000-0000C4920000}"/>
    <cellStyle name="Note 5 3 9 5" xfId="37076" xr:uid="{00000000-0005-0000-0000-0000C5920000}"/>
    <cellStyle name="Note 5 30" xfId="2696" xr:uid="{00000000-0005-0000-0000-0000C6920000}"/>
    <cellStyle name="Note 5 30 2" xfId="5207" xr:uid="{00000000-0005-0000-0000-0000C7920000}"/>
    <cellStyle name="Note 5 30 2 2" xfId="22643" xr:uid="{00000000-0005-0000-0000-0000C8920000}"/>
    <cellStyle name="Note 5 30 2 3" xfId="37096" xr:uid="{00000000-0005-0000-0000-0000C9920000}"/>
    <cellStyle name="Note 5 30 3" xfId="7669" xr:uid="{00000000-0005-0000-0000-0000CA920000}"/>
    <cellStyle name="Note 5 30 3 2" xfId="25104" xr:uid="{00000000-0005-0000-0000-0000CB920000}"/>
    <cellStyle name="Note 5 30 3 3" xfId="39557" xr:uid="{00000000-0005-0000-0000-0000CC920000}"/>
    <cellStyle name="Note 5 30 4" xfId="10110" xr:uid="{00000000-0005-0000-0000-0000CD920000}"/>
    <cellStyle name="Note 5 30 4 2" xfId="27545" xr:uid="{00000000-0005-0000-0000-0000CE920000}"/>
    <cellStyle name="Note 5 30 4 3" xfId="41998" xr:uid="{00000000-0005-0000-0000-0000CF920000}"/>
    <cellStyle name="Note 5 30 5" xfId="12530" xr:uid="{00000000-0005-0000-0000-0000D0920000}"/>
    <cellStyle name="Note 5 30 5 2" xfId="29965" xr:uid="{00000000-0005-0000-0000-0000D1920000}"/>
    <cellStyle name="Note 5 30 5 3" xfId="44418" xr:uid="{00000000-0005-0000-0000-0000D2920000}"/>
    <cellStyle name="Note 5 30 6" xfId="15444" xr:uid="{00000000-0005-0000-0000-0000D3920000}"/>
    <cellStyle name="Note 5 30 6 2" xfId="32879" xr:uid="{00000000-0005-0000-0000-0000D4920000}"/>
    <cellStyle name="Note 5 30 6 3" xfId="47332" xr:uid="{00000000-0005-0000-0000-0000D5920000}"/>
    <cellStyle name="Note 5 30 7" xfId="19537" xr:uid="{00000000-0005-0000-0000-0000D6920000}"/>
    <cellStyle name="Note 5 30 8" xfId="20606" xr:uid="{00000000-0005-0000-0000-0000D7920000}"/>
    <cellStyle name="Note 5 31" xfId="4868" xr:uid="{00000000-0005-0000-0000-0000D8920000}"/>
    <cellStyle name="Note 5 31 2" xfId="14276" xr:uid="{00000000-0005-0000-0000-0000D9920000}"/>
    <cellStyle name="Note 5 31 2 2" xfId="31711" xr:uid="{00000000-0005-0000-0000-0000DA920000}"/>
    <cellStyle name="Note 5 31 2 3" xfId="46164" xr:uid="{00000000-0005-0000-0000-0000DB920000}"/>
    <cellStyle name="Note 5 31 3" xfId="16737" xr:uid="{00000000-0005-0000-0000-0000DC920000}"/>
    <cellStyle name="Note 5 31 3 2" xfId="34172" xr:uid="{00000000-0005-0000-0000-0000DD920000}"/>
    <cellStyle name="Note 5 31 3 3" xfId="48625" xr:uid="{00000000-0005-0000-0000-0000DE920000}"/>
    <cellStyle name="Note 5 31 4" xfId="22304" xr:uid="{00000000-0005-0000-0000-0000DF920000}"/>
    <cellStyle name="Note 5 31 5" xfId="36757" xr:uid="{00000000-0005-0000-0000-0000E0920000}"/>
    <cellStyle name="Note 5 32" xfId="7330" xr:uid="{00000000-0005-0000-0000-0000E1920000}"/>
    <cellStyle name="Note 5 32 2" xfId="24765" xr:uid="{00000000-0005-0000-0000-0000E2920000}"/>
    <cellStyle name="Note 5 32 3" xfId="39218" xr:uid="{00000000-0005-0000-0000-0000E3920000}"/>
    <cellStyle name="Note 5 33" xfId="9771" xr:uid="{00000000-0005-0000-0000-0000E4920000}"/>
    <cellStyle name="Note 5 33 2" xfId="27206" xr:uid="{00000000-0005-0000-0000-0000E5920000}"/>
    <cellStyle name="Note 5 33 3" xfId="41659" xr:uid="{00000000-0005-0000-0000-0000E6920000}"/>
    <cellStyle name="Note 5 34" xfId="12191" xr:uid="{00000000-0005-0000-0000-0000E7920000}"/>
    <cellStyle name="Note 5 34 2" xfId="29626" xr:uid="{00000000-0005-0000-0000-0000E8920000}"/>
    <cellStyle name="Note 5 34 3" xfId="44079" xr:uid="{00000000-0005-0000-0000-0000E9920000}"/>
    <cellStyle name="Note 5 35" xfId="19198" xr:uid="{00000000-0005-0000-0000-0000EA920000}"/>
    <cellStyle name="Note 5 4" xfId="2697" xr:uid="{00000000-0005-0000-0000-0000EB920000}"/>
    <cellStyle name="Note 5 4 10" xfId="7670" xr:uid="{00000000-0005-0000-0000-0000EC920000}"/>
    <cellStyle name="Note 5 4 10 2" xfId="25105" xr:uid="{00000000-0005-0000-0000-0000ED920000}"/>
    <cellStyle name="Note 5 4 10 3" xfId="39558" xr:uid="{00000000-0005-0000-0000-0000EE920000}"/>
    <cellStyle name="Note 5 4 11" xfId="10111" xr:uid="{00000000-0005-0000-0000-0000EF920000}"/>
    <cellStyle name="Note 5 4 11 2" xfId="27546" xr:uid="{00000000-0005-0000-0000-0000F0920000}"/>
    <cellStyle name="Note 5 4 11 3" xfId="41999" xr:uid="{00000000-0005-0000-0000-0000F1920000}"/>
    <cellStyle name="Note 5 4 12" xfId="12531" xr:uid="{00000000-0005-0000-0000-0000F2920000}"/>
    <cellStyle name="Note 5 4 12 2" xfId="29966" xr:uid="{00000000-0005-0000-0000-0000F3920000}"/>
    <cellStyle name="Note 5 4 12 3" xfId="44419" xr:uid="{00000000-0005-0000-0000-0000F4920000}"/>
    <cellStyle name="Note 5 4 13" xfId="19538" xr:uid="{00000000-0005-0000-0000-0000F5920000}"/>
    <cellStyle name="Note 5 4 2" xfId="2698" xr:uid="{00000000-0005-0000-0000-0000F6920000}"/>
    <cellStyle name="Note 5 4 2 2" xfId="2699" xr:uid="{00000000-0005-0000-0000-0000F7920000}"/>
    <cellStyle name="Note 5 4 2 2 2" xfId="5210" xr:uid="{00000000-0005-0000-0000-0000F8920000}"/>
    <cellStyle name="Note 5 4 2 2 2 2" xfId="14533" xr:uid="{00000000-0005-0000-0000-0000F9920000}"/>
    <cellStyle name="Note 5 4 2 2 2 2 2" xfId="31968" xr:uid="{00000000-0005-0000-0000-0000FA920000}"/>
    <cellStyle name="Note 5 4 2 2 2 2 3" xfId="46421" xr:uid="{00000000-0005-0000-0000-0000FB920000}"/>
    <cellStyle name="Note 5 4 2 2 2 3" xfId="16994" xr:uid="{00000000-0005-0000-0000-0000FC920000}"/>
    <cellStyle name="Note 5 4 2 2 2 3 2" xfId="34429" xr:uid="{00000000-0005-0000-0000-0000FD920000}"/>
    <cellStyle name="Note 5 4 2 2 2 3 3" xfId="48882" xr:uid="{00000000-0005-0000-0000-0000FE920000}"/>
    <cellStyle name="Note 5 4 2 2 2 4" xfId="22646" xr:uid="{00000000-0005-0000-0000-0000FF920000}"/>
    <cellStyle name="Note 5 4 2 2 2 5" xfId="37099" xr:uid="{00000000-0005-0000-0000-000000930000}"/>
    <cellStyle name="Note 5 4 2 2 3" xfId="7672" xr:uid="{00000000-0005-0000-0000-000001930000}"/>
    <cellStyle name="Note 5 4 2 2 3 2" xfId="25107" xr:uid="{00000000-0005-0000-0000-000002930000}"/>
    <cellStyle name="Note 5 4 2 2 3 3" xfId="39560" xr:uid="{00000000-0005-0000-0000-000003930000}"/>
    <cellStyle name="Note 5 4 2 2 4" xfId="10113" xr:uid="{00000000-0005-0000-0000-000004930000}"/>
    <cellStyle name="Note 5 4 2 2 4 2" xfId="27548" xr:uid="{00000000-0005-0000-0000-000005930000}"/>
    <cellStyle name="Note 5 4 2 2 4 3" xfId="42001" xr:uid="{00000000-0005-0000-0000-000006930000}"/>
    <cellStyle name="Note 5 4 2 2 5" xfId="12533" xr:uid="{00000000-0005-0000-0000-000007930000}"/>
    <cellStyle name="Note 5 4 2 2 5 2" xfId="29968" xr:uid="{00000000-0005-0000-0000-000008930000}"/>
    <cellStyle name="Note 5 4 2 2 5 3" xfId="44421" xr:uid="{00000000-0005-0000-0000-000009930000}"/>
    <cellStyle name="Note 5 4 2 2 6" xfId="19540" xr:uid="{00000000-0005-0000-0000-00000A930000}"/>
    <cellStyle name="Note 5 4 2 3" xfId="2700" xr:uid="{00000000-0005-0000-0000-00000B930000}"/>
    <cellStyle name="Note 5 4 2 3 2" xfId="5211" xr:uid="{00000000-0005-0000-0000-00000C930000}"/>
    <cellStyle name="Note 5 4 2 3 2 2" xfId="14534" xr:uid="{00000000-0005-0000-0000-00000D930000}"/>
    <cellStyle name="Note 5 4 2 3 2 2 2" xfId="31969" xr:uid="{00000000-0005-0000-0000-00000E930000}"/>
    <cellStyle name="Note 5 4 2 3 2 2 3" xfId="46422" xr:uid="{00000000-0005-0000-0000-00000F930000}"/>
    <cellStyle name="Note 5 4 2 3 2 3" xfId="16995" xr:uid="{00000000-0005-0000-0000-000010930000}"/>
    <cellStyle name="Note 5 4 2 3 2 3 2" xfId="34430" xr:uid="{00000000-0005-0000-0000-000011930000}"/>
    <cellStyle name="Note 5 4 2 3 2 3 3" xfId="48883" xr:uid="{00000000-0005-0000-0000-000012930000}"/>
    <cellStyle name="Note 5 4 2 3 2 4" xfId="22647" xr:uid="{00000000-0005-0000-0000-000013930000}"/>
    <cellStyle name="Note 5 4 2 3 2 5" xfId="37100" xr:uid="{00000000-0005-0000-0000-000014930000}"/>
    <cellStyle name="Note 5 4 2 3 3" xfId="7673" xr:uid="{00000000-0005-0000-0000-000015930000}"/>
    <cellStyle name="Note 5 4 2 3 3 2" xfId="25108" xr:uid="{00000000-0005-0000-0000-000016930000}"/>
    <cellStyle name="Note 5 4 2 3 3 3" xfId="39561" xr:uid="{00000000-0005-0000-0000-000017930000}"/>
    <cellStyle name="Note 5 4 2 3 4" xfId="10114" xr:uid="{00000000-0005-0000-0000-000018930000}"/>
    <cellStyle name="Note 5 4 2 3 4 2" xfId="27549" xr:uid="{00000000-0005-0000-0000-000019930000}"/>
    <cellStyle name="Note 5 4 2 3 4 3" xfId="42002" xr:uid="{00000000-0005-0000-0000-00001A930000}"/>
    <cellStyle name="Note 5 4 2 3 5" xfId="12534" xr:uid="{00000000-0005-0000-0000-00001B930000}"/>
    <cellStyle name="Note 5 4 2 3 5 2" xfId="29969" xr:uid="{00000000-0005-0000-0000-00001C930000}"/>
    <cellStyle name="Note 5 4 2 3 5 3" xfId="44422" xr:uid="{00000000-0005-0000-0000-00001D930000}"/>
    <cellStyle name="Note 5 4 2 3 6" xfId="19541" xr:uid="{00000000-0005-0000-0000-00001E930000}"/>
    <cellStyle name="Note 5 4 2 4" xfId="2701" xr:uid="{00000000-0005-0000-0000-00001F930000}"/>
    <cellStyle name="Note 5 4 2 4 2" xfId="5212" xr:uid="{00000000-0005-0000-0000-000020930000}"/>
    <cellStyle name="Note 5 4 2 4 2 2" xfId="22648" xr:uid="{00000000-0005-0000-0000-000021930000}"/>
    <cellStyle name="Note 5 4 2 4 2 3" xfId="37101" xr:uid="{00000000-0005-0000-0000-000022930000}"/>
    <cellStyle name="Note 5 4 2 4 3" xfId="7674" xr:uid="{00000000-0005-0000-0000-000023930000}"/>
    <cellStyle name="Note 5 4 2 4 3 2" xfId="25109" xr:uid="{00000000-0005-0000-0000-000024930000}"/>
    <cellStyle name="Note 5 4 2 4 3 3" xfId="39562" xr:uid="{00000000-0005-0000-0000-000025930000}"/>
    <cellStyle name="Note 5 4 2 4 4" xfId="10115" xr:uid="{00000000-0005-0000-0000-000026930000}"/>
    <cellStyle name="Note 5 4 2 4 4 2" xfId="27550" xr:uid="{00000000-0005-0000-0000-000027930000}"/>
    <cellStyle name="Note 5 4 2 4 4 3" xfId="42003" xr:uid="{00000000-0005-0000-0000-000028930000}"/>
    <cellStyle name="Note 5 4 2 4 5" xfId="12535" xr:uid="{00000000-0005-0000-0000-000029930000}"/>
    <cellStyle name="Note 5 4 2 4 5 2" xfId="29970" xr:uid="{00000000-0005-0000-0000-00002A930000}"/>
    <cellStyle name="Note 5 4 2 4 5 3" xfId="44423" xr:uid="{00000000-0005-0000-0000-00002B930000}"/>
    <cellStyle name="Note 5 4 2 4 6" xfId="15445" xr:uid="{00000000-0005-0000-0000-00002C930000}"/>
    <cellStyle name="Note 5 4 2 4 6 2" xfId="32880" xr:uid="{00000000-0005-0000-0000-00002D930000}"/>
    <cellStyle name="Note 5 4 2 4 6 3" xfId="47333" xr:uid="{00000000-0005-0000-0000-00002E930000}"/>
    <cellStyle name="Note 5 4 2 4 7" xfId="19542" xr:uid="{00000000-0005-0000-0000-00002F930000}"/>
    <cellStyle name="Note 5 4 2 4 8" xfId="20607" xr:uid="{00000000-0005-0000-0000-000030930000}"/>
    <cellStyle name="Note 5 4 2 5" xfId="5209" xr:uid="{00000000-0005-0000-0000-000031930000}"/>
    <cellStyle name="Note 5 4 2 5 2" xfId="14532" xr:uid="{00000000-0005-0000-0000-000032930000}"/>
    <cellStyle name="Note 5 4 2 5 2 2" xfId="31967" xr:uid="{00000000-0005-0000-0000-000033930000}"/>
    <cellStyle name="Note 5 4 2 5 2 3" xfId="46420" xr:uid="{00000000-0005-0000-0000-000034930000}"/>
    <cellStyle name="Note 5 4 2 5 3" xfId="16993" xr:uid="{00000000-0005-0000-0000-000035930000}"/>
    <cellStyle name="Note 5 4 2 5 3 2" xfId="34428" xr:uid="{00000000-0005-0000-0000-000036930000}"/>
    <cellStyle name="Note 5 4 2 5 3 3" xfId="48881" xr:uid="{00000000-0005-0000-0000-000037930000}"/>
    <cellStyle name="Note 5 4 2 5 4" xfId="22645" xr:uid="{00000000-0005-0000-0000-000038930000}"/>
    <cellStyle name="Note 5 4 2 5 5" xfId="37098" xr:uid="{00000000-0005-0000-0000-000039930000}"/>
    <cellStyle name="Note 5 4 2 6" xfId="7671" xr:uid="{00000000-0005-0000-0000-00003A930000}"/>
    <cellStyle name="Note 5 4 2 6 2" xfId="25106" xr:uid="{00000000-0005-0000-0000-00003B930000}"/>
    <cellStyle name="Note 5 4 2 6 3" xfId="39559" xr:uid="{00000000-0005-0000-0000-00003C930000}"/>
    <cellStyle name="Note 5 4 2 7" xfId="10112" xr:uid="{00000000-0005-0000-0000-00003D930000}"/>
    <cellStyle name="Note 5 4 2 7 2" xfId="27547" xr:uid="{00000000-0005-0000-0000-00003E930000}"/>
    <cellStyle name="Note 5 4 2 7 3" xfId="42000" xr:uid="{00000000-0005-0000-0000-00003F930000}"/>
    <cellStyle name="Note 5 4 2 8" xfId="12532" xr:uid="{00000000-0005-0000-0000-000040930000}"/>
    <cellStyle name="Note 5 4 2 8 2" xfId="29967" xr:uid="{00000000-0005-0000-0000-000041930000}"/>
    <cellStyle name="Note 5 4 2 8 3" xfId="44420" xr:uid="{00000000-0005-0000-0000-000042930000}"/>
    <cellStyle name="Note 5 4 2 9" xfId="19539" xr:uid="{00000000-0005-0000-0000-000043930000}"/>
    <cellStyle name="Note 5 4 3" xfId="2702" xr:uid="{00000000-0005-0000-0000-000044930000}"/>
    <cellStyle name="Note 5 4 3 2" xfId="2703" xr:uid="{00000000-0005-0000-0000-000045930000}"/>
    <cellStyle name="Note 5 4 3 2 2" xfId="5214" xr:uid="{00000000-0005-0000-0000-000046930000}"/>
    <cellStyle name="Note 5 4 3 2 2 2" xfId="14536" xr:uid="{00000000-0005-0000-0000-000047930000}"/>
    <cellStyle name="Note 5 4 3 2 2 2 2" xfId="31971" xr:uid="{00000000-0005-0000-0000-000048930000}"/>
    <cellStyle name="Note 5 4 3 2 2 2 3" xfId="46424" xr:uid="{00000000-0005-0000-0000-000049930000}"/>
    <cellStyle name="Note 5 4 3 2 2 3" xfId="16997" xr:uid="{00000000-0005-0000-0000-00004A930000}"/>
    <cellStyle name="Note 5 4 3 2 2 3 2" xfId="34432" xr:uid="{00000000-0005-0000-0000-00004B930000}"/>
    <cellStyle name="Note 5 4 3 2 2 3 3" xfId="48885" xr:uid="{00000000-0005-0000-0000-00004C930000}"/>
    <cellStyle name="Note 5 4 3 2 2 4" xfId="22650" xr:uid="{00000000-0005-0000-0000-00004D930000}"/>
    <cellStyle name="Note 5 4 3 2 2 5" xfId="37103" xr:uid="{00000000-0005-0000-0000-00004E930000}"/>
    <cellStyle name="Note 5 4 3 2 3" xfId="7676" xr:uid="{00000000-0005-0000-0000-00004F930000}"/>
    <cellStyle name="Note 5 4 3 2 3 2" xfId="25111" xr:uid="{00000000-0005-0000-0000-000050930000}"/>
    <cellStyle name="Note 5 4 3 2 3 3" xfId="39564" xr:uid="{00000000-0005-0000-0000-000051930000}"/>
    <cellStyle name="Note 5 4 3 2 4" xfId="10117" xr:uid="{00000000-0005-0000-0000-000052930000}"/>
    <cellStyle name="Note 5 4 3 2 4 2" xfId="27552" xr:uid="{00000000-0005-0000-0000-000053930000}"/>
    <cellStyle name="Note 5 4 3 2 4 3" xfId="42005" xr:uid="{00000000-0005-0000-0000-000054930000}"/>
    <cellStyle name="Note 5 4 3 2 5" xfId="12537" xr:uid="{00000000-0005-0000-0000-000055930000}"/>
    <cellStyle name="Note 5 4 3 2 5 2" xfId="29972" xr:uid="{00000000-0005-0000-0000-000056930000}"/>
    <cellStyle name="Note 5 4 3 2 5 3" xfId="44425" xr:uid="{00000000-0005-0000-0000-000057930000}"/>
    <cellStyle name="Note 5 4 3 2 6" xfId="19544" xr:uid="{00000000-0005-0000-0000-000058930000}"/>
    <cellStyle name="Note 5 4 3 3" xfId="2704" xr:uid="{00000000-0005-0000-0000-000059930000}"/>
    <cellStyle name="Note 5 4 3 3 2" xfId="5215" xr:uid="{00000000-0005-0000-0000-00005A930000}"/>
    <cellStyle name="Note 5 4 3 3 2 2" xfId="14537" xr:uid="{00000000-0005-0000-0000-00005B930000}"/>
    <cellStyle name="Note 5 4 3 3 2 2 2" xfId="31972" xr:uid="{00000000-0005-0000-0000-00005C930000}"/>
    <cellStyle name="Note 5 4 3 3 2 2 3" xfId="46425" xr:uid="{00000000-0005-0000-0000-00005D930000}"/>
    <cellStyle name="Note 5 4 3 3 2 3" xfId="16998" xr:uid="{00000000-0005-0000-0000-00005E930000}"/>
    <cellStyle name="Note 5 4 3 3 2 3 2" xfId="34433" xr:uid="{00000000-0005-0000-0000-00005F930000}"/>
    <cellStyle name="Note 5 4 3 3 2 3 3" xfId="48886" xr:uid="{00000000-0005-0000-0000-000060930000}"/>
    <cellStyle name="Note 5 4 3 3 2 4" xfId="22651" xr:uid="{00000000-0005-0000-0000-000061930000}"/>
    <cellStyle name="Note 5 4 3 3 2 5" xfId="37104" xr:uid="{00000000-0005-0000-0000-000062930000}"/>
    <cellStyle name="Note 5 4 3 3 3" xfId="7677" xr:uid="{00000000-0005-0000-0000-000063930000}"/>
    <cellStyle name="Note 5 4 3 3 3 2" xfId="25112" xr:uid="{00000000-0005-0000-0000-000064930000}"/>
    <cellStyle name="Note 5 4 3 3 3 3" xfId="39565" xr:uid="{00000000-0005-0000-0000-000065930000}"/>
    <cellStyle name="Note 5 4 3 3 4" xfId="10118" xr:uid="{00000000-0005-0000-0000-000066930000}"/>
    <cellStyle name="Note 5 4 3 3 4 2" xfId="27553" xr:uid="{00000000-0005-0000-0000-000067930000}"/>
    <cellStyle name="Note 5 4 3 3 4 3" xfId="42006" xr:uid="{00000000-0005-0000-0000-000068930000}"/>
    <cellStyle name="Note 5 4 3 3 5" xfId="12538" xr:uid="{00000000-0005-0000-0000-000069930000}"/>
    <cellStyle name="Note 5 4 3 3 5 2" xfId="29973" xr:uid="{00000000-0005-0000-0000-00006A930000}"/>
    <cellStyle name="Note 5 4 3 3 5 3" xfId="44426" xr:uid="{00000000-0005-0000-0000-00006B930000}"/>
    <cellStyle name="Note 5 4 3 3 6" xfId="19545" xr:uid="{00000000-0005-0000-0000-00006C930000}"/>
    <cellStyle name="Note 5 4 3 4" xfId="2705" xr:uid="{00000000-0005-0000-0000-00006D930000}"/>
    <cellStyle name="Note 5 4 3 4 2" xfId="5216" xr:uid="{00000000-0005-0000-0000-00006E930000}"/>
    <cellStyle name="Note 5 4 3 4 2 2" xfId="22652" xr:uid="{00000000-0005-0000-0000-00006F930000}"/>
    <cellStyle name="Note 5 4 3 4 2 3" xfId="37105" xr:uid="{00000000-0005-0000-0000-000070930000}"/>
    <cellStyle name="Note 5 4 3 4 3" xfId="7678" xr:uid="{00000000-0005-0000-0000-000071930000}"/>
    <cellStyle name="Note 5 4 3 4 3 2" xfId="25113" xr:uid="{00000000-0005-0000-0000-000072930000}"/>
    <cellStyle name="Note 5 4 3 4 3 3" xfId="39566" xr:uid="{00000000-0005-0000-0000-000073930000}"/>
    <cellStyle name="Note 5 4 3 4 4" xfId="10119" xr:uid="{00000000-0005-0000-0000-000074930000}"/>
    <cellStyle name="Note 5 4 3 4 4 2" xfId="27554" xr:uid="{00000000-0005-0000-0000-000075930000}"/>
    <cellStyle name="Note 5 4 3 4 4 3" xfId="42007" xr:uid="{00000000-0005-0000-0000-000076930000}"/>
    <cellStyle name="Note 5 4 3 4 5" xfId="12539" xr:uid="{00000000-0005-0000-0000-000077930000}"/>
    <cellStyle name="Note 5 4 3 4 5 2" xfId="29974" xr:uid="{00000000-0005-0000-0000-000078930000}"/>
    <cellStyle name="Note 5 4 3 4 5 3" xfId="44427" xr:uid="{00000000-0005-0000-0000-000079930000}"/>
    <cellStyle name="Note 5 4 3 4 6" xfId="15446" xr:uid="{00000000-0005-0000-0000-00007A930000}"/>
    <cellStyle name="Note 5 4 3 4 6 2" xfId="32881" xr:uid="{00000000-0005-0000-0000-00007B930000}"/>
    <cellStyle name="Note 5 4 3 4 6 3" xfId="47334" xr:uid="{00000000-0005-0000-0000-00007C930000}"/>
    <cellStyle name="Note 5 4 3 4 7" xfId="19546" xr:uid="{00000000-0005-0000-0000-00007D930000}"/>
    <cellStyle name="Note 5 4 3 4 8" xfId="20608" xr:uid="{00000000-0005-0000-0000-00007E930000}"/>
    <cellStyle name="Note 5 4 3 5" xfId="5213" xr:uid="{00000000-0005-0000-0000-00007F930000}"/>
    <cellStyle name="Note 5 4 3 5 2" xfId="14535" xr:uid="{00000000-0005-0000-0000-000080930000}"/>
    <cellStyle name="Note 5 4 3 5 2 2" xfId="31970" xr:uid="{00000000-0005-0000-0000-000081930000}"/>
    <cellStyle name="Note 5 4 3 5 2 3" xfId="46423" xr:uid="{00000000-0005-0000-0000-000082930000}"/>
    <cellStyle name="Note 5 4 3 5 3" xfId="16996" xr:uid="{00000000-0005-0000-0000-000083930000}"/>
    <cellStyle name="Note 5 4 3 5 3 2" xfId="34431" xr:uid="{00000000-0005-0000-0000-000084930000}"/>
    <cellStyle name="Note 5 4 3 5 3 3" xfId="48884" xr:uid="{00000000-0005-0000-0000-000085930000}"/>
    <cellStyle name="Note 5 4 3 5 4" xfId="22649" xr:uid="{00000000-0005-0000-0000-000086930000}"/>
    <cellStyle name="Note 5 4 3 5 5" xfId="37102" xr:uid="{00000000-0005-0000-0000-000087930000}"/>
    <cellStyle name="Note 5 4 3 6" xfId="7675" xr:uid="{00000000-0005-0000-0000-000088930000}"/>
    <cellStyle name="Note 5 4 3 6 2" xfId="25110" xr:uid="{00000000-0005-0000-0000-000089930000}"/>
    <cellStyle name="Note 5 4 3 6 3" xfId="39563" xr:uid="{00000000-0005-0000-0000-00008A930000}"/>
    <cellStyle name="Note 5 4 3 7" xfId="10116" xr:uid="{00000000-0005-0000-0000-00008B930000}"/>
    <cellStyle name="Note 5 4 3 7 2" xfId="27551" xr:uid="{00000000-0005-0000-0000-00008C930000}"/>
    <cellStyle name="Note 5 4 3 7 3" xfId="42004" xr:uid="{00000000-0005-0000-0000-00008D930000}"/>
    <cellStyle name="Note 5 4 3 8" xfId="12536" xr:uid="{00000000-0005-0000-0000-00008E930000}"/>
    <cellStyle name="Note 5 4 3 8 2" xfId="29971" xr:uid="{00000000-0005-0000-0000-00008F930000}"/>
    <cellStyle name="Note 5 4 3 8 3" xfId="44424" xr:uid="{00000000-0005-0000-0000-000090930000}"/>
    <cellStyle name="Note 5 4 3 9" xfId="19543" xr:uid="{00000000-0005-0000-0000-000091930000}"/>
    <cellStyle name="Note 5 4 4" xfId="2706" xr:uid="{00000000-0005-0000-0000-000092930000}"/>
    <cellStyle name="Note 5 4 4 2" xfId="2707" xr:uid="{00000000-0005-0000-0000-000093930000}"/>
    <cellStyle name="Note 5 4 4 2 2" xfId="5218" xr:uid="{00000000-0005-0000-0000-000094930000}"/>
    <cellStyle name="Note 5 4 4 2 2 2" xfId="14539" xr:uid="{00000000-0005-0000-0000-000095930000}"/>
    <cellStyle name="Note 5 4 4 2 2 2 2" xfId="31974" xr:uid="{00000000-0005-0000-0000-000096930000}"/>
    <cellStyle name="Note 5 4 4 2 2 2 3" xfId="46427" xr:uid="{00000000-0005-0000-0000-000097930000}"/>
    <cellStyle name="Note 5 4 4 2 2 3" xfId="17000" xr:uid="{00000000-0005-0000-0000-000098930000}"/>
    <cellStyle name="Note 5 4 4 2 2 3 2" xfId="34435" xr:uid="{00000000-0005-0000-0000-000099930000}"/>
    <cellStyle name="Note 5 4 4 2 2 3 3" xfId="48888" xr:uid="{00000000-0005-0000-0000-00009A930000}"/>
    <cellStyle name="Note 5 4 4 2 2 4" xfId="22654" xr:uid="{00000000-0005-0000-0000-00009B930000}"/>
    <cellStyle name="Note 5 4 4 2 2 5" xfId="37107" xr:uid="{00000000-0005-0000-0000-00009C930000}"/>
    <cellStyle name="Note 5 4 4 2 3" xfId="7680" xr:uid="{00000000-0005-0000-0000-00009D930000}"/>
    <cellStyle name="Note 5 4 4 2 3 2" xfId="25115" xr:uid="{00000000-0005-0000-0000-00009E930000}"/>
    <cellStyle name="Note 5 4 4 2 3 3" xfId="39568" xr:uid="{00000000-0005-0000-0000-00009F930000}"/>
    <cellStyle name="Note 5 4 4 2 4" xfId="10121" xr:uid="{00000000-0005-0000-0000-0000A0930000}"/>
    <cellStyle name="Note 5 4 4 2 4 2" xfId="27556" xr:uid="{00000000-0005-0000-0000-0000A1930000}"/>
    <cellStyle name="Note 5 4 4 2 4 3" xfId="42009" xr:uid="{00000000-0005-0000-0000-0000A2930000}"/>
    <cellStyle name="Note 5 4 4 2 5" xfId="12541" xr:uid="{00000000-0005-0000-0000-0000A3930000}"/>
    <cellStyle name="Note 5 4 4 2 5 2" xfId="29976" xr:uid="{00000000-0005-0000-0000-0000A4930000}"/>
    <cellStyle name="Note 5 4 4 2 5 3" xfId="44429" xr:uid="{00000000-0005-0000-0000-0000A5930000}"/>
    <cellStyle name="Note 5 4 4 2 6" xfId="19548" xr:uid="{00000000-0005-0000-0000-0000A6930000}"/>
    <cellStyle name="Note 5 4 4 3" xfId="2708" xr:uid="{00000000-0005-0000-0000-0000A7930000}"/>
    <cellStyle name="Note 5 4 4 3 2" xfId="5219" xr:uid="{00000000-0005-0000-0000-0000A8930000}"/>
    <cellStyle name="Note 5 4 4 3 2 2" xfId="14540" xr:uid="{00000000-0005-0000-0000-0000A9930000}"/>
    <cellStyle name="Note 5 4 4 3 2 2 2" xfId="31975" xr:uid="{00000000-0005-0000-0000-0000AA930000}"/>
    <cellStyle name="Note 5 4 4 3 2 2 3" xfId="46428" xr:uid="{00000000-0005-0000-0000-0000AB930000}"/>
    <cellStyle name="Note 5 4 4 3 2 3" xfId="17001" xr:uid="{00000000-0005-0000-0000-0000AC930000}"/>
    <cellStyle name="Note 5 4 4 3 2 3 2" xfId="34436" xr:uid="{00000000-0005-0000-0000-0000AD930000}"/>
    <cellStyle name="Note 5 4 4 3 2 3 3" xfId="48889" xr:uid="{00000000-0005-0000-0000-0000AE930000}"/>
    <cellStyle name="Note 5 4 4 3 2 4" xfId="22655" xr:uid="{00000000-0005-0000-0000-0000AF930000}"/>
    <cellStyle name="Note 5 4 4 3 2 5" xfId="37108" xr:uid="{00000000-0005-0000-0000-0000B0930000}"/>
    <cellStyle name="Note 5 4 4 3 3" xfId="7681" xr:uid="{00000000-0005-0000-0000-0000B1930000}"/>
    <cellStyle name="Note 5 4 4 3 3 2" xfId="25116" xr:uid="{00000000-0005-0000-0000-0000B2930000}"/>
    <cellStyle name="Note 5 4 4 3 3 3" xfId="39569" xr:uid="{00000000-0005-0000-0000-0000B3930000}"/>
    <cellStyle name="Note 5 4 4 3 4" xfId="10122" xr:uid="{00000000-0005-0000-0000-0000B4930000}"/>
    <cellStyle name="Note 5 4 4 3 4 2" xfId="27557" xr:uid="{00000000-0005-0000-0000-0000B5930000}"/>
    <cellStyle name="Note 5 4 4 3 4 3" xfId="42010" xr:uid="{00000000-0005-0000-0000-0000B6930000}"/>
    <cellStyle name="Note 5 4 4 3 5" xfId="12542" xr:uid="{00000000-0005-0000-0000-0000B7930000}"/>
    <cellStyle name="Note 5 4 4 3 5 2" xfId="29977" xr:uid="{00000000-0005-0000-0000-0000B8930000}"/>
    <cellStyle name="Note 5 4 4 3 5 3" xfId="44430" xr:uid="{00000000-0005-0000-0000-0000B9930000}"/>
    <cellStyle name="Note 5 4 4 3 6" xfId="19549" xr:uid="{00000000-0005-0000-0000-0000BA930000}"/>
    <cellStyle name="Note 5 4 4 4" xfId="2709" xr:uid="{00000000-0005-0000-0000-0000BB930000}"/>
    <cellStyle name="Note 5 4 4 4 2" xfId="5220" xr:uid="{00000000-0005-0000-0000-0000BC930000}"/>
    <cellStyle name="Note 5 4 4 4 2 2" xfId="22656" xr:uid="{00000000-0005-0000-0000-0000BD930000}"/>
    <cellStyle name="Note 5 4 4 4 2 3" xfId="37109" xr:uid="{00000000-0005-0000-0000-0000BE930000}"/>
    <cellStyle name="Note 5 4 4 4 3" xfId="7682" xr:uid="{00000000-0005-0000-0000-0000BF930000}"/>
    <cellStyle name="Note 5 4 4 4 3 2" xfId="25117" xr:uid="{00000000-0005-0000-0000-0000C0930000}"/>
    <cellStyle name="Note 5 4 4 4 3 3" xfId="39570" xr:uid="{00000000-0005-0000-0000-0000C1930000}"/>
    <cellStyle name="Note 5 4 4 4 4" xfId="10123" xr:uid="{00000000-0005-0000-0000-0000C2930000}"/>
    <cellStyle name="Note 5 4 4 4 4 2" xfId="27558" xr:uid="{00000000-0005-0000-0000-0000C3930000}"/>
    <cellStyle name="Note 5 4 4 4 4 3" xfId="42011" xr:uid="{00000000-0005-0000-0000-0000C4930000}"/>
    <cellStyle name="Note 5 4 4 4 5" xfId="12543" xr:uid="{00000000-0005-0000-0000-0000C5930000}"/>
    <cellStyle name="Note 5 4 4 4 5 2" xfId="29978" xr:uid="{00000000-0005-0000-0000-0000C6930000}"/>
    <cellStyle name="Note 5 4 4 4 5 3" xfId="44431" xr:uid="{00000000-0005-0000-0000-0000C7930000}"/>
    <cellStyle name="Note 5 4 4 4 6" xfId="15447" xr:uid="{00000000-0005-0000-0000-0000C8930000}"/>
    <cellStyle name="Note 5 4 4 4 6 2" xfId="32882" xr:uid="{00000000-0005-0000-0000-0000C9930000}"/>
    <cellStyle name="Note 5 4 4 4 6 3" xfId="47335" xr:uid="{00000000-0005-0000-0000-0000CA930000}"/>
    <cellStyle name="Note 5 4 4 4 7" xfId="19550" xr:uid="{00000000-0005-0000-0000-0000CB930000}"/>
    <cellStyle name="Note 5 4 4 4 8" xfId="20609" xr:uid="{00000000-0005-0000-0000-0000CC930000}"/>
    <cellStyle name="Note 5 4 4 5" xfId="5217" xr:uid="{00000000-0005-0000-0000-0000CD930000}"/>
    <cellStyle name="Note 5 4 4 5 2" xfId="14538" xr:uid="{00000000-0005-0000-0000-0000CE930000}"/>
    <cellStyle name="Note 5 4 4 5 2 2" xfId="31973" xr:uid="{00000000-0005-0000-0000-0000CF930000}"/>
    <cellStyle name="Note 5 4 4 5 2 3" xfId="46426" xr:uid="{00000000-0005-0000-0000-0000D0930000}"/>
    <cellStyle name="Note 5 4 4 5 3" xfId="16999" xr:uid="{00000000-0005-0000-0000-0000D1930000}"/>
    <cellStyle name="Note 5 4 4 5 3 2" xfId="34434" xr:uid="{00000000-0005-0000-0000-0000D2930000}"/>
    <cellStyle name="Note 5 4 4 5 3 3" xfId="48887" xr:uid="{00000000-0005-0000-0000-0000D3930000}"/>
    <cellStyle name="Note 5 4 4 5 4" xfId="22653" xr:uid="{00000000-0005-0000-0000-0000D4930000}"/>
    <cellStyle name="Note 5 4 4 5 5" xfId="37106" xr:uid="{00000000-0005-0000-0000-0000D5930000}"/>
    <cellStyle name="Note 5 4 4 6" xfId="7679" xr:uid="{00000000-0005-0000-0000-0000D6930000}"/>
    <cellStyle name="Note 5 4 4 6 2" xfId="25114" xr:uid="{00000000-0005-0000-0000-0000D7930000}"/>
    <cellStyle name="Note 5 4 4 6 3" xfId="39567" xr:uid="{00000000-0005-0000-0000-0000D8930000}"/>
    <cellStyle name="Note 5 4 4 7" xfId="10120" xr:uid="{00000000-0005-0000-0000-0000D9930000}"/>
    <cellStyle name="Note 5 4 4 7 2" xfId="27555" xr:uid="{00000000-0005-0000-0000-0000DA930000}"/>
    <cellStyle name="Note 5 4 4 7 3" xfId="42008" xr:uid="{00000000-0005-0000-0000-0000DB930000}"/>
    <cellStyle name="Note 5 4 4 8" xfId="12540" xr:uid="{00000000-0005-0000-0000-0000DC930000}"/>
    <cellStyle name="Note 5 4 4 8 2" xfId="29975" xr:uid="{00000000-0005-0000-0000-0000DD930000}"/>
    <cellStyle name="Note 5 4 4 8 3" xfId="44428" xr:uid="{00000000-0005-0000-0000-0000DE930000}"/>
    <cellStyle name="Note 5 4 4 9" xfId="19547" xr:uid="{00000000-0005-0000-0000-0000DF930000}"/>
    <cellStyle name="Note 5 4 5" xfId="2710" xr:uid="{00000000-0005-0000-0000-0000E0930000}"/>
    <cellStyle name="Note 5 4 5 2" xfId="2711" xr:uid="{00000000-0005-0000-0000-0000E1930000}"/>
    <cellStyle name="Note 5 4 5 2 2" xfId="5222" xr:uid="{00000000-0005-0000-0000-0000E2930000}"/>
    <cellStyle name="Note 5 4 5 2 2 2" xfId="14542" xr:uid="{00000000-0005-0000-0000-0000E3930000}"/>
    <cellStyle name="Note 5 4 5 2 2 2 2" xfId="31977" xr:uid="{00000000-0005-0000-0000-0000E4930000}"/>
    <cellStyle name="Note 5 4 5 2 2 2 3" xfId="46430" xr:uid="{00000000-0005-0000-0000-0000E5930000}"/>
    <cellStyle name="Note 5 4 5 2 2 3" xfId="17003" xr:uid="{00000000-0005-0000-0000-0000E6930000}"/>
    <cellStyle name="Note 5 4 5 2 2 3 2" xfId="34438" xr:uid="{00000000-0005-0000-0000-0000E7930000}"/>
    <cellStyle name="Note 5 4 5 2 2 3 3" xfId="48891" xr:uid="{00000000-0005-0000-0000-0000E8930000}"/>
    <cellStyle name="Note 5 4 5 2 2 4" xfId="22658" xr:uid="{00000000-0005-0000-0000-0000E9930000}"/>
    <cellStyle name="Note 5 4 5 2 2 5" xfId="37111" xr:uid="{00000000-0005-0000-0000-0000EA930000}"/>
    <cellStyle name="Note 5 4 5 2 3" xfId="7684" xr:uid="{00000000-0005-0000-0000-0000EB930000}"/>
    <cellStyle name="Note 5 4 5 2 3 2" xfId="25119" xr:uid="{00000000-0005-0000-0000-0000EC930000}"/>
    <cellStyle name="Note 5 4 5 2 3 3" xfId="39572" xr:uid="{00000000-0005-0000-0000-0000ED930000}"/>
    <cellStyle name="Note 5 4 5 2 4" xfId="10125" xr:uid="{00000000-0005-0000-0000-0000EE930000}"/>
    <cellStyle name="Note 5 4 5 2 4 2" xfId="27560" xr:uid="{00000000-0005-0000-0000-0000EF930000}"/>
    <cellStyle name="Note 5 4 5 2 4 3" xfId="42013" xr:uid="{00000000-0005-0000-0000-0000F0930000}"/>
    <cellStyle name="Note 5 4 5 2 5" xfId="12545" xr:uid="{00000000-0005-0000-0000-0000F1930000}"/>
    <cellStyle name="Note 5 4 5 2 5 2" xfId="29980" xr:uid="{00000000-0005-0000-0000-0000F2930000}"/>
    <cellStyle name="Note 5 4 5 2 5 3" xfId="44433" xr:uid="{00000000-0005-0000-0000-0000F3930000}"/>
    <cellStyle name="Note 5 4 5 2 6" xfId="19552" xr:uid="{00000000-0005-0000-0000-0000F4930000}"/>
    <cellStyle name="Note 5 4 5 3" xfId="2712" xr:uid="{00000000-0005-0000-0000-0000F5930000}"/>
    <cellStyle name="Note 5 4 5 3 2" xfId="5223" xr:uid="{00000000-0005-0000-0000-0000F6930000}"/>
    <cellStyle name="Note 5 4 5 3 2 2" xfId="14543" xr:uid="{00000000-0005-0000-0000-0000F7930000}"/>
    <cellStyle name="Note 5 4 5 3 2 2 2" xfId="31978" xr:uid="{00000000-0005-0000-0000-0000F8930000}"/>
    <cellStyle name="Note 5 4 5 3 2 2 3" xfId="46431" xr:uid="{00000000-0005-0000-0000-0000F9930000}"/>
    <cellStyle name="Note 5 4 5 3 2 3" xfId="17004" xr:uid="{00000000-0005-0000-0000-0000FA930000}"/>
    <cellStyle name="Note 5 4 5 3 2 3 2" xfId="34439" xr:uid="{00000000-0005-0000-0000-0000FB930000}"/>
    <cellStyle name="Note 5 4 5 3 2 3 3" xfId="48892" xr:uid="{00000000-0005-0000-0000-0000FC930000}"/>
    <cellStyle name="Note 5 4 5 3 2 4" xfId="22659" xr:uid="{00000000-0005-0000-0000-0000FD930000}"/>
    <cellStyle name="Note 5 4 5 3 2 5" xfId="37112" xr:uid="{00000000-0005-0000-0000-0000FE930000}"/>
    <cellStyle name="Note 5 4 5 3 3" xfId="7685" xr:uid="{00000000-0005-0000-0000-0000FF930000}"/>
    <cellStyle name="Note 5 4 5 3 3 2" xfId="25120" xr:uid="{00000000-0005-0000-0000-000000940000}"/>
    <cellStyle name="Note 5 4 5 3 3 3" xfId="39573" xr:uid="{00000000-0005-0000-0000-000001940000}"/>
    <cellStyle name="Note 5 4 5 3 4" xfId="10126" xr:uid="{00000000-0005-0000-0000-000002940000}"/>
    <cellStyle name="Note 5 4 5 3 4 2" xfId="27561" xr:uid="{00000000-0005-0000-0000-000003940000}"/>
    <cellStyle name="Note 5 4 5 3 4 3" xfId="42014" xr:uid="{00000000-0005-0000-0000-000004940000}"/>
    <cellStyle name="Note 5 4 5 3 5" xfId="12546" xr:uid="{00000000-0005-0000-0000-000005940000}"/>
    <cellStyle name="Note 5 4 5 3 5 2" xfId="29981" xr:uid="{00000000-0005-0000-0000-000006940000}"/>
    <cellStyle name="Note 5 4 5 3 5 3" xfId="44434" xr:uid="{00000000-0005-0000-0000-000007940000}"/>
    <cellStyle name="Note 5 4 5 3 6" xfId="19553" xr:uid="{00000000-0005-0000-0000-000008940000}"/>
    <cellStyle name="Note 5 4 5 4" xfId="2713" xr:uid="{00000000-0005-0000-0000-000009940000}"/>
    <cellStyle name="Note 5 4 5 4 2" xfId="5224" xr:uid="{00000000-0005-0000-0000-00000A940000}"/>
    <cellStyle name="Note 5 4 5 4 2 2" xfId="22660" xr:uid="{00000000-0005-0000-0000-00000B940000}"/>
    <cellStyle name="Note 5 4 5 4 2 3" xfId="37113" xr:uid="{00000000-0005-0000-0000-00000C940000}"/>
    <cellStyle name="Note 5 4 5 4 3" xfId="7686" xr:uid="{00000000-0005-0000-0000-00000D940000}"/>
    <cellStyle name="Note 5 4 5 4 3 2" xfId="25121" xr:uid="{00000000-0005-0000-0000-00000E940000}"/>
    <cellStyle name="Note 5 4 5 4 3 3" xfId="39574" xr:uid="{00000000-0005-0000-0000-00000F940000}"/>
    <cellStyle name="Note 5 4 5 4 4" xfId="10127" xr:uid="{00000000-0005-0000-0000-000010940000}"/>
    <cellStyle name="Note 5 4 5 4 4 2" xfId="27562" xr:uid="{00000000-0005-0000-0000-000011940000}"/>
    <cellStyle name="Note 5 4 5 4 4 3" xfId="42015" xr:uid="{00000000-0005-0000-0000-000012940000}"/>
    <cellStyle name="Note 5 4 5 4 5" xfId="12547" xr:uid="{00000000-0005-0000-0000-000013940000}"/>
    <cellStyle name="Note 5 4 5 4 5 2" xfId="29982" xr:uid="{00000000-0005-0000-0000-000014940000}"/>
    <cellStyle name="Note 5 4 5 4 5 3" xfId="44435" xr:uid="{00000000-0005-0000-0000-000015940000}"/>
    <cellStyle name="Note 5 4 5 4 6" xfId="15448" xr:uid="{00000000-0005-0000-0000-000016940000}"/>
    <cellStyle name="Note 5 4 5 4 6 2" xfId="32883" xr:uid="{00000000-0005-0000-0000-000017940000}"/>
    <cellStyle name="Note 5 4 5 4 6 3" xfId="47336" xr:uid="{00000000-0005-0000-0000-000018940000}"/>
    <cellStyle name="Note 5 4 5 4 7" xfId="19554" xr:uid="{00000000-0005-0000-0000-000019940000}"/>
    <cellStyle name="Note 5 4 5 4 8" xfId="20610" xr:uid="{00000000-0005-0000-0000-00001A940000}"/>
    <cellStyle name="Note 5 4 5 5" xfId="5221" xr:uid="{00000000-0005-0000-0000-00001B940000}"/>
    <cellStyle name="Note 5 4 5 5 2" xfId="14541" xr:uid="{00000000-0005-0000-0000-00001C940000}"/>
    <cellStyle name="Note 5 4 5 5 2 2" xfId="31976" xr:uid="{00000000-0005-0000-0000-00001D940000}"/>
    <cellStyle name="Note 5 4 5 5 2 3" xfId="46429" xr:uid="{00000000-0005-0000-0000-00001E940000}"/>
    <cellStyle name="Note 5 4 5 5 3" xfId="17002" xr:uid="{00000000-0005-0000-0000-00001F940000}"/>
    <cellStyle name="Note 5 4 5 5 3 2" xfId="34437" xr:uid="{00000000-0005-0000-0000-000020940000}"/>
    <cellStyle name="Note 5 4 5 5 3 3" xfId="48890" xr:uid="{00000000-0005-0000-0000-000021940000}"/>
    <cellStyle name="Note 5 4 5 5 4" xfId="22657" xr:uid="{00000000-0005-0000-0000-000022940000}"/>
    <cellStyle name="Note 5 4 5 5 5" xfId="37110" xr:uid="{00000000-0005-0000-0000-000023940000}"/>
    <cellStyle name="Note 5 4 5 6" xfId="7683" xr:uid="{00000000-0005-0000-0000-000024940000}"/>
    <cellStyle name="Note 5 4 5 6 2" xfId="25118" xr:uid="{00000000-0005-0000-0000-000025940000}"/>
    <cellStyle name="Note 5 4 5 6 3" xfId="39571" xr:uid="{00000000-0005-0000-0000-000026940000}"/>
    <cellStyle name="Note 5 4 5 7" xfId="10124" xr:uid="{00000000-0005-0000-0000-000027940000}"/>
    <cellStyle name="Note 5 4 5 7 2" xfId="27559" xr:uid="{00000000-0005-0000-0000-000028940000}"/>
    <cellStyle name="Note 5 4 5 7 3" xfId="42012" xr:uid="{00000000-0005-0000-0000-000029940000}"/>
    <cellStyle name="Note 5 4 5 8" xfId="12544" xr:uid="{00000000-0005-0000-0000-00002A940000}"/>
    <cellStyle name="Note 5 4 5 8 2" xfId="29979" xr:uid="{00000000-0005-0000-0000-00002B940000}"/>
    <cellStyle name="Note 5 4 5 8 3" xfId="44432" xr:uid="{00000000-0005-0000-0000-00002C940000}"/>
    <cellStyle name="Note 5 4 5 9" xfId="19551" xr:uid="{00000000-0005-0000-0000-00002D940000}"/>
    <cellStyle name="Note 5 4 6" xfId="2714" xr:uid="{00000000-0005-0000-0000-00002E940000}"/>
    <cellStyle name="Note 5 4 6 2" xfId="5225" xr:uid="{00000000-0005-0000-0000-00002F940000}"/>
    <cellStyle name="Note 5 4 6 2 2" xfId="14544" xr:uid="{00000000-0005-0000-0000-000030940000}"/>
    <cellStyle name="Note 5 4 6 2 2 2" xfId="31979" xr:uid="{00000000-0005-0000-0000-000031940000}"/>
    <cellStyle name="Note 5 4 6 2 2 3" xfId="46432" xr:uid="{00000000-0005-0000-0000-000032940000}"/>
    <cellStyle name="Note 5 4 6 2 3" xfId="17005" xr:uid="{00000000-0005-0000-0000-000033940000}"/>
    <cellStyle name="Note 5 4 6 2 3 2" xfId="34440" xr:uid="{00000000-0005-0000-0000-000034940000}"/>
    <cellStyle name="Note 5 4 6 2 3 3" xfId="48893" xr:uid="{00000000-0005-0000-0000-000035940000}"/>
    <cellStyle name="Note 5 4 6 2 4" xfId="22661" xr:uid="{00000000-0005-0000-0000-000036940000}"/>
    <cellStyle name="Note 5 4 6 2 5" xfId="37114" xr:uid="{00000000-0005-0000-0000-000037940000}"/>
    <cellStyle name="Note 5 4 6 3" xfId="7687" xr:uid="{00000000-0005-0000-0000-000038940000}"/>
    <cellStyle name="Note 5 4 6 3 2" xfId="25122" xr:uid="{00000000-0005-0000-0000-000039940000}"/>
    <cellStyle name="Note 5 4 6 3 3" xfId="39575" xr:uid="{00000000-0005-0000-0000-00003A940000}"/>
    <cellStyle name="Note 5 4 6 4" xfId="10128" xr:uid="{00000000-0005-0000-0000-00003B940000}"/>
    <cellStyle name="Note 5 4 6 4 2" xfId="27563" xr:uid="{00000000-0005-0000-0000-00003C940000}"/>
    <cellStyle name="Note 5 4 6 4 3" xfId="42016" xr:uid="{00000000-0005-0000-0000-00003D940000}"/>
    <cellStyle name="Note 5 4 6 5" xfId="12548" xr:uid="{00000000-0005-0000-0000-00003E940000}"/>
    <cellStyle name="Note 5 4 6 5 2" xfId="29983" xr:uid="{00000000-0005-0000-0000-00003F940000}"/>
    <cellStyle name="Note 5 4 6 5 3" xfId="44436" xr:uid="{00000000-0005-0000-0000-000040940000}"/>
    <cellStyle name="Note 5 4 6 6" xfId="19555" xr:uid="{00000000-0005-0000-0000-000041940000}"/>
    <cellStyle name="Note 5 4 7" xfId="2715" xr:uid="{00000000-0005-0000-0000-000042940000}"/>
    <cellStyle name="Note 5 4 7 2" xfId="5226" xr:uid="{00000000-0005-0000-0000-000043940000}"/>
    <cellStyle name="Note 5 4 7 2 2" xfId="14545" xr:uid="{00000000-0005-0000-0000-000044940000}"/>
    <cellStyle name="Note 5 4 7 2 2 2" xfId="31980" xr:uid="{00000000-0005-0000-0000-000045940000}"/>
    <cellStyle name="Note 5 4 7 2 2 3" xfId="46433" xr:uid="{00000000-0005-0000-0000-000046940000}"/>
    <cellStyle name="Note 5 4 7 2 3" xfId="17006" xr:uid="{00000000-0005-0000-0000-000047940000}"/>
    <cellStyle name="Note 5 4 7 2 3 2" xfId="34441" xr:uid="{00000000-0005-0000-0000-000048940000}"/>
    <cellStyle name="Note 5 4 7 2 3 3" xfId="48894" xr:uid="{00000000-0005-0000-0000-000049940000}"/>
    <cellStyle name="Note 5 4 7 2 4" xfId="22662" xr:uid="{00000000-0005-0000-0000-00004A940000}"/>
    <cellStyle name="Note 5 4 7 2 5" xfId="37115" xr:uid="{00000000-0005-0000-0000-00004B940000}"/>
    <cellStyle name="Note 5 4 7 3" xfId="7688" xr:uid="{00000000-0005-0000-0000-00004C940000}"/>
    <cellStyle name="Note 5 4 7 3 2" xfId="25123" xr:uid="{00000000-0005-0000-0000-00004D940000}"/>
    <cellStyle name="Note 5 4 7 3 3" xfId="39576" xr:uid="{00000000-0005-0000-0000-00004E940000}"/>
    <cellStyle name="Note 5 4 7 4" xfId="10129" xr:uid="{00000000-0005-0000-0000-00004F940000}"/>
    <cellStyle name="Note 5 4 7 4 2" xfId="27564" xr:uid="{00000000-0005-0000-0000-000050940000}"/>
    <cellStyle name="Note 5 4 7 4 3" xfId="42017" xr:uid="{00000000-0005-0000-0000-000051940000}"/>
    <cellStyle name="Note 5 4 7 5" xfId="12549" xr:uid="{00000000-0005-0000-0000-000052940000}"/>
    <cellStyle name="Note 5 4 7 5 2" xfId="29984" xr:uid="{00000000-0005-0000-0000-000053940000}"/>
    <cellStyle name="Note 5 4 7 5 3" xfId="44437" xr:uid="{00000000-0005-0000-0000-000054940000}"/>
    <cellStyle name="Note 5 4 7 6" xfId="19556" xr:uid="{00000000-0005-0000-0000-000055940000}"/>
    <cellStyle name="Note 5 4 8" xfId="2716" xr:uid="{00000000-0005-0000-0000-000056940000}"/>
    <cellStyle name="Note 5 4 8 2" xfId="5227" xr:uid="{00000000-0005-0000-0000-000057940000}"/>
    <cellStyle name="Note 5 4 8 2 2" xfId="22663" xr:uid="{00000000-0005-0000-0000-000058940000}"/>
    <cellStyle name="Note 5 4 8 2 3" xfId="37116" xr:uid="{00000000-0005-0000-0000-000059940000}"/>
    <cellStyle name="Note 5 4 8 3" xfId="7689" xr:uid="{00000000-0005-0000-0000-00005A940000}"/>
    <cellStyle name="Note 5 4 8 3 2" xfId="25124" xr:uid="{00000000-0005-0000-0000-00005B940000}"/>
    <cellStyle name="Note 5 4 8 3 3" xfId="39577" xr:uid="{00000000-0005-0000-0000-00005C940000}"/>
    <cellStyle name="Note 5 4 8 4" xfId="10130" xr:uid="{00000000-0005-0000-0000-00005D940000}"/>
    <cellStyle name="Note 5 4 8 4 2" xfId="27565" xr:uid="{00000000-0005-0000-0000-00005E940000}"/>
    <cellStyle name="Note 5 4 8 4 3" xfId="42018" xr:uid="{00000000-0005-0000-0000-00005F940000}"/>
    <cellStyle name="Note 5 4 8 5" xfId="12550" xr:uid="{00000000-0005-0000-0000-000060940000}"/>
    <cellStyle name="Note 5 4 8 5 2" xfId="29985" xr:uid="{00000000-0005-0000-0000-000061940000}"/>
    <cellStyle name="Note 5 4 8 5 3" xfId="44438" xr:uid="{00000000-0005-0000-0000-000062940000}"/>
    <cellStyle name="Note 5 4 8 6" xfId="15449" xr:uid="{00000000-0005-0000-0000-000063940000}"/>
    <cellStyle name="Note 5 4 8 6 2" xfId="32884" xr:uid="{00000000-0005-0000-0000-000064940000}"/>
    <cellStyle name="Note 5 4 8 6 3" xfId="47337" xr:uid="{00000000-0005-0000-0000-000065940000}"/>
    <cellStyle name="Note 5 4 8 7" xfId="19557" xr:uid="{00000000-0005-0000-0000-000066940000}"/>
    <cellStyle name="Note 5 4 8 8" xfId="20611" xr:uid="{00000000-0005-0000-0000-000067940000}"/>
    <cellStyle name="Note 5 4 9" xfId="5208" xr:uid="{00000000-0005-0000-0000-000068940000}"/>
    <cellStyle name="Note 5 4 9 2" xfId="14531" xr:uid="{00000000-0005-0000-0000-000069940000}"/>
    <cellStyle name="Note 5 4 9 2 2" xfId="31966" xr:uid="{00000000-0005-0000-0000-00006A940000}"/>
    <cellStyle name="Note 5 4 9 2 3" xfId="46419" xr:uid="{00000000-0005-0000-0000-00006B940000}"/>
    <cellStyle name="Note 5 4 9 3" xfId="16992" xr:uid="{00000000-0005-0000-0000-00006C940000}"/>
    <cellStyle name="Note 5 4 9 3 2" xfId="34427" xr:uid="{00000000-0005-0000-0000-00006D940000}"/>
    <cellStyle name="Note 5 4 9 3 3" xfId="48880" xr:uid="{00000000-0005-0000-0000-00006E940000}"/>
    <cellStyle name="Note 5 4 9 4" xfId="22644" xr:uid="{00000000-0005-0000-0000-00006F940000}"/>
    <cellStyle name="Note 5 4 9 5" xfId="37097" xr:uid="{00000000-0005-0000-0000-000070940000}"/>
    <cellStyle name="Note 5 5" xfId="2717" xr:uid="{00000000-0005-0000-0000-000071940000}"/>
    <cellStyle name="Note 5 5 10" xfId="7690" xr:uid="{00000000-0005-0000-0000-000072940000}"/>
    <cellStyle name="Note 5 5 10 2" xfId="25125" xr:uid="{00000000-0005-0000-0000-000073940000}"/>
    <cellStyle name="Note 5 5 10 3" xfId="39578" xr:uid="{00000000-0005-0000-0000-000074940000}"/>
    <cellStyle name="Note 5 5 11" xfId="10131" xr:uid="{00000000-0005-0000-0000-000075940000}"/>
    <cellStyle name="Note 5 5 11 2" xfId="27566" xr:uid="{00000000-0005-0000-0000-000076940000}"/>
    <cellStyle name="Note 5 5 11 3" xfId="42019" xr:uid="{00000000-0005-0000-0000-000077940000}"/>
    <cellStyle name="Note 5 5 12" xfId="12551" xr:uid="{00000000-0005-0000-0000-000078940000}"/>
    <cellStyle name="Note 5 5 12 2" xfId="29986" xr:uid="{00000000-0005-0000-0000-000079940000}"/>
    <cellStyle name="Note 5 5 12 3" xfId="44439" xr:uid="{00000000-0005-0000-0000-00007A940000}"/>
    <cellStyle name="Note 5 5 13" xfId="19558" xr:uid="{00000000-0005-0000-0000-00007B940000}"/>
    <cellStyle name="Note 5 5 2" xfId="2718" xr:uid="{00000000-0005-0000-0000-00007C940000}"/>
    <cellStyle name="Note 5 5 2 2" xfId="2719" xr:uid="{00000000-0005-0000-0000-00007D940000}"/>
    <cellStyle name="Note 5 5 2 2 2" xfId="5230" xr:uid="{00000000-0005-0000-0000-00007E940000}"/>
    <cellStyle name="Note 5 5 2 2 2 2" xfId="14548" xr:uid="{00000000-0005-0000-0000-00007F940000}"/>
    <cellStyle name="Note 5 5 2 2 2 2 2" xfId="31983" xr:uid="{00000000-0005-0000-0000-000080940000}"/>
    <cellStyle name="Note 5 5 2 2 2 2 3" xfId="46436" xr:uid="{00000000-0005-0000-0000-000081940000}"/>
    <cellStyle name="Note 5 5 2 2 2 3" xfId="17009" xr:uid="{00000000-0005-0000-0000-000082940000}"/>
    <cellStyle name="Note 5 5 2 2 2 3 2" xfId="34444" xr:uid="{00000000-0005-0000-0000-000083940000}"/>
    <cellStyle name="Note 5 5 2 2 2 3 3" xfId="48897" xr:uid="{00000000-0005-0000-0000-000084940000}"/>
    <cellStyle name="Note 5 5 2 2 2 4" xfId="22666" xr:uid="{00000000-0005-0000-0000-000085940000}"/>
    <cellStyle name="Note 5 5 2 2 2 5" xfId="37119" xr:uid="{00000000-0005-0000-0000-000086940000}"/>
    <cellStyle name="Note 5 5 2 2 3" xfId="7692" xr:uid="{00000000-0005-0000-0000-000087940000}"/>
    <cellStyle name="Note 5 5 2 2 3 2" xfId="25127" xr:uid="{00000000-0005-0000-0000-000088940000}"/>
    <cellStyle name="Note 5 5 2 2 3 3" xfId="39580" xr:uid="{00000000-0005-0000-0000-000089940000}"/>
    <cellStyle name="Note 5 5 2 2 4" xfId="10133" xr:uid="{00000000-0005-0000-0000-00008A940000}"/>
    <cellStyle name="Note 5 5 2 2 4 2" xfId="27568" xr:uid="{00000000-0005-0000-0000-00008B940000}"/>
    <cellStyle name="Note 5 5 2 2 4 3" xfId="42021" xr:uid="{00000000-0005-0000-0000-00008C940000}"/>
    <cellStyle name="Note 5 5 2 2 5" xfId="12553" xr:uid="{00000000-0005-0000-0000-00008D940000}"/>
    <cellStyle name="Note 5 5 2 2 5 2" xfId="29988" xr:uid="{00000000-0005-0000-0000-00008E940000}"/>
    <cellStyle name="Note 5 5 2 2 5 3" xfId="44441" xr:uid="{00000000-0005-0000-0000-00008F940000}"/>
    <cellStyle name="Note 5 5 2 2 6" xfId="19560" xr:uid="{00000000-0005-0000-0000-000090940000}"/>
    <cellStyle name="Note 5 5 2 3" xfId="2720" xr:uid="{00000000-0005-0000-0000-000091940000}"/>
    <cellStyle name="Note 5 5 2 3 2" xfId="5231" xr:uid="{00000000-0005-0000-0000-000092940000}"/>
    <cellStyle name="Note 5 5 2 3 2 2" xfId="14549" xr:uid="{00000000-0005-0000-0000-000093940000}"/>
    <cellStyle name="Note 5 5 2 3 2 2 2" xfId="31984" xr:uid="{00000000-0005-0000-0000-000094940000}"/>
    <cellStyle name="Note 5 5 2 3 2 2 3" xfId="46437" xr:uid="{00000000-0005-0000-0000-000095940000}"/>
    <cellStyle name="Note 5 5 2 3 2 3" xfId="17010" xr:uid="{00000000-0005-0000-0000-000096940000}"/>
    <cellStyle name="Note 5 5 2 3 2 3 2" xfId="34445" xr:uid="{00000000-0005-0000-0000-000097940000}"/>
    <cellStyle name="Note 5 5 2 3 2 3 3" xfId="48898" xr:uid="{00000000-0005-0000-0000-000098940000}"/>
    <cellStyle name="Note 5 5 2 3 2 4" xfId="22667" xr:uid="{00000000-0005-0000-0000-000099940000}"/>
    <cellStyle name="Note 5 5 2 3 2 5" xfId="37120" xr:uid="{00000000-0005-0000-0000-00009A940000}"/>
    <cellStyle name="Note 5 5 2 3 3" xfId="7693" xr:uid="{00000000-0005-0000-0000-00009B940000}"/>
    <cellStyle name="Note 5 5 2 3 3 2" xfId="25128" xr:uid="{00000000-0005-0000-0000-00009C940000}"/>
    <cellStyle name="Note 5 5 2 3 3 3" xfId="39581" xr:uid="{00000000-0005-0000-0000-00009D940000}"/>
    <cellStyle name="Note 5 5 2 3 4" xfId="10134" xr:uid="{00000000-0005-0000-0000-00009E940000}"/>
    <cellStyle name="Note 5 5 2 3 4 2" xfId="27569" xr:uid="{00000000-0005-0000-0000-00009F940000}"/>
    <cellStyle name="Note 5 5 2 3 4 3" xfId="42022" xr:uid="{00000000-0005-0000-0000-0000A0940000}"/>
    <cellStyle name="Note 5 5 2 3 5" xfId="12554" xr:uid="{00000000-0005-0000-0000-0000A1940000}"/>
    <cellStyle name="Note 5 5 2 3 5 2" xfId="29989" xr:uid="{00000000-0005-0000-0000-0000A2940000}"/>
    <cellStyle name="Note 5 5 2 3 5 3" xfId="44442" xr:uid="{00000000-0005-0000-0000-0000A3940000}"/>
    <cellStyle name="Note 5 5 2 3 6" xfId="19561" xr:uid="{00000000-0005-0000-0000-0000A4940000}"/>
    <cellStyle name="Note 5 5 2 4" xfId="2721" xr:uid="{00000000-0005-0000-0000-0000A5940000}"/>
    <cellStyle name="Note 5 5 2 4 2" xfId="5232" xr:uid="{00000000-0005-0000-0000-0000A6940000}"/>
    <cellStyle name="Note 5 5 2 4 2 2" xfId="22668" xr:uid="{00000000-0005-0000-0000-0000A7940000}"/>
    <cellStyle name="Note 5 5 2 4 2 3" xfId="37121" xr:uid="{00000000-0005-0000-0000-0000A8940000}"/>
    <cellStyle name="Note 5 5 2 4 3" xfId="7694" xr:uid="{00000000-0005-0000-0000-0000A9940000}"/>
    <cellStyle name="Note 5 5 2 4 3 2" xfId="25129" xr:uid="{00000000-0005-0000-0000-0000AA940000}"/>
    <cellStyle name="Note 5 5 2 4 3 3" xfId="39582" xr:uid="{00000000-0005-0000-0000-0000AB940000}"/>
    <cellStyle name="Note 5 5 2 4 4" xfId="10135" xr:uid="{00000000-0005-0000-0000-0000AC940000}"/>
    <cellStyle name="Note 5 5 2 4 4 2" xfId="27570" xr:uid="{00000000-0005-0000-0000-0000AD940000}"/>
    <cellStyle name="Note 5 5 2 4 4 3" xfId="42023" xr:uid="{00000000-0005-0000-0000-0000AE940000}"/>
    <cellStyle name="Note 5 5 2 4 5" xfId="12555" xr:uid="{00000000-0005-0000-0000-0000AF940000}"/>
    <cellStyle name="Note 5 5 2 4 5 2" xfId="29990" xr:uid="{00000000-0005-0000-0000-0000B0940000}"/>
    <cellStyle name="Note 5 5 2 4 5 3" xfId="44443" xr:uid="{00000000-0005-0000-0000-0000B1940000}"/>
    <cellStyle name="Note 5 5 2 4 6" xfId="15450" xr:uid="{00000000-0005-0000-0000-0000B2940000}"/>
    <cellStyle name="Note 5 5 2 4 6 2" xfId="32885" xr:uid="{00000000-0005-0000-0000-0000B3940000}"/>
    <cellStyle name="Note 5 5 2 4 6 3" xfId="47338" xr:uid="{00000000-0005-0000-0000-0000B4940000}"/>
    <cellStyle name="Note 5 5 2 4 7" xfId="19562" xr:uid="{00000000-0005-0000-0000-0000B5940000}"/>
    <cellStyle name="Note 5 5 2 4 8" xfId="20612" xr:uid="{00000000-0005-0000-0000-0000B6940000}"/>
    <cellStyle name="Note 5 5 2 5" xfId="5229" xr:uid="{00000000-0005-0000-0000-0000B7940000}"/>
    <cellStyle name="Note 5 5 2 5 2" xfId="14547" xr:uid="{00000000-0005-0000-0000-0000B8940000}"/>
    <cellStyle name="Note 5 5 2 5 2 2" xfId="31982" xr:uid="{00000000-0005-0000-0000-0000B9940000}"/>
    <cellStyle name="Note 5 5 2 5 2 3" xfId="46435" xr:uid="{00000000-0005-0000-0000-0000BA940000}"/>
    <cellStyle name="Note 5 5 2 5 3" xfId="17008" xr:uid="{00000000-0005-0000-0000-0000BB940000}"/>
    <cellStyle name="Note 5 5 2 5 3 2" xfId="34443" xr:uid="{00000000-0005-0000-0000-0000BC940000}"/>
    <cellStyle name="Note 5 5 2 5 3 3" xfId="48896" xr:uid="{00000000-0005-0000-0000-0000BD940000}"/>
    <cellStyle name="Note 5 5 2 5 4" xfId="22665" xr:uid="{00000000-0005-0000-0000-0000BE940000}"/>
    <cellStyle name="Note 5 5 2 5 5" xfId="37118" xr:uid="{00000000-0005-0000-0000-0000BF940000}"/>
    <cellStyle name="Note 5 5 2 6" xfId="7691" xr:uid="{00000000-0005-0000-0000-0000C0940000}"/>
    <cellStyle name="Note 5 5 2 6 2" xfId="25126" xr:uid="{00000000-0005-0000-0000-0000C1940000}"/>
    <cellStyle name="Note 5 5 2 6 3" xfId="39579" xr:uid="{00000000-0005-0000-0000-0000C2940000}"/>
    <cellStyle name="Note 5 5 2 7" xfId="10132" xr:uid="{00000000-0005-0000-0000-0000C3940000}"/>
    <cellStyle name="Note 5 5 2 7 2" xfId="27567" xr:uid="{00000000-0005-0000-0000-0000C4940000}"/>
    <cellStyle name="Note 5 5 2 7 3" xfId="42020" xr:uid="{00000000-0005-0000-0000-0000C5940000}"/>
    <cellStyle name="Note 5 5 2 8" xfId="12552" xr:uid="{00000000-0005-0000-0000-0000C6940000}"/>
    <cellStyle name="Note 5 5 2 8 2" xfId="29987" xr:uid="{00000000-0005-0000-0000-0000C7940000}"/>
    <cellStyle name="Note 5 5 2 8 3" xfId="44440" xr:uid="{00000000-0005-0000-0000-0000C8940000}"/>
    <cellStyle name="Note 5 5 2 9" xfId="19559" xr:uid="{00000000-0005-0000-0000-0000C9940000}"/>
    <cellStyle name="Note 5 5 3" xfId="2722" xr:uid="{00000000-0005-0000-0000-0000CA940000}"/>
    <cellStyle name="Note 5 5 3 2" xfId="2723" xr:uid="{00000000-0005-0000-0000-0000CB940000}"/>
    <cellStyle name="Note 5 5 3 2 2" xfId="5234" xr:uid="{00000000-0005-0000-0000-0000CC940000}"/>
    <cellStyle name="Note 5 5 3 2 2 2" xfId="14551" xr:uid="{00000000-0005-0000-0000-0000CD940000}"/>
    <cellStyle name="Note 5 5 3 2 2 2 2" xfId="31986" xr:uid="{00000000-0005-0000-0000-0000CE940000}"/>
    <cellStyle name="Note 5 5 3 2 2 2 3" xfId="46439" xr:uid="{00000000-0005-0000-0000-0000CF940000}"/>
    <cellStyle name="Note 5 5 3 2 2 3" xfId="17012" xr:uid="{00000000-0005-0000-0000-0000D0940000}"/>
    <cellStyle name="Note 5 5 3 2 2 3 2" xfId="34447" xr:uid="{00000000-0005-0000-0000-0000D1940000}"/>
    <cellStyle name="Note 5 5 3 2 2 3 3" xfId="48900" xr:uid="{00000000-0005-0000-0000-0000D2940000}"/>
    <cellStyle name="Note 5 5 3 2 2 4" xfId="22670" xr:uid="{00000000-0005-0000-0000-0000D3940000}"/>
    <cellStyle name="Note 5 5 3 2 2 5" xfId="37123" xr:uid="{00000000-0005-0000-0000-0000D4940000}"/>
    <cellStyle name="Note 5 5 3 2 3" xfId="7696" xr:uid="{00000000-0005-0000-0000-0000D5940000}"/>
    <cellStyle name="Note 5 5 3 2 3 2" xfId="25131" xr:uid="{00000000-0005-0000-0000-0000D6940000}"/>
    <cellStyle name="Note 5 5 3 2 3 3" xfId="39584" xr:uid="{00000000-0005-0000-0000-0000D7940000}"/>
    <cellStyle name="Note 5 5 3 2 4" xfId="10137" xr:uid="{00000000-0005-0000-0000-0000D8940000}"/>
    <cellStyle name="Note 5 5 3 2 4 2" xfId="27572" xr:uid="{00000000-0005-0000-0000-0000D9940000}"/>
    <cellStyle name="Note 5 5 3 2 4 3" xfId="42025" xr:uid="{00000000-0005-0000-0000-0000DA940000}"/>
    <cellStyle name="Note 5 5 3 2 5" xfId="12557" xr:uid="{00000000-0005-0000-0000-0000DB940000}"/>
    <cellStyle name="Note 5 5 3 2 5 2" xfId="29992" xr:uid="{00000000-0005-0000-0000-0000DC940000}"/>
    <cellStyle name="Note 5 5 3 2 5 3" xfId="44445" xr:uid="{00000000-0005-0000-0000-0000DD940000}"/>
    <cellStyle name="Note 5 5 3 2 6" xfId="19564" xr:uid="{00000000-0005-0000-0000-0000DE940000}"/>
    <cellStyle name="Note 5 5 3 3" xfId="2724" xr:uid="{00000000-0005-0000-0000-0000DF940000}"/>
    <cellStyle name="Note 5 5 3 3 2" xfId="5235" xr:uid="{00000000-0005-0000-0000-0000E0940000}"/>
    <cellStyle name="Note 5 5 3 3 2 2" xfId="14552" xr:uid="{00000000-0005-0000-0000-0000E1940000}"/>
    <cellStyle name="Note 5 5 3 3 2 2 2" xfId="31987" xr:uid="{00000000-0005-0000-0000-0000E2940000}"/>
    <cellStyle name="Note 5 5 3 3 2 2 3" xfId="46440" xr:uid="{00000000-0005-0000-0000-0000E3940000}"/>
    <cellStyle name="Note 5 5 3 3 2 3" xfId="17013" xr:uid="{00000000-0005-0000-0000-0000E4940000}"/>
    <cellStyle name="Note 5 5 3 3 2 3 2" xfId="34448" xr:uid="{00000000-0005-0000-0000-0000E5940000}"/>
    <cellStyle name="Note 5 5 3 3 2 3 3" xfId="48901" xr:uid="{00000000-0005-0000-0000-0000E6940000}"/>
    <cellStyle name="Note 5 5 3 3 2 4" xfId="22671" xr:uid="{00000000-0005-0000-0000-0000E7940000}"/>
    <cellStyle name="Note 5 5 3 3 2 5" xfId="37124" xr:uid="{00000000-0005-0000-0000-0000E8940000}"/>
    <cellStyle name="Note 5 5 3 3 3" xfId="7697" xr:uid="{00000000-0005-0000-0000-0000E9940000}"/>
    <cellStyle name="Note 5 5 3 3 3 2" xfId="25132" xr:uid="{00000000-0005-0000-0000-0000EA940000}"/>
    <cellStyle name="Note 5 5 3 3 3 3" xfId="39585" xr:uid="{00000000-0005-0000-0000-0000EB940000}"/>
    <cellStyle name="Note 5 5 3 3 4" xfId="10138" xr:uid="{00000000-0005-0000-0000-0000EC940000}"/>
    <cellStyle name="Note 5 5 3 3 4 2" xfId="27573" xr:uid="{00000000-0005-0000-0000-0000ED940000}"/>
    <cellStyle name="Note 5 5 3 3 4 3" xfId="42026" xr:uid="{00000000-0005-0000-0000-0000EE940000}"/>
    <cellStyle name="Note 5 5 3 3 5" xfId="12558" xr:uid="{00000000-0005-0000-0000-0000EF940000}"/>
    <cellStyle name="Note 5 5 3 3 5 2" xfId="29993" xr:uid="{00000000-0005-0000-0000-0000F0940000}"/>
    <cellStyle name="Note 5 5 3 3 5 3" xfId="44446" xr:uid="{00000000-0005-0000-0000-0000F1940000}"/>
    <cellStyle name="Note 5 5 3 3 6" xfId="19565" xr:uid="{00000000-0005-0000-0000-0000F2940000}"/>
    <cellStyle name="Note 5 5 3 4" xfId="2725" xr:uid="{00000000-0005-0000-0000-0000F3940000}"/>
    <cellStyle name="Note 5 5 3 4 2" xfId="5236" xr:uid="{00000000-0005-0000-0000-0000F4940000}"/>
    <cellStyle name="Note 5 5 3 4 2 2" xfId="22672" xr:uid="{00000000-0005-0000-0000-0000F5940000}"/>
    <cellStyle name="Note 5 5 3 4 2 3" xfId="37125" xr:uid="{00000000-0005-0000-0000-0000F6940000}"/>
    <cellStyle name="Note 5 5 3 4 3" xfId="7698" xr:uid="{00000000-0005-0000-0000-0000F7940000}"/>
    <cellStyle name="Note 5 5 3 4 3 2" xfId="25133" xr:uid="{00000000-0005-0000-0000-0000F8940000}"/>
    <cellStyle name="Note 5 5 3 4 3 3" xfId="39586" xr:uid="{00000000-0005-0000-0000-0000F9940000}"/>
    <cellStyle name="Note 5 5 3 4 4" xfId="10139" xr:uid="{00000000-0005-0000-0000-0000FA940000}"/>
    <cellStyle name="Note 5 5 3 4 4 2" xfId="27574" xr:uid="{00000000-0005-0000-0000-0000FB940000}"/>
    <cellStyle name="Note 5 5 3 4 4 3" xfId="42027" xr:uid="{00000000-0005-0000-0000-0000FC940000}"/>
    <cellStyle name="Note 5 5 3 4 5" xfId="12559" xr:uid="{00000000-0005-0000-0000-0000FD940000}"/>
    <cellStyle name="Note 5 5 3 4 5 2" xfId="29994" xr:uid="{00000000-0005-0000-0000-0000FE940000}"/>
    <cellStyle name="Note 5 5 3 4 5 3" xfId="44447" xr:uid="{00000000-0005-0000-0000-0000FF940000}"/>
    <cellStyle name="Note 5 5 3 4 6" xfId="15451" xr:uid="{00000000-0005-0000-0000-000000950000}"/>
    <cellStyle name="Note 5 5 3 4 6 2" xfId="32886" xr:uid="{00000000-0005-0000-0000-000001950000}"/>
    <cellStyle name="Note 5 5 3 4 6 3" xfId="47339" xr:uid="{00000000-0005-0000-0000-000002950000}"/>
    <cellStyle name="Note 5 5 3 4 7" xfId="19566" xr:uid="{00000000-0005-0000-0000-000003950000}"/>
    <cellStyle name="Note 5 5 3 4 8" xfId="20613" xr:uid="{00000000-0005-0000-0000-000004950000}"/>
    <cellStyle name="Note 5 5 3 5" xfId="5233" xr:uid="{00000000-0005-0000-0000-000005950000}"/>
    <cellStyle name="Note 5 5 3 5 2" xfId="14550" xr:uid="{00000000-0005-0000-0000-000006950000}"/>
    <cellStyle name="Note 5 5 3 5 2 2" xfId="31985" xr:uid="{00000000-0005-0000-0000-000007950000}"/>
    <cellStyle name="Note 5 5 3 5 2 3" xfId="46438" xr:uid="{00000000-0005-0000-0000-000008950000}"/>
    <cellStyle name="Note 5 5 3 5 3" xfId="17011" xr:uid="{00000000-0005-0000-0000-000009950000}"/>
    <cellStyle name="Note 5 5 3 5 3 2" xfId="34446" xr:uid="{00000000-0005-0000-0000-00000A950000}"/>
    <cellStyle name="Note 5 5 3 5 3 3" xfId="48899" xr:uid="{00000000-0005-0000-0000-00000B950000}"/>
    <cellStyle name="Note 5 5 3 5 4" xfId="22669" xr:uid="{00000000-0005-0000-0000-00000C950000}"/>
    <cellStyle name="Note 5 5 3 5 5" xfId="37122" xr:uid="{00000000-0005-0000-0000-00000D950000}"/>
    <cellStyle name="Note 5 5 3 6" xfId="7695" xr:uid="{00000000-0005-0000-0000-00000E950000}"/>
    <cellStyle name="Note 5 5 3 6 2" xfId="25130" xr:uid="{00000000-0005-0000-0000-00000F950000}"/>
    <cellStyle name="Note 5 5 3 6 3" xfId="39583" xr:uid="{00000000-0005-0000-0000-000010950000}"/>
    <cellStyle name="Note 5 5 3 7" xfId="10136" xr:uid="{00000000-0005-0000-0000-000011950000}"/>
    <cellStyle name="Note 5 5 3 7 2" xfId="27571" xr:uid="{00000000-0005-0000-0000-000012950000}"/>
    <cellStyle name="Note 5 5 3 7 3" xfId="42024" xr:uid="{00000000-0005-0000-0000-000013950000}"/>
    <cellStyle name="Note 5 5 3 8" xfId="12556" xr:uid="{00000000-0005-0000-0000-000014950000}"/>
    <cellStyle name="Note 5 5 3 8 2" xfId="29991" xr:uid="{00000000-0005-0000-0000-000015950000}"/>
    <cellStyle name="Note 5 5 3 8 3" xfId="44444" xr:uid="{00000000-0005-0000-0000-000016950000}"/>
    <cellStyle name="Note 5 5 3 9" xfId="19563" xr:uid="{00000000-0005-0000-0000-000017950000}"/>
    <cellStyle name="Note 5 5 4" xfId="2726" xr:uid="{00000000-0005-0000-0000-000018950000}"/>
    <cellStyle name="Note 5 5 4 2" xfId="2727" xr:uid="{00000000-0005-0000-0000-000019950000}"/>
    <cellStyle name="Note 5 5 4 2 2" xfId="5238" xr:uid="{00000000-0005-0000-0000-00001A950000}"/>
    <cellStyle name="Note 5 5 4 2 2 2" xfId="14554" xr:uid="{00000000-0005-0000-0000-00001B950000}"/>
    <cellStyle name="Note 5 5 4 2 2 2 2" xfId="31989" xr:uid="{00000000-0005-0000-0000-00001C950000}"/>
    <cellStyle name="Note 5 5 4 2 2 2 3" xfId="46442" xr:uid="{00000000-0005-0000-0000-00001D950000}"/>
    <cellStyle name="Note 5 5 4 2 2 3" xfId="17015" xr:uid="{00000000-0005-0000-0000-00001E950000}"/>
    <cellStyle name="Note 5 5 4 2 2 3 2" xfId="34450" xr:uid="{00000000-0005-0000-0000-00001F950000}"/>
    <cellStyle name="Note 5 5 4 2 2 3 3" xfId="48903" xr:uid="{00000000-0005-0000-0000-000020950000}"/>
    <cellStyle name="Note 5 5 4 2 2 4" xfId="22674" xr:uid="{00000000-0005-0000-0000-000021950000}"/>
    <cellStyle name="Note 5 5 4 2 2 5" xfId="37127" xr:uid="{00000000-0005-0000-0000-000022950000}"/>
    <cellStyle name="Note 5 5 4 2 3" xfId="7700" xr:uid="{00000000-0005-0000-0000-000023950000}"/>
    <cellStyle name="Note 5 5 4 2 3 2" xfId="25135" xr:uid="{00000000-0005-0000-0000-000024950000}"/>
    <cellStyle name="Note 5 5 4 2 3 3" xfId="39588" xr:uid="{00000000-0005-0000-0000-000025950000}"/>
    <cellStyle name="Note 5 5 4 2 4" xfId="10141" xr:uid="{00000000-0005-0000-0000-000026950000}"/>
    <cellStyle name="Note 5 5 4 2 4 2" xfId="27576" xr:uid="{00000000-0005-0000-0000-000027950000}"/>
    <cellStyle name="Note 5 5 4 2 4 3" xfId="42029" xr:uid="{00000000-0005-0000-0000-000028950000}"/>
    <cellStyle name="Note 5 5 4 2 5" xfId="12561" xr:uid="{00000000-0005-0000-0000-000029950000}"/>
    <cellStyle name="Note 5 5 4 2 5 2" xfId="29996" xr:uid="{00000000-0005-0000-0000-00002A950000}"/>
    <cellStyle name="Note 5 5 4 2 5 3" xfId="44449" xr:uid="{00000000-0005-0000-0000-00002B950000}"/>
    <cellStyle name="Note 5 5 4 2 6" xfId="19568" xr:uid="{00000000-0005-0000-0000-00002C950000}"/>
    <cellStyle name="Note 5 5 4 3" xfId="2728" xr:uid="{00000000-0005-0000-0000-00002D950000}"/>
    <cellStyle name="Note 5 5 4 3 2" xfId="5239" xr:uid="{00000000-0005-0000-0000-00002E950000}"/>
    <cellStyle name="Note 5 5 4 3 2 2" xfId="14555" xr:uid="{00000000-0005-0000-0000-00002F950000}"/>
    <cellStyle name="Note 5 5 4 3 2 2 2" xfId="31990" xr:uid="{00000000-0005-0000-0000-000030950000}"/>
    <cellStyle name="Note 5 5 4 3 2 2 3" xfId="46443" xr:uid="{00000000-0005-0000-0000-000031950000}"/>
    <cellStyle name="Note 5 5 4 3 2 3" xfId="17016" xr:uid="{00000000-0005-0000-0000-000032950000}"/>
    <cellStyle name="Note 5 5 4 3 2 3 2" xfId="34451" xr:uid="{00000000-0005-0000-0000-000033950000}"/>
    <cellStyle name="Note 5 5 4 3 2 3 3" xfId="48904" xr:uid="{00000000-0005-0000-0000-000034950000}"/>
    <cellStyle name="Note 5 5 4 3 2 4" xfId="22675" xr:uid="{00000000-0005-0000-0000-000035950000}"/>
    <cellStyle name="Note 5 5 4 3 2 5" xfId="37128" xr:uid="{00000000-0005-0000-0000-000036950000}"/>
    <cellStyle name="Note 5 5 4 3 3" xfId="7701" xr:uid="{00000000-0005-0000-0000-000037950000}"/>
    <cellStyle name="Note 5 5 4 3 3 2" xfId="25136" xr:uid="{00000000-0005-0000-0000-000038950000}"/>
    <cellStyle name="Note 5 5 4 3 3 3" xfId="39589" xr:uid="{00000000-0005-0000-0000-000039950000}"/>
    <cellStyle name="Note 5 5 4 3 4" xfId="10142" xr:uid="{00000000-0005-0000-0000-00003A950000}"/>
    <cellStyle name="Note 5 5 4 3 4 2" xfId="27577" xr:uid="{00000000-0005-0000-0000-00003B950000}"/>
    <cellStyle name="Note 5 5 4 3 4 3" xfId="42030" xr:uid="{00000000-0005-0000-0000-00003C950000}"/>
    <cellStyle name="Note 5 5 4 3 5" xfId="12562" xr:uid="{00000000-0005-0000-0000-00003D950000}"/>
    <cellStyle name="Note 5 5 4 3 5 2" xfId="29997" xr:uid="{00000000-0005-0000-0000-00003E950000}"/>
    <cellStyle name="Note 5 5 4 3 5 3" xfId="44450" xr:uid="{00000000-0005-0000-0000-00003F950000}"/>
    <cellStyle name="Note 5 5 4 3 6" xfId="19569" xr:uid="{00000000-0005-0000-0000-000040950000}"/>
    <cellStyle name="Note 5 5 4 4" xfId="2729" xr:uid="{00000000-0005-0000-0000-000041950000}"/>
    <cellStyle name="Note 5 5 4 4 2" xfId="5240" xr:uid="{00000000-0005-0000-0000-000042950000}"/>
    <cellStyle name="Note 5 5 4 4 2 2" xfId="22676" xr:uid="{00000000-0005-0000-0000-000043950000}"/>
    <cellStyle name="Note 5 5 4 4 2 3" xfId="37129" xr:uid="{00000000-0005-0000-0000-000044950000}"/>
    <cellStyle name="Note 5 5 4 4 3" xfId="7702" xr:uid="{00000000-0005-0000-0000-000045950000}"/>
    <cellStyle name="Note 5 5 4 4 3 2" xfId="25137" xr:uid="{00000000-0005-0000-0000-000046950000}"/>
    <cellStyle name="Note 5 5 4 4 3 3" xfId="39590" xr:uid="{00000000-0005-0000-0000-000047950000}"/>
    <cellStyle name="Note 5 5 4 4 4" xfId="10143" xr:uid="{00000000-0005-0000-0000-000048950000}"/>
    <cellStyle name="Note 5 5 4 4 4 2" xfId="27578" xr:uid="{00000000-0005-0000-0000-000049950000}"/>
    <cellStyle name="Note 5 5 4 4 4 3" xfId="42031" xr:uid="{00000000-0005-0000-0000-00004A950000}"/>
    <cellStyle name="Note 5 5 4 4 5" xfId="12563" xr:uid="{00000000-0005-0000-0000-00004B950000}"/>
    <cellStyle name="Note 5 5 4 4 5 2" xfId="29998" xr:uid="{00000000-0005-0000-0000-00004C950000}"/>
    <cellStyle name="Note 5 5 4 4 5 3" xfId="44451" xr:uid="{00000000-0005-0000-0000-00004D950000}"/>
    <cellStyle name="Note 5 5 4 4 6" xfId="15452" xr:uid="{00000000-0005-0000-0000-00004E950000}"/>
    <cellStyle name="Note 5 5 4 4 6 2" xfId="32887" xr:uid="{00000000-0005-0000-0000-00004F950000}"/>
    <cellStyle name="Note 5 5 4 4 6 3" xfId="47340" xr:uid="{00000000-0005-0000-0000-000050950000}"/>
    <cellStyle name="Note 5 5 4 4 7" xfId="19570" xr:uid="{00000000-0005-0000-0000-000051950000}"/>
    <cellStyle name="Note 5 5 4 4 8" xfId="20614" xr:uid="{00000000-0005-0000-0000-000052950000}"/>
    <cellStyle name="Note 5 5 4 5" xfId="5237" xr:uid="{00000000-0005-0000-0000-000053950000}"/>
    <cellStyle name="Note 5 5 4 5 2" xfId="14553" xr:uid="{00000000-0005-0000-0000-000054950000}"/>
    <cellStyle name="Note 5 5 4 5 2 2" xfId="31988" xr:uid="{00000000-0005-0000-0000-000055950000}"/>
    <cellStyle name="Note 5 5 4 5 2 3" xfId="46441" xr:uid="{00000000-0005-0000-0000-000056950000}"/>
    <cellStyle name="Note 5 5 4 5 3" xfId="17014" xr:uid="{00000000-0005-0000-0000-000057950000}"/>
    <cellStyle name="Note 5 5 4 5 3 2" xfId="34449" xr:uid="{00000000-0005-0000-0000-000058950000}"/>
    <cellStyle name="Note 5 5 4 5 3 3" xfId="48902" xr:uid="{00000000-0005-0000-0000-000059950000}"/>
    <cellStyle name="Note 5 5 4 5 4" xfId="22673" xr:uid="{00000000-0005-0000-0000-00005A950000}"/>
    <cellStyle name="Note 5 5 4 5 5" xfId="37126" xr:uid="{00000000-0005-0000-0000-00005B950000}"/>
    <cellStyle name="Note 5 5 4 6" xfId="7699" xr:uid="{00000000-0005-0000-0000-00005C950000}"/>
    <cellStyle name="Note 5 5 4 6 2" xfId="25134" xr:uid="{00000000-0005-0000-0000-00005D950000}"/>
    <cellStyle name="Note 5 5 4 6 3" xfId="39587" xr:uid="{00000000-0005-0000-0000-00005E950000}"/>
    <cellStyle name="Note 5 5 4 7" xfId="10140" xr:uid="{00000000-0005-0000-0000-00005F950000}"/>
    <cellStyle name="Note 5 5 4 7 2" xfId="27575" xr:uid="{00000000-0005-0000-0000-000060950000}"/>
    <cellStyle name="Note 5 5 4 7 3" xfId="42028" xr:uid="{00000000-0005-0000-0000-000061950000}"/>
    <cellStyle name="Note 5 5 4 8" xfId="12560" xr:uid="{00000000-0005-0000-0000-000062950000}"/>
    <cellStyle name="Note 5 5 4 8 2" xfId="29995" xr:uid="{00000000-0005-0000-0000-000063950000}"/>
    <cellStyle name="Note 5 5 4 8 3" xfId="44448" xr:uid="{00000000-0005-0000-0000-000064950000}"/>
    <cellStyle name="Note 5 5 4 9" xfId="19567" xr:uid="{00000000-0005-0000-0000-000065950000}"/>
    <cellStyle name="Note 5 5 5" xfId="2730" xr:uid="{00000000-0005-0000-0000-000066950000}"/>
    <cellStyle name="Note 5 5 5 2" xfId="2731" xr:uid="{00000000-0005-0000-0000-000067950000}"/>
    <cellStyle name="Note 5 5 5 2 2" xfId="5242" xr:uid="{00000000-0005-0000-0000-000068950000}"/>
    <cellStyle name="Note 5 5 5 2 2 2" xfId="14557" xr:uid="{00000000-0005-0000-0000-000069950000}"/>
    <cellStyle name="Note 5 5 5 2 2 2 2" xfId="31992" xr:uid="{00000000-0005-0000-0000-00006A950000}"/>
    <cellStyle name="Note 5 5 5 2 2 2 3" xfId="46445" xr:uid="{00000000-0005-0000-0000-00006B950000}"/>
    <cellStyle name="Note 5 5 5 2 2 3" xfId="17018" xr:uid="{00000000-0005-0000-0000-00006C950000}"/>
    <cellStyle name="Note 5 5 5 2 2 3 2" xfId="34453" xr:uid="{00000000-0005-0000-0000-00006D950000}"/>
    <cellStyle name="Note 5 5 5 2 2 3 3" xfId="48906" xr:uid="{00000000-0005-0000-0000-00006E950000}"/>
    <cellStyle name="Note 5 5 5 2 2 4" xfId="22678" xr:uid="{00000000-0005-0000-0000-00006F950000}"/>
    <cellStyle name="Note 5 5 5 2 2 5" xfId="37131" xr:uid="{00000000-0005-0000-0000-000070950000}"/>
    <cellStyle name="Note 5 5 5 2 3" xfId="7704" xr:uid="{00000000-0005-0000-0000-000071950000}"/>
    <cellStyle name="Note 5 5 5 2 3 2" xfId="25139" xr:uid="{00000000-0005-0000-0000-000072950000}"/>
    <cellStyle name="Note 5 5 5 2 3 3" xfId="39592" xr:uid="{00000000-0005-0000-0000-000073950000}"/>
    <cellStyle name="Note 5 5 5 2 4" xfId="10145" xr:uid="{00000000-0005-0000-0000-000074950000}"/>
    <cellStyle name="Note 5 5 5 2 4 2" xfId="27580" xr:uid="{00000000-0005-0000-0000-000075950000}"/>
    <cellStyle name="Note 5 5 5 2 4 3" xfId="42033" xr:uid="{00000000-0005-0000-0000-000076950000}"/>
    <cellStyle name="Note 5 5 5 2 5" xfId="12565" xr:uid="{00000000-0005-0000-0000-000077950000}"/>
    <cellStyle name="Note 5 5 5 2 5 2" xfId="30000" xr:uid="{00000000-0005-0000-0000-000078950000}"/>
    <cellStyle name="Note 5 5 5 2 5 3" xfId="44453" xr:uid="{00000000-0005-0000-0000-000079950000}"/>
    <cellStyle name="Note 5 5 5 2 6" xfId="19572" xr:uid="{00000000-0005-0000-0000-00007A950000}"/>
    <cellStyle name="Note 5 5 5 3" xfId="2732" xr:uid="{00000000-0005-0000-0000-00007B950000}"/>
    <cellStyle name="Note 5 5 5 3 2" xfId="5243" xr:uid="{00000000-0005-0000-0000-00007C950000}"/>
    <cellStyle name="Note 5 5 5 3 2 2" xfId="14558" xr:uid="{00000000-0005-0000-0000-00007D950000}"/>
    <cellStyle name="Note 5 5 5 3 2 2 2" xfId="31993" xr:uid="{00000000-0005-0000-0000-00007E950000}"/>
    <cellStyle name="Note 5 5 5 3 2 2 3" xfId="46446" xr:uid="{00000000-0005-0000-0000-00007F950000}"/>
    <cellStyle name="Note 5 5 5 3 2 3" xfId="17019" xr:uid="{00000000-0005-0000-0000-000080950000}"/>
    <cellStyle name="Note 5 5 5 3 2 3 2" xfId="34454" xr:uid="{00000000-0005-0000-0000-000081950000}"/>
    <cellStyle name="Note 5 5 5 3 2 3 3" xfId="48907" xr:uid="{00000000-0005-0000-0000-000082950000}"/>
    <cellStyle name="Note 5 5 5 3 2 4" xfId="22679" xr:uid="{00000000-0005-0000-0000-000083950000}"/>
    <cellStyle name="Note 5 5 5 3 2 5" xfId="37132" xr:uid="{00000000-0005-0000-0000-000084950000}"/>
    <cellStyle name="Note 5 5 5 3 3" xfId="7705" xr:uid="{00000000-0005-0000-0000-000085950000}"/>
    <cellStyle name="Note 5 5 5 3 3 2" xfId="25140" xr:uid="{00000000-0005-0000-0000-000086950000}"/>
    <cellStyle name="Note 5 5 5 3 3 3" xfId="39593" xr:uid="{00000000-0005-0000-0000-000087950000}"/>
    <cellStyle name="Note 5 5 5 3 4" xfId="10146" xr:uid="{00000000-0005-0000-0000-000088950000}"/>
    <cellStyle name="Note 5 5 5 3 4 2" xfId="27581" xr:uid="{00000000-0005-0000-0000-000089950000}"/>
    <cellStyle name="Note 5 5 5 3 4 3" xfId="42034" xr:uid="{00000000-0005-0000-0000-00008A950000}"/>
    <cellStyle name="Note 5 5 5 3 5" xfId="12566" xr:uid="{00000000-0005-0000-0000-00008B950000}"/>
    <cellStyle name="Note 5 5 5 3 5 2" xfId="30001" xr:uid="{00000000-0005-0000-0000-00008C950000}"/>
    <cellStyle name="Note 5 5 5 3 5 3" xfId="44454" xr:uid="{00000000-0005-0000-0000-00008D950000}"/>
    <cellStyle name="Note 5 5 5 3 6" xfId="19573" xr:uid="{00000000-0005-0000-0000-00008E950000}"/>
    <cellStyle name="Note 5 5 5 4" xfId="2733" xr:uid="{00000000-0005-0000-0000-00008F950000}"/>
    <cellStyle name="Note 5 5 5 4 2" xfId="5244" xr:uid="{00000000-0005-0000-0000-000090950000}"/>
    <cellStyle name="Note 5 5 5 4 2 2" xfId="22680" xr:uid="{00000000-0005-0000-0000-000091950000}"/>
    <cellStyle name="Note 5 5 5 4 2 3" xfId="37133" xr:uid="{00000000-0005-0000-0000-000092950000}"/>
    <cellStyle name="Note 5 5 5 4 3" xfId="7706" xr:uid="{00000000-0005-0000-0000-000093950000}"/>
    <cellStyle name="Note 5 5 5 4 3 2" xfId="25141" xr:uid="{00000000-0005-0000-0000-000094950000}"/>
    <cellStyle name="Note 5 5 5 4 3 3" xfId="39594" xr:uid="{00000000-0005-0000-0000-000095950000}"/>
    <cellStyle name="Note 5 5 5 4 4" xfId="10147" xr:uid="{00000000-0005-0000-0000-000096950000}"/>
    <cellStyle name="Note 5 5 5 4 4 2" xfId="27582" xr:uid="{00000000-0005-0000-0000-000097950000}"/>
    <cellStyle name="Note 5 5 5 4 4 3" xfId="42035" xr:uid="{00000000-0005-0000-0000-000098950000}"/>
    <cellStyle name="Note 5 5 5 4 5" xfId="12567" xr:uid="{00000000-0005-0000-0000-000099950000}"/>
    <cellStyle name="Note 5 5 5 4 5 2" xfId="30002" xr:uid="{00000000-0005-0000-0000-00009A950000}"/>
    <cellStyle name="Note 5 5 5 4 5 3" xfId="44455" xr:uid="{00000000-0005-0000-0000-00009B950000}"/>
    <cellStyle name="Note 5 5 5 4 6" xfId="15453" xr:uid="{00000000-0005-0000-0000-00009C950000}"/>
    <cellStyle name="Note 5 5 5 4 6 2" xfId="32888" xr:uid="{00000000-0005-0000-0000-00009D950000}"/>
    <cellStyle name="Note 5 5 5 4 6 3" xfId="47341" xr:uid="{00000000-0005-0000-0000-00009E950000}"/>
    <cellStyle name="Note 5 5 5 4 7" xfId="19574" xr:uid="{00000000-0005-0000-0000-00009F950000}"/>
    <cellStyle name="Note 5 5 5 4 8" xfId="20615" xr:uid="{00000000-0005-0000-0000-0000A0950000}"/>
    <cellStyle name="Note 5 5 5 5" xfId="5241" xr:uid="{00000000-0005-0000-0000-0000A1950000}"/>
    <cellStyle name="Note 5 5 5 5 2" xfId="14556" xr:uid="{00000000-0005-0000-0000-0000A2950000}"/>
    <cellStyle name="Note 5 5 5 5 2 2" xfId="31991" xr:uid="{00000000-0005-0000-0000-0000A3950000}"/>
    <cellStyle name="Note 5 5 5 5 2 3" xfId="46444" xr:uid="{00000000-0005-0000-0000-0000A4950000}"/>
    <cellStyle name="Note 5 5 5 5 3" xfId="17017" xr:uid="{00000000-0005-0000-0000-0000A5950000}"/>
    <cellStyle name="Note 5 5 5 5 3 2" xfId="34452" xr:uid="{00000000-0005-0000-0000-0000A6950000}"/>
    <cellStyle name="Note 5 5 5 5 3 3" xfId="48905" xr:uid="{00000000-0005-0000-0000-0000A7950000}"/>
    <cellStyle name="Note 5 5 5 5 4" xfId="22677" xr:uid="{00000000-0005-0000-0000-0000A8950000}"/>
    <cellStyle name="Note 5 5 5 5 5" xfId="37130" xr:uid="{00000000-0005-0000-0000-0000A9950000}"/>
    <cellStyle name="Note 5 5 5 6" xfId="7703" xr:uid="{00000000-0005-0000-0000-0000AA950000}"/>
    <cellStyle name="Note 5 5 5 6 2" xfId="25138" xr:uid="{00000000-0005-0000-0000-0000AB950000}"/>
    <cellStyle name="Note 5 5 5 6 3" xfId="39591" xr:uid="{00000000-0005-0000-0000-0000AC950000}"/>
    <cellStyle name="Note 5 5 5 7" xfId="10144" xr:uid="{00000000-0005-0000-0000-0000AD950000}"/>
    <cellStyle name="Note 5 5 5 7 2" xfId="27579" xr:uid="{00000000-0005-0000-0000-0000AE950000}"/>
    <cellStyle name="Note 5 5 5 7 3" xfId="42032" xr:uid="{00000000-0005-0000-0000-0000AF950000}"/>
    <cellStyle name="Note 5 5 5 8" xfId="12564" xr:uid="{00000000-0005-0000-0000-0000B0950000}"/>
    <cellStyle name="Note 5 5 5 8 2" xfId="29999" xr:uid="{00000000-0005-0000-0000-0000B1950000}"/>
    <cellStyle name="Note 5 5 5 8 3" xfId="44452" xr:uid="{00000000-0005-0000-0000-0000B2950000}"/>
    <cellStyle name="Note 5 5 5 9" xfId="19571" xr:uid="{00000000-0005-0000-0000-0000B3950000}"/>
    <cellStyle name="Note 5 5 6" xfId="2734" xr:uid="{00000000-0005-0000-0000-0000B4950000}"/>
    <cellStyle name="Note 5 5 6 2" xfId="5245" xr:uid="{00000000-0005-0000-0000-0000B5950000}"/>
    <cellStyle name="Note 5 5 6 2 2" xfId="14559" xr:uid="{00000000-0005-0000-0000-0000B6950000}"/>
    <cellStyle name="Note 5 5 6 2 2 2" xfId="31994" xr:uid="{00000000-0005-0000-0000-0000B7950000}"/>
    <cellStyle name="Note 5 5 6 2 2 3" xfId="46447" xr:uid="{00000000-0005-0000-0000-0000B8950000}"/>
    <cellStyle name="Note 5 5 6 2 3" xfId="17020" xr:uid="{00000000-0005-0000-0000-0000B9950000}"/>
    <cellStyle name="Note 5 5 6 2 3 2" xfId="34455" xr:uid="{00000000-0005-0000-0000-0000BA950000}"/>
    <cellStyle name="Note 5 5 6 2 3 3" xfId="48908" xr:uid="{00000000-0005-0000-0000-0000BB950000}"/>
    <cellStyle name="Note 5 5 6 2 4" xfId="22681" xr:uid="{00000000-0005-0000-0000-0000BC950000}"/>
    <cellStyle name="Note 5 5 6 2 5" xfId="37134" xr:uid="{00000000-0005-0000-0000-0000BD950000}"/>
    <cellStyle name="Note 5 5 6 3" xfId="7707" xr:uid="{00000000-0005-0000-0000-0000BE950000}"/>
    <cellStyle name="Note 5 5 6 3 2" xfId="25142" xr:uid="{00000000-0005-0000-0000-0000BF950000}"/>
    <cellStyle name="Note 5 5 6 3 3" xfId="39595" xr:uid="{00000000-0005-0000-0000-0000C0950000}"/>
    <cellStyle name="Note 5 5 6 4" xfId="10148" xr:uid="{00000000-0005-0000-0000-0000C1950000}"/>
    <cellStyle name="Note 5 5 6 4 2" xfId="27583" xr:uid="{00000000-0005-0000-0000-0000C2950000}"/>
    <cellStyle name="Note 5 5 6 4 3" xfId="42036" xr:uid="{00000000-0005-0000-0000-0000C3950000}"/>
    <cellStyle name="Note 5 5 6 5" xfId="12568" xr:uid="{00000000-0005-0000-0000-0000C4950000}"/>
    <cellStyle name="Note 5 5 6 5 2" xfId="30003" xr:uid="{00000000-0005-0000-0000-0000C5950000}"/>
    <cellStyle name="Note 5 5 6 5 3" xfId="44456" xr:uid="{00000000-0005-0000-0000-0000C6950000}"/>
    <cellStyle name="Note 5 5 6 6" xfId="19575" xr:uid="{00000000-0005-0000-0000-0000C7950000}"/>
    <cellStyle name="Note 5 5 7" xfId="2735" xr:uid="{00000000-0005-0000-0000-0000C8950000}"/>
    <cellStyle name="Note 5 5 7 2" xfId="5246" xr:uid="{00000000-0005-0000-0000-0000C9950000}"/>
    <cellStyle name="Note 5 5 7 2 2" xfId="14560" xr:uid="{00000000-0005-0000-0000-0000CA950000}"/>
    <cellStyle name="Note 5 5 7 2 2 2" xfId="31995" xr:uid="{00000000-0005-0000-0000-0000CB950000}"/>
    <cellStyle name="Note 5 5 7 2 2 3" xfId="46448" xr:uid="{00000000-0005-0000-0000-0000CC950000}"/>
    <cellStyle name="Note 5 5 7 2 3" xfId="17021" xr:uid="{00000000-0005-0000-0000-0000CD950000}"/>
    <cellStyle name="Note 5 5 7 2 3 2" xfId="34456" xr:uid="{00000000-0005-0000-0000-0000CE950000}"/>
    <cellStyle name="Note 5 5 7 2 3 3" xfId="48909" xr:uid="{00000000-0005-0000-0000-0000CF950000}"/>
    <cellStyle name="Note 5 5 7 2 4" xfId="22682" xr:uid="{00000000-0005-0000-0000-0000D0950000}"/>
    <cellStyle name="Note 5 5 7 2 5" xfId="37135" xr:uid="{00000000-0005-0000-0000-0000D1950000}"/>
    <cellStyle name="Note 5 5 7 3" xfId="7708" xr:uid="{00000000-0005-0000-0000-0000D2950000}"/>
    <cellStyle name="Note 5 5 7 3 2" xfId="25143" xr:uid="{00000000-0005-0000-0000-0000D3950000}"/>
    <cellStyle name="Note 5 5 7 3 3" xfId="39596" xr:uid="{00000000-0005-0000-0000-0000D4950000}"/>
    <cellStyle name="Note 5 5 7 4" xfId="10149" xr:uid="{00000000-0005-0000-0000-0000D5950000}"/>
    <cellStyle name="Note 5 5 7 4 2" xfId="27584" xr:uid="{00000000-0005-0000-0000-0000D6950000}"/>
    <cellStyle name="Note 5 5 7 4 3" xfId="42037" xr:uid="{00000000-0005-0000-0000-0000D7950000}"/>
    <cellStyle name="Note 5 5 7 5" xfId="12569" xr:uid="{00000000-0005-0000-0000-0000D8950000}"/>
    <cellStyle name="Note 5 5 7 5 2" xfId="30004" xr:uid="{00000000-0005-0000-0000-0000D9950000}"/>
    <cellStyle name="Note 5 5 7 5 3" xfId="44457" xr:uid="{00000000-0005-0000-0000-0000DA950000}"/>
    <cellStyle name="Note 5 5 7 6" xfId="19576" xr:uid="{00000000-0005-0000-0000-0000DB950000}"/>
    <cellStyle name="Note 5 5 8" xfId="2736" xr:uid="{00000000-0005-0000-0000-0000DC950000}"/>
    <cellStyle name="Note 5 5 8 2" xfId="5247" xr:uid="{00000000-0005-0000-0000-0000DD950000}"/>
    <cellStyle name="Note 5 5 8 2 2" xfId="22683" xr:uid="{00000000-0005-0000-0000-0000DE950000}"/>
    <cellStyle name="Note 5 5 8 2 3" xfId="37136" xr:uid="{00000000-0005-0000-0000-0000DF950000}"/>
    <cellStyle name="Note 5 5 8 3" xfId="7709" xr:uid="{00000000-0005-0000-0000-0000E0950000}"/>
    <cellStyle name="Note 5 5 8 3 2" xfId="25144" xr:uid="{00000000-0005-0000-0000-0000E1950000}"/>
    <cellStyle name="Note 5 5 8 3 3" xfId="39597" xr:uid="{00000000-0005-0000-0000-0000E2950000}"/>
    <cellStyle name="Note 5 5 8 4" xfId="10150" xr:uid="{00000000-0005-0000-0000-0000E3950000}"/>
    <cellStyle name="Note 5 5 8 4 2" xfId="27585" xr:uid="{00000000-0005-0000-0000-0000E4950000}"/>
    <cellStyle name="Note 5 5 8 4 3" xfId="42038" xr:uid="{00000000-0005-0000-0000-0000E5950000}"/>
    <cellStyle name="Note 5 5 8 5" xfId="12570" xr:uid="{00000000-0005-0000-0000-0000E6950000}"/>
    <cellStyle name="Note 5 5 8 5 2" xfId="30005" xr:uid="{00000000-0005-0000-0000-0000E7950000}"/>
    <cellStyle name="Note 5 5 8 5 3" xfId="44458" xr:uid="{00000000-0005-0000-0000-0000E8950000}"/>
    <cellStyle name="Note 5 5 8 6" xfId="15454" xr:uid="{00000000-0005-0000-0000-0000E9950000}"/>
    <cellStyle name="Note 5 5 8 6 2" xfId="32889" xr:uid="{00000000-0005-0000-0000-0000EA950000}"/>
    <cellStyle name="Note 5 5 8 6 3" xfId="47342" xr:uid="{00000000-0005-0000-0000-0000EB950000}"/>
    <cellStyle name="Note 5 5 8 7" xfId="19577" xr:uid="{00000000-0005-0000-0000-0000EC950000}"/>
    <cellStyle name="Note 5 5 8 8" xfId="20616" xr:uid="{00000000-0005-0000-0000-0000ED950000}"/>
    <cellStyle name="Note 5 5 9" xfId="5228" xr:uid="{00000000-0005-0000-0000-0000EE950000}"/>
    <cellStyle name="Note 5 5 9 2" xfId="14546" xr:uid="{00000000-0005-0000-0000-0000EF950000}"/>
    <cellStyle name="Note 5 5 9 2 2" xfId="31981" xr:uid="{00000000-0005-0000-0000-0000F0950000}"/>
    <cellStyle name="Note 5 5 9 2 3" xfId="46434" xr:uid="{00000000-0005-0000-0000-0000F1950000}"/>
    <cellStyle name="Note 5 5 9 3" xfId="17007" xr:uid="{00000000-0005-0000-0000-0000F2950000}"/>
    <cellStyle name="Note 5 5 9 3 2" xfId="34442" xr:uid="{00000000-0005-0000-0000-0000F3950000}"/>
    <cellStyle name="Note 5 5 9 3 3" xfId="48895" xr:uid="{00000000-0005-0000-0000-0000F4950000}"/>
    <cellStyle name="Note 5 5 9 4" xfId="22664" xr:uid="{00000000-0005-0000-0000-0000F5950000}"/>
    <cellStyle name="Note 5 5 9 5" xfId="37117" xr:uid="{00000000-0005-0000-0000-0000F6950000}"/>
    <cellStyle name="Note 5 6" xfId="2737" xr:uid="{00000000-0005-0000-0000-0000F7950000}"/>
    <cellStyle name="Note 5 6 10" xfId="7710" xr:uid="{00000000-0005-0000-0000-0000F8950000}"/>
    <cellStyle name="Note 5 6 10 2" xfId="25145" xr:uid="{00000000-0005-0000-0000-0000F9950000}"/>
    <cellStyle name="Note 5 6 10 3" xfId="39598" xr:uid="{00000000-0005-0000-0000-0000FA950000}"/>
    <cellStyle name="Note 5 6 11" xfId="10151" xr:uid="{00000000-0005-0000-0000-0000FB950000}"/>
    <cellStyle name="Note 5 6 11 2" xfId="27586" xr:uid="{00000000-0005-0000-0000-0000FC950000}"/>
    <cellStyle name="Note 5 6 11 3" xfId="42039" xr:uid="{00000000-0005-0000-0000-0000FD950000}"/>
    <cellStyle name="Note 5 6 12" xfId="12571" xr:uid="{00000000-0005-0000-0000-0000FE950000}"/>
    <cellStyle name="Note 5 6 12 2" xfId="30006" xr:uid="{00000000-0005-0000-0000-0000FF950000}"/>
    <cellStyle name="Note 5 6 12 3" xfId="44459" xr:uid="{00000000-0005-0000-0000-000000960000}"/>
    <cellStyle name="Note 5 6 13" xfId="19578" xr:uid="{00000000-0005-0000-0000-000001960000}"/>
    <cellStyle name="Note 5 6 2" xfId="2738" xr:uid="{00000000-0005-0000-0000-000002960000}"/>
    <cellStyle name="Note 5 6 2 2" xfId="2739" xr:uid="{00000000-0005-0000-0000-000003960000}"/>
    <cellStyle name="Note 5 6 2 2 2" xfId="5250" xr:uid="{00000000-0005-0000-0000-000004960000}"/>
    <cellStyle name="Note 5 6 2 2 2 2" xfId="14563" xr:uid="{00000000-0005-0000-0000-000005960000}"/>
    <cellStyle name="Note 5 6 2 2 2 2 2" xfId="31998" xr:uid="{00000000-0005-0000-0000-000006960000}"/>
    <cellStyle name="Note 5 6 2 2 2 2 3" xfId="46451" xr:uid="{00000000-0005-0000-0000-000007960000}"/>
    <cellStyle name="Note 5 6 2 2 2 3" xfId="17024" xr:uid="{00000000-0005-0000-0000-000008960000}"/>
    <cellStyle name="Note 5 6 2 2 2 3 2" xfId="34459" xr:uid="{00000000-0005-0000-0000-000009960000}"/>
    <cellStyle name="Note 5 6 2 2 2 3 3" xfId="48912" xr:uid="{00000000-0005-0000-0000-00000A960000}"/>
    <cellStyle name="Note 5 6 2 2 2 4" xfId="22686" xr:uid="{00000000-0005-0000-0000-00000B960000}"/>
    <cellStyle name="Note 5 6 2 2 2 5" xfId="37139" xr:uid="{00000000-0005-0000-0000-00000C960000}"/>
    <cellStyle name="Note 5 6 2 2 3" xfId="7712" xr:uid="{00000000-0005-0000-0000-00000D960000}"/>
    <cellStyle name="Note 5 6 2 2 3 2" xfId="25147" xr:uid="{00000000-0005-0000-0000-00000E960000}"/>
    <cellStyle name="Note 5 6 2 2 3 3" xfId="39600" xr:uid="{00000000-0005-0000-0000-00000F960000}"/>
    <cellStyle name="Note 5 6 2 2 4" xfId="10153" xr:uid="{00000000-0005-0000-0000-000010960000}"/>
    <cellStyle name="Note 5 6 2 2 4 2" xfId="27588" xr:uid="{00000000-0005-0000-0000-000011960000}"/>
    <cellStyle name="Note 5 6 2 2 4 3" xfId="42041" xr:uid="{00000000-0005-0000-0000-000012960000}"/>
    <cellStyle name="Note 5 6 2 2 5" xfId="12573" xr:uid="{00000000-0005-0000-0000-000013960000}"/>
    <cellStyle name="Note 5 6 2 2 5 2" xfId="30008" xr:uid="{00000000-0005-0000-0000-000014960000}"/>
    <cellStyle name="Note 5 6 2 2 5 3" xfId="44461" xr:uid="{00000000-0005-0000-0000-000015960000}"/>
    <cellStyle name="Note 5 6 2 2 6" xfId="19580" xr:uid="{00000000-0005-0000-0000-000016960000}"/>
    <cellStyle name="Note 5 6 2 3" xfId="2740" xr:uid="{00000000-0005-0000-0000-000017960000}"/>
    <cellStyle name="Note 5 6 2 3 2" xfId="5251" xr:uid="{00000000-0005-0000-0000-000018960000}"/>
    <cellStyle name="Note 5 6 2 3 2 2" xfId="14564" xr:uid="{00000000-0005-0000-0000-000019960000}"/>
    <cellStyle name="Note 5 6 2 3 2 2 2" xfId="31999" xr:uid="{00000000-0005-0000-0000-00001A960000}"/>
    <cellStyle name="Note 5 6 2 3 2 2 3" xfId="46452" xr:uid="{00000000-0005-0000-0000-00001B960000}"/>
    <cellStyle name="Note 5 6 2 3 2 3" xfId="17025" xr:uid="{00000000-0005-0000-0000-00001C960000}"/>
    <cellStyle name="Note 5 6 2 3 2 3 2" xfId="34460" xr:uid="{00000000-0005-0000-0000-00001D960000}"/>
    <cellStyle name="Note 5 6 2 3 2 3 3" xfId="48913" xr:uid="{00000000-0005-0000-0000-00001E960000}"/>
    <cellStyle name="Note 5 6 2 3 2 4" xfId="22687" xr:uid="{00000000-0005-0000-0000-00001F960000}"/>
    <cellStyle name="Note 5 6 2 3 2 5" xfId="37140" xr:uid="{00000000-0005-0000-0000-000020960000}"/>
    <cellStyle name="Note 5 6 2 3 3" xfId="7713" xr:uid="{00000000-0005-0000-0000-000021960000}"/>
    <cellStyle name="Note 5 6 2 3 3 2" xfId="25148" xr:uid="{00000000-0005-0000-0000-000022960000}"/>
    <cellStyle name="Note 5 6 2 3 3 3" xfId="39601" xr:uid="{00000000-0005-0000-0000-000023960000}"/>
    <cellStyle name="Note 5 6 2 3 4" xfId="10154" xr:uid="{00000000-0005-0000-0000-000024960000}"/>
    <cellStyle name="Note 5 6 2 3 4 2" xfId="27589" xr:uid="{00000000-0005-0000-0000-000025960000}"/>
    <cellStyle name="Note 5 6 2 3 4 3" xfId="42042" xr:uid="{00000000-0005-0000-0000-000026960000}"/>
    <cellStyle name="Note 5 6 2 3 5" xfId="12574" xr:uid="{00000000-0005-0000-0000-000027960000}"/>
    <cellStyle name="Note 5 6 2 3 5 2" xfId="30009" xr:uid="{00000000-0005-0000-0000-000028960000}"/>
    <cellStyle name="Note 5 6 2 3 5 3" xfId="44462" xr:uid="{00000000-0005-0000-0000-000029960000}"/>
    <cellStyle name="Note 5 6 2 3 6" xfId="19581" xr:uid="{00000000-0005-0000-0000-00002A960000}"/>
    <cellStyle name="Note 5 6 2 4" xfId="2741" xr:uid="{00000000-0005-0000-0000-00002B960000}"/>
    <cellStyle name="Note 5 6 2 4 2" xfId="5252" xr:uid="{00000000-0005-0000-0000-00002C960000}"/>
    <cellStyle name="Note 5 6 2 4 2 2" xfId="22688" xr:uid="{00000000-0005-0000-0000-00002D960000}"/>
    <cellStyle name="Note 5 6 2 4 2 3" xfId="37141" xr:uid="{00000000-0005-0000-0000-00002E960000}"/>
    <cellStyle name="Note 5 6 2 4 3" xfId="7714" xr:uid="{00000000-0005-0000-0000-00002F960000}"/>
    <cellStyle name="Note 5 6 2 4 3 2" xfId="25149" xr:uid="{00000000-0005-0000-0000-000030960000}"/>
    <cellStyle name="Note 5 6 2 4 3 3" xfId="39602" xr:uid="{00000000-0005-0000-0000-000031960000}"/>
    <cellStyle name="Note 5 6 2 4 4" xfId="10155" xr:uid="{00000000-0005-0000-0000-000032960000}"/>
    <cellStyle name="Note 5 6 2 4 4 2" xfId="27590" xr:uid="{00000000-0005-0000-0000-000033960000}"/>
    <cellStyle name="Note 5 6 2 4 4 3" xfId="42043" xr:uid="{00000000-0005-0000-0000-000034960000}"/>
    <cellStyle name="Note 5 6 2 4 5" xfId="12575" xr:uid="{00000000-0005-0000-0000-000035960000}"/>
    <cellStyle name="Note 5 6 2 4 5 2" xfId="30010" xr:uid="{00000000-0005-0000-0000-000036960000}"/>
    <cellStyle name="Note 5 6 2 4 5 3" xfId="44463" xr:uid="{00000000-0005-0000-0000-000037960000}"/>
    <cellStyle name="Note 5 6 2 4 6" xfId="15455" xr:uid="{00000000-0005-0000-0000-000038960000}"/>
    <cellStyle name="Note 5 6 2 4 6 2" xfId="32890" xr:uid="{00000000-0005-0000-0000-000039960000}"/>
    <cellStyle name="Note 5 6 2 4 6 3" xfId="47343" xr:uid="{00000000-0005-0000-0000-00003A960000}"/>
    <cellStyle name="Note 5 6 2 4 7" xfId="19582" xr:uid="{00000000-0005-0000-0000-00003B960000}"/>
    <cellStyle name="Note 5 6 2 4 8" xfId="20617" xr:uid="{00000000-0005-0000-0000-00003C960000}"/>
    <cellStyle name="Note 5 6 2 5" xfId="5249" xr:uid="{00000000-0005-0000-0000-00003D960000}"/>
    <cellStyle name="Note 5 6 2 5 2" xfId="14562" xr:uid="{00000000-0005-0000-0000-00003E960000}"/>
    <cellStyle name="Note 5 6 2 5 2 2" xfId="31997" xr:uid="{00000000-0005-0000-0000-00003F960000}"/>
    <cellStyle name="Note 5 6 2 5 2 3" xfId="46450" xr:uid="{00000000-0005-0000-0000-000040960000}"/>
    <cellStyle name="Note 5 6 2 5 3" xfId="17023" xr:uid="{00000000-0005-0000-0000-000041960000}"/>
    <cellStyle name="Note 5 6 2 5 3 2" xfId="34458" xr:uid="{00000000-0005-0000-0000-000042960000}"/>
    <cellStyle name="Note 5 6 2 5 3 3" xfId="48911" xr:uid="{00000000-0005-0000-0000-000043960000}"/>
    <cellStyle name="Note 5 6 2 5 4" xfId="22685" xr:uid="{00000000-0005-0000-0000-000044960000}"/>
    <cellStyle name="Note 5 6 2 5 5" xfId="37138" xr:uid="{00000000-0005-0000-0000-000045960000}"/>
    <cellStyle name="Note 5 6 2 6" xfId="7711" xr:uid="{00000000-0005-0000-0000-000046960000}"/>
    <cellStyle name="Note 5 6 2 6 2" xfId="25146" xr:uid="{00000000-0005-0000-0000-000047960000}"/>
    <cellStyle name="Note 5 6 2 6 3" xfId="39599" xr:uid="{00000000-0005-0000-0000-000048960000}"/>
    <cellStyle name="Note 5 6 2 7" xfId="10152" xr:uid="{00000000-0005-0000-0000-000049960000}"/>
    <cellStyle name="Note 5 6 2 7 2" xfId="27587" xr:uid="{00000000-0005-0000-0000-00004A960000}"/>
    <cellStyle name="Note 5 6 2 7 3" xfId="42040" xr:uid="{00000000-0005-0000-0000-00004B960000}"/>
    <cellStyle name="Note 5 6 2 8" xfId="12572" xr:uid="{00000000-0005-0000-0000-00004C960000}"/>
    <cellStyle name="Note 5 6 2 8 2" xfId="30007" xr:uid="{00000000-0005-0000-0000-00004D960000}"/>
    <cellStyle name="Note 5 6 2 8 3" xfId="44460" xr:uid="{00000000-0005-0000-0000-00004E960000}"/>
    <cellStyle name="Note 5 6 2 9" xfId="19579" xr:uid="{00000000-0005-0000-0000-00004F960000}"/>
    <cellStyle name="Note 5 6 3" xfId="2742" xr:uid="{00000000-0005-0000-0000-000050960000}"/>
    <cellStyle name="Note 5 6 3 2" xfId="2743" xr:uid="{00000000-0005-0000-0000-000051960000}"/>
    <cellStyle name="Note 5 6 3 2 2" xfId="5254" xr:uid="{00000000-0005-0000-0000-000052960000}"/>
    <cellStyle name="Note 5 6 3 2 2 2" xfId="14566" xr:uid="{00000000-0005-0000-0000-000053960000}"/>
    <cellStyle name="Note 5 6 3 2 2 2 2" xfId="32001" xr:uid="{00000000-0005-0000-0000-000054960000}"/>
    <cellStyle name="Note 5 6 3 2 2 2 3" xfId="46454" xr:uid="{00000000-0005-0000-0000-000055960000}"/>
    <cellStyle name="Note 5 6 3 2 2 3" xfId="17027" xr:uid="{00000000-0005-0000-0000-000056960000}"/>
    <cellStyle name="Note 5 6 3 2 2 3 2" xfId="34462" xr:uid="{00000000-0005-0000-0000-000057960000}"/>
    <cellStyle name="Note 5 6 3 2 2 3 3" xfId="48915" xr:uid="{00000000-0005-0000-0000-000058960000}"/>
    <cellStyle name="Note 5 6 3 2 2 4" xfId="22690" xr:uid="{00000000-0005-0000-0000-000059960000}"/>
    <cellStyle name="Note 5 6 3 2 2 5" xfId="37143" xr:uid="{00000000-0005-0000-0000-00005A960000}"/>
    <cellStyle name="Note 5 6 3 2 3" xfId="7716" xr:uid="{00000000-0005-0000-0000-00005B960000}"/>
    <cellStyle name="Note 5 6 3 2 3 2" xfId="25151" xr:uid="{00000000-0005-0000-0000-00005C960000}"/>
    <cellStyle name="Note 5 6 3 2 3 3" xfId="39604" xr:uid="{00000000-0005-0000-0000-00005D960000}"/>
    <cellStyle name="Note 5 6 3 2 4" xfId="10157" xr:uid="{00000000-0005-0000-0000-00005E960000}"/>
    <cellStyle name="Note 5 6 3 2 4 2" xfId="27592" xr:uid="{00000000-0005-0000-0000-00005F960000}"/>
    <cellStyle name="Note 5 6 3 2 4 3" xfId="42045" xr:uid="{00000000-0005-0000-0000-000060960000}"/>
    <cellStyle name="Note 5 6 3 2 5" xfId="12577" xr:uid="{00000000-0005-0000-0000-000061960000}"/>
    <cellStyle name="Note 5 6 3 2 5 2" xfId="30012" xr:uid="{00000000-0005-0000-0000-000062960000}"/>
    <cellStyle name="Note 5 6 3 2 5 3" xfId="44465" xr:uid="{00000000-0005-0000-0000-000063960000}"/>
    <cellStyle name="Note 5 6 3 2 6" xfId="19584" xr:uid="{00000000-0005-0000-0000-000064960000}"/>
    <cellStyle name="Note 5 6 3 3" xfId="2744" xr:uid="{00000000-0005-0000-0000-000065960000}"/>
    <cellStyle name="Note 5 6 3 3 2" xfId="5255" xr:uid="{00000000-0005-0000-0000-000066960000}"/>
    <cellStyle name="Note 5 6 3 3 2 2" xfId="14567" xr:uid="{00000000-0005-0000-0000-000067960000}"/>
    <cellStyle name="Note 5 6 3 3 2 2 2" xfId="32002" xr:uid="{00000000-0005-0000-0000-000068960000}"/>
    <cellStyle name="Note 5 6 3 3 2 2 3" xfId="46455" xr:uid="{00000000-0005-0000-0000-000069960000}"/>
    <cellStyle name="Note 5 6 3 3 2 3" xfId="17028" xr:uid="{00000000-0005-0000-0000-00006A960000}"/>
    <cellStyle name="Note 5 6 3 3 2 3 2" xfId="34463" xr:uid="{00000000-0005-0000-0000-00006B960000}"/>
    <cellStyle name="Note 5 6 3 3 2 3 3" xfId="48916" xr:uid="{00000000-0005-0000-0000-00006C960000}"/>
    <cellStyle name="Note 5 6 3 3 2 4" xfId="22691" xr:uid="{00000000-0005-0000-0000-00006D960000}"/>
    <cellStyle name="Note 5 6 3 3 2 5" xfId="37144" xr:uid="{00000000-0005-0000-0000-00006E960000}"/>
    <cellStyle name="Note 5 6 3 3 3" xfId="7717" xr:uid="{00000000-0005-0000-0000-00006F960000}"/>
    <cellStyle name="Note 5 6 3 3 3 2" xfId="25152" xr:uid="{00000000-0005-0000-0000-000070960000}"/>
    <cellStyle name="Note 5 6 3 3 3 3" xfId="39605" xr:uid="{00000000-0005-0000-0000-000071960000}"/>
    <cellStyle name="Note 5 6 3 3 4" xfId="10158" xr:uid="{00000000-0005-0000-0000-000072960000}"/>
    <cellStyle name="Note 5 6 3 3 4 2" xfId="27593" xr:uid="{00000000-0005-0000-0000-000073960000}"/>
    <cellStyle name="Note 5 6 3 3 4 3" xfId="42046" xr:uid="{00000000-0005-0000-0000-000074960000}"/>
    <cellStyle name="Note 5 6 3 3 5" xfId="12578" xr:uid="{00000000-0005-0000-0000-000075960000}"/>
    <cellStyle name="Note 5 6 3 3 5 2" xfId="30013" xr:uid="{00000000-0005-0000-0000-000076960000}"/>
    <cellStyle name="Note 5 6 3 3 5 3" xfId="44466" xr:uid="{00000000-0005-0000-0000-000077960000}"/>
    <cellStyle name="Note 5 6 3 3 6" xfId="19585" xr:uid="{00000000-0005-0000-0000-000078960000}"/>
    <cellStyle name="Note 5 6 3 4" xfId="2745" xr:uid="{00000000-0005-0000-0000-000079960000}"/>
    <cellStyle name="Note 5 6 3 4 2" xfId="5256" xr:uid="{00000000-0005-0000-0000-00007A960000}"/>
    <cellStyle name="Note 5 6 3 4 2 2" xfId="22692" xr:uid="{00000000-0005-0000-0000-00007B960000}"/>
    <cellStyle name="Note 5 6 3 4 2 3" xfId="37145" xr:uid="{00000000-0005-0000-0000-00007C960000}"/>
    <cellStyle name="Note 5 6 3 4 3" xfId="7718" xr:uid="{00000000-0005-0000-0000-00007D960000}"/>
    <cellStyle name="Note 5 6 3 4 3 2" xfId="25153" xr:uid="{00000000-0005-0000-0000-00007E960000}"/>
    <cellStyle name="Note 5 6 3 4 3 3" xfId="39606" xr:uid="{00000000-0005-0000-0000-00007F960000}"/>
    <cellStyle name="Note 5 6 3 4 4" xfId="10159" xr:uid="{00000000-0005-0000-0000-000080960000}"/>
    <cellStyle name="Note 5 6 3 4 4 2" xfId="27594" xr:uid="{00000000-0005-0000-0000-000081960000}"/>
    <cellStyle name="Note 5 6 3 4 4 3" xfId="42047" xr:uid="{00000000-0005-0000-0000-000082960000}"/>
    <cellStyle name="Note 5 6 3 4 5" xfId="12579" xr:uid="{00000000-0005-0000-0000-000083960000}"/>
    <cellStyle name="Note 5 6 3 4 5 2" xfId="30014" xr:uid="{00000000-0005-0000-0000-000084960000}"/>
    <cellStyle name="Note 5 6 3 4 5 3" xfId="44467" xr:uid="{00000000-0005-0000-0000-000085960000}"/>
    <cellStyle name="Note 5 6 3 4 6" xfId="15456" xr:uid="{00000000-0005-0000-0000-000086960000}"/>
    <cellStyle name="Note 5 6 3 4 6 2" xfId="32891" xr:uid="{00000000-0005-0000-0000-000087960000}"/>
    <cellStyle name="Note 5 6 3 4 6 3" xfId="47344" xr:uid="{00000000-0005-0000-0000-000088960000}"/>
    <cellStyle name="Note 5 6 3 4 7" xfId="19586" xr:uid="{00000000-0005-0000-0000-000089960000}"/>
    <cellStyle name="Note 5 6 3 4 8" xfId="20618" xr:uid="{00000000-0005-0000-0000-00008A960000}"/>
    <cellStyle name="Note 5 6 3 5" xfId="5253" xr:uid="{00000000-0005-0000-0000-00008B960000}"/>
    <cellStyle name="Note 5 6 3 5 2" xfId="14565" xr:uid="{00000000-0005-0000-0000-00008C960000}"/>
    <cellStyle name="Note 5 6 3 5 2 2" xfId="32000" xr:uid="{00000000-0005-0000-0000-00008D960000}"/>
    <cellStyle name="Note 5 6 3 5 2 3" xfId="46453" xr:uid="{00000000-0005-0000-0000-00008E960000}"/>
    <cellStyle name="Note 5 6 3 5 3" xfId="17026" xr:uid="{00000000-0005-0000-0000-00008F960000}"/>
    <cellStyle name="Note 5 6 3 5 3 2" xfId="34461" xr:uid="{00000000-0005-0000-0000-000090960000}"/>
    <cellStyle name="Note 5 6 3 5 3 3" xfId="48914" xr:uid="{00000000-0005-0000-0000-000091960000}"/>
    <cellStyle name="Note 5 6 3 5 4" xfId="22689" xr:uid="{00000000-0005-0000-0000-000092960000}"/>
    <cellStyle name="Note 5 6 3 5 5" xfId="37142" xr:uid="{00000000-0005-0000-0000-000093960000}"/>
    <cellStyle name="Note 5 6 3 6" xfId="7715" xr:uid="{00000000-0005-0000-0000-000094960000}"/>
    <cellStyle name="Note 5 6 3 6 2" xfId="25150" xr:uid="{00000000-0005-0000-0000-000095960000}"/>
    <cellStyle name="Note 5 6 3 6 3" xfId="39603" xr:uid="{00000000-0005-0000-0000-000096960000}"/>
    <cellStyle name="Note 5 6 3 7" xfId="10156" xr:uid="{00000000-0005-0000-0000-000097960000}"/>
    <cellStyle name="Note 5 6 3 7 2" xfId="27591" xr:uid="{00000000-0005-0000-0000-000098960000}"/>
    <cellStyle name="Note 5 6 3 7 3" xfId="42044" xr:uid="{00000000-0005-0000-0000-000099960000}"/>
    <cellStyle name="Note 5 6 3 8" xfId="12576" xr:uid="{00000000-0005-0000-0000-00009A960000}"/>
    <cellStyle name="Note 5 6 3 8 2" xfId="30011" xr:uid="{00000000-0005-0000-0000-00009B960000}"/>
    <cellStyle name="Note 5 6 3 8 3" xfId="44464" xr:uid="{00000000-0005-0000-0000-00009C960000}"/>
    <cellStyle name="Note 5 6 3 9" xfId="19583" xr:uid="{00000000-0005-0000-0000-00009D960000}"/>
    <cellStyle name="Note 5 6 4" xfId="2746" xr:uid="{00000000-0005-0000-0000-00009E960000}"/>
    <cellStyle name="Note 5 6 4 2" xfId="2747" xr:uid="{00000000-0005-0000-0000-00009F960000}"/>
    <cellStyle name="Note 5 6 4 2 2" xfId="5258" xr:uid="{00000000-0005-0000-0000-0000A0960000}"/>
    <cellStyle name="Note 5 6 4 2 2 2" xfId="14569" xr:uid="{00000000-0005-0000-0000-0000A1960000}"/>
    <cellStyle name="Note 5 6 4 2 2 2 2" xfId="32004" xr:uid="{00000000-0005-0000-0000-0000A2960000}"/>
    <cellStyle name="Note 5 6 4 2 2 2 3" xfId="46457" xr:uid="{00000000-0005-0000-0000-0000A3960000}"/>
    <cellStyle name="Note 5 6 4 2 2 3" xfId="17030" xr:uid="{00000000-0005-0000-0000-0000A4960000}"/>
    <cellStyle name="Note 5 6 4 2 2 3 2" xfId="34465" xr:uid="{00000000-0005-0000-0000-0000A5960000}"/>
    <cellStyle name="Note 5 6 4 2 2 3 3" xfId="48918" xr:uid="{00000000-0005-0000-0000-0000A6960000}"/>
    <cellStyle name="Note 5 6 4 2 2 4" xfId="22694" xr:uid="{00000000-0005-0000-0000-0000A7960000}"/>
    <cellStyle name="Note 5 6 4 2 2 5" xfId="37147" xr:uid="{00000000-0005-0000-0000-0000A8960000}"/>
    <cellStyle name="Note 5 6 4 2 3" xfId="7720" xr:uid="{00000000-0005-0000-0000-0000A9960000}"/>
    <cellStyle name="Note 5 6 4 2 3 2" xfId="25155" xr:uid="{00000000-0005-0000-0000-0000AA960000}"/>
    <cellStyle name="Note 5 6 4 2 3 3" xfId="39608" xr:uid="{00000000-0005-0000-0000-0000AB960000}"/>
    <cellStyle name="Note 5 6 4 2 4" xfId="10161" xr:uid="{00000000-0005-0000-0000-0000AC960000}"/>
    <cellStyle name="Note 5 6 4 2 4 2" xfId="27596" xr:uid="{00000000-0005-0000-0000-0000AD960000}"/>
    <cellStyle name="Note 5 6 4 2 4 3" xfId="42049" xr:uid="{00000000-0005-0000-0000-0000AE960000}"/>
    <cellStyle name="Note 5 6 4 2 5" xfId="12581" xr:uid="{00000000-0005-0000-0000-0000AF960000}"/>
    <cellStyle name="Note 5 6 4 2 5 2" xfId="30016" xr:uid="{00000000-0005-0000-0000-0000B0960000}"/>
    <cellStyle name="Note 5 6 4 2 5 3" xfId="44469" xr:uid="{00000000-0005-0000-0000-0000B1960000}"/>
    <cellStyle name="Note 5 6 4 2 6" xfId="19588" xr:uid="{00000000-0005-0000-0000-0000B2960000}"/>
    <cellStyle name="Note 5 6 4 3" xfId="2748" xr:uid="{00000000-0005-0000-0000-0000B3960000}"/>
    <cellStyle name="Note 5 6 4 3 2" xfId="5259" xr:uid="{00000000-0005-0000-0000-0000B4960000}"/>
    <cellStyle name="Note 5 6 4 3 2 2" xfId="14570" xr:uid="{00000000-0005-0000-0000-0000B5960000}"/>
    <cellStyle name="Note 5 6 4 3 2 2 2" xfId="32005" xr:uid="{00000000-0005-0000-0000-0000B6960000}"/>
    <cellStyle name="Note 5 6 4 3 2 2 3" xfId="46458" xr:uid="{00000000-0005-0000-0000-0000B7960000}"/>
    <cellStyle name="Note 5 6 4 3 2 3" xfId="17031" xr:uid="{00000000-0005-0000-0000-0000B8960000}"/>
    <cellStyle name="Note 5 6 4 3 2 3 2" xfId="34466" xr:uid="{00000000-0005-0000-0000-0000B9960000}"/>
    <cellStyle name="Note 5 6 4 3 2 3 3" xfId="48919" xr:uid="{00000000-0005-0000-0000-0000BA960000}"/>
    <cellStyle name="Note 5 6 4 3 2 4" xfId="22695" xr:uid="{00000000-0005-0000-0000-0000BB960000}"/>
    <cellStyle name="Note 5 6 4 3 2 5" xfId="37148" xr:uid="{00000000-0005-0000-0000-0000BC960000}"/>
    <cellStyle name="Note 5 6 4 3 3" xfId="7721" xr:uid="{00000000-0005-0000-0000-0000BD960000}"/>
    <cellStyle name="Note 5 6 4 3 3 2" xfId="25156" xr:uid="{00000000-0005-0000-0000-0000BE960000}"/>
    <cellStyle name="Note 5 6 4 3 3 3" xfId="39609" xr:uid="{00000000-0005-0000-0000-0000BF960000}"/>
    <cellStyle name="Note 5 6 4 3 4" xfId="10162" xr:uid="{00000000-0005-0000-0000-0000C0960000}"/>
    <cellStyle name="Note 5 6 4 3 4 2" xfId="27597" xr:uid="{00000000-0005-0000-0000-0000C1960000}"/>
    <cellStyle name="Note 5 6 4 3 4 3" xfId="42050" xr:uid="{00000000-0005-0000-0000-0000C2960000}"/>
    <cellStyle name="Note 5 6 4 3 5" xfId="12582" xr:uid="{00000000-0005-0000-0000-0000C3960000}"/>
    <cellStyle name="Note 5 6 4 3 5 2" xfId="30017" xr:uid="{00000000-0005-0000-0000-0000C4960000}"/>
    <cellStyle name="Note 5 6 4 3 5 3" xfId="44470" xr:uid="{00000000-0005-0000-0000-0000C5960000}"/>
    <cellStyle name="Note 5 6 4 3 6" xfId="19589" xr:uid="{00000000-0005-0000-0000-0000C6960000}"/>
    <cellStyle name="Note 5 6 4 4" xfId="2749" xr:uid="{00000000-0005-0000-0000-0000C7960000}"/>
    <cellStyle name="Note 5 6 4 4 2" xfId="5260" xr:uid="{00000000-0005-0000-0000-0000C8960000}"/>
    <cellStyle name="Note 5 6 4 4 2 2" xfId="22696" xr:uid="{00000000-0005-0000-0000-0000C9960000}"/>
    <cellStyle name="Note 5 6 4 4 2 3" xfId="37149" xr:uid="{00000000-0005-0000-0000-0000CA960000}"/>
    <cellStyle name="Note 5 6 4 4 3" xfId="7722" xr:uid="{00000000-0005-0000-0000-0000CB960000}"/>
    <cellStyle name="Note 5 6 4 4 3 2" xfId="25157" xr:uid="{00000000-0005-0000-0000-0000CC960000}"/>
    <cellStyle name="Note 5 6 4 4 3 3" xfId="39610" xr:uid="{00000000-0005-0000-0000-0000CD960000}"/>
    <cellStyle name="Note 5 6 4 4 4" xfId="10163" xr:uid="{00000000-0005-0000-0000-0000CE960000}"/>
    <cellStyle name="Note 5 6 4 4 4 2" xfId="27598" xr:uid="{00000000-0005-0000-0000-0000CF960000}"/>
    <cellStyle name="Note 5 6 4 4 4 3" xfId="42051" xr:uid="{00000000-0005-0000-0000-0000D0960000}"/>
    <cellStyle name="Note 5 6 4 4 5" xfId="12583" xr:uid="{00000000-0005-0000-0000-0000D1960000}"/>
    <cellStyle name="Note 5 6 4 4 5 2" xfId="30018" xr:uid="{00000000-0005-0000-0000-0000D2960000}"/>
    <cellStyle name="Note 5 6 4 4 5 3" xfId="44471" xr:uid="{00000000-0005-0000-0000-0000D3960000}"/>
    <cellStyle name="Note 5 6 4 4 6" xfId="15457" xr:uid="{00000000-0005-0000-0000-0000D4960000}"/>
    <cellStyle name="Note 5 6 4 4 6 2" xfId="32892" xr:uid="{00000000-0005-0000-0000-0000D5960000}"/>
    <cellStyle name="Note 5 6 4 4 6 3" xfId="47345" xr:uid="{00000000-0005-0000-0000-0000D6960000}"/>
    <cellStyle name="Note 5 6 4 4 7" xfId="19590" xr:uid="{00000000-0005-0000-0000-0000D7960000}"/>
    <cellStyle name="Note 5 6 4 4 8" xfId="20619" xr:uid="{00000000-0005-0000-0000-0000D8960000}"/>
    <cellStyle name="Note 5 6 4 5" xfId="5257" xr:uid="{00000000-0005-0000-0000-0000D9960000}"/>
    <cellStyle name="Note 5 6 4 5 2" xfId="14568" xr:uid="{00000000-0005-0000-0000-0000DA960000}"/>
    <cellStyle name="Note 5 6 4 5 2 2" xfId="32003" xr:uid="{00000000-0005-0000-0000-0000DB960000}"/>
    <cellStyle name="Note 5 6 4 5 2 3" xfId="46456" xr:uid="{00000000-0005-0000-0000-0000DC960000}"/>
    <cellStyle name="Note 5 6 4 5 3" xfId="17029" xr:uid="{00000000-0005-0000-0000-0000DD960000}"/>
    <cellStyle name="Note 5 6 4 5 3 2" xfId="34464" xr:uid="{00000000-0005-0000-0000-0000DE960000}"/>
    <cellStyle name="Note 5 6 4 5 3 3" xfId="48917" xr:uid="{00000000-0005-0000-0000-0000DF960000}"/>
    <cellStyle name="Note 5 6 4 5 4" xfId="22693" xr:uid="{00000000-0005-0000-0000-0000E0960000}"/>
    <cellStyle name="Note 5 6 4 5 5" xfId="37146" xr:uid="{00000000-0005-0000-0000-0000E1960000}"/>
    <cellStyle name="Note 5 6 4 6" xfId="7719" xr:uid="{00000000-0005-0000-0000-0000E2960000}"/>
    <cellStyle name="Note 5 6 4 6 2" xfId="25154" xr:uid="{00000000-0005-0000-0000-0000E3960000}"/>
    <cellStyle name="Note 5 6 4 6 3" xfId="39607" xr:uid="{00000000-0005-0000-0000-0000E4960000}"/>
    <cellStyle name="Note 5 6 4 7" xfId="10160" xr:uid="{00000000-0005-0000-0000-0000E5960000}"/>
    <cellStyle name="Note 5 6 4 7 2" xfId="27595" xr:uid="{00000000-0005-0000-0000-0000E6960000}"/>
    <cellStyle name="Note 5 6 4 7 3" xfId="42048" xr:uid="{00000000-0005-0000-0000-0000E7960000}"/>
    <cellStyle name="Note 5 6 4 8" xfId="12580" xr:uid="{00000000-0005-0000-0000-0000E8960000}"/>
    <cellStyle name="Note 5 6 4 8 2" xfId="30015" xr:uid="{00000000-0005-0000-0000-0000E9960000}"/>
    <cellStyle name="Note 5 6 4 8 3" xfId="44468" xr:uid="{00000000-0005-0000-0000-0000EA960000}"/>
    <cellStyle name="Note 5 6 4 9" xfId="19587" xr:uid="{00000000-0005-0000-0000-0000EB960000}"/>
    <cellStyle name="Note 5 6 5" xfId="2750" xr:uid="{00000000-0005-0000-0000-0000EC960000}"/>
    <cellStyle name="Note 5 6 5 2" xfId="2751" xr:uid="{00000000-0005-0000-0000-0000ED960000}"/>
    <cellStyle name="Note 5 6 5 2 2" xfId="5262" xr:uid="{00000000-0005-0000-0000-0000EE960000}"/>
    <cellStyle name="Note 5 6 5 2 2 2" xfId="14572" xr:uid="{00000000-0005-0000-0000-0000EF960000}"/>
    <cellStyle name="Note 5 6 5 2 2 2 2" xfId="32007" xr:uid="{00000000-0005-0000-0000-0000F0960000}"/>
    <cellStyle name="Note 5 6 5 2 2 2 3" xfId="46460" xr:uid="{00000000-0005-0000-0000-0000F1960000}"/>
    <cellStyle name="Note 5 6 5 2 2 3" xfId="17033" xr:uid="{00000000-0005-0000-0000-0000F2960000}"/>
    <cellStyle name="Note 5 6 5 2 2 3 2" xfId="34468" xr:uid="{00000000-0005-0000-0000-0000F3960000}"/>
    <cellStyle name="Note 5 6 5 2 2 3 3" xfId="48921" xr:uid="{00000000-0005-0000-0000-0000F4960000}"/>
    <cellStyle name="Note 5 6 5 2 2 4" xfId="22698" xr:uid="{00000000-0005-0000-0000-0000F5960000}"/>
    <cellStyle name="Note 5 6 5 2 2 5" xfId="37151" xr:uid="{00000000-0005-0000-0000-0000F6960000}"/>
    <cellStyle name="Note 5 6 5 2 3" xfId="7724" xr:uid="{00000000-0005-0000-0000-0000F7960000}"/>
    <cellStyle name="Note 5 6 5 2 3 2" xfId="25159" xr:uid="{00000000-0005-0000-0000-0000F8960000}"/>
    <cellStyle name="Note 5 6 5 2 3 3" xfId="39612" xr:uid="{00000000-0005-0000-0000-0000F9960000}"/>
    <cellStyle name="Note 5 6 5 2 4" xfId="10165" xr:uid="{00000000-0005-0000-0000-0000FA960000}"/>
    <cellStyle name="Note 5 6 5 2 4 2" xfId="27600" xr:uid="{00000000-0005-0000-0000-0000FB960000}"/>
    <cellStyle name="Note 5 6 5 2 4 3" xfId="42053" xr:uid="{00000000-0005-0000-0000-0000FC960000}"/>
    <cellStyle name="Note 5 6 5 2 5" xfId="12585" xr:uid="{00000000-0005-0000-0000-0000FD960000}"/>
    <cellStyle name="Note 5 6 5 2 5 2" xfId="30020" xr:uid="{00000000-0005-0000-0000-0000FE960000}"/>
    <cellStyle name="Note 5 6 5 2 5 3" xfId="44473" xr:uid="{00000000-0005-0000-0000-0000FF960000}"/>
    <cellStyle name="Note 5 6 5 2 6" xfId="19592" xr:uid="{00000000-0005-0000-0000-000000970000}"/>
    <cellStyle name="Note 5 6 5 3" xfId="2752" xr:uid="{00000000-0005-0000-0000-000001970000}"/>
    <cellStyle name="Note 5 6 5 3 2" xfId="5263" xr:uid="{00000000-0005-0000-0000-000002970000}"/>
    <cellStyle name="Note 5 6 5 3 2 2" xfId="14573" xr:uid="{00000000-0005-0000-0000-000003970000}"/>
    <cellStyle name="Note 5 6 5 3 2 2 2" xfId="32008" xr:uid="{00000000-0005-0000-0000-000004970000}"/>
    <cellStyle name="Note 5 6 5 3 2 2 3" xfId="46461" xr:uid="{00000000-0005-0000-0000-000005970000}"/>
    <cellStyle name="Note 5 6 5 3 2 3" xfId="17034" xr:uid="{00000000-0005-0000-0000-000006970000}"/>
    <cellStyle name="Note 5 6 5 3 2 3 2" xfId="34469" xr:uid="{00000000-0005-0000-0000-000007970000}"/>
    <cellStyle name="Note 5 6 5 3 2 3 3" xfId="48922" xr:uid="{00000000-0005-0000-0000-000008970000}"/>
    <cellStyle name="Note 5 6 5 3 2 4" xfId="22699" xr:uid="{00000000-0005-0000-0000-000009970000}"/>
    <cellStyle name="Note 5 6 5 3 2 5" xfId="37152" xr:uid="{00000000-0005-0000-0000-00000A970000}"/>
    <cellStyle name="Note 5 6 5 3 3" xfId="7725" xr:uid="{00000000-0005-0000-0000-00000B970000}"/>
    <cellStyle name="Note 5 6 5 3 3 2" xfId="25160" xr:uid="{00000000-0005-0000-0000-00000C970000}"/>
    <cellStyle name="Note 5 6 5 3 3 3" xfId="39613" xr:uid="{00000000-0005-0000-0000-00000D970000}"/>
    <cellStyle name="Note 5 6 5 3 4" xfId="10166" xr:uid="{00000000-0005-0000-0000-00000E970000}"/>
    <cellStyle name="Note 5 6 5 3 4 2" xfId="27601" xr:uid="{00000000-0005-0000-0000-00000F970000}"/>
    <cellStyle name="Note 5 6 5 3 4 3" xfId="42054" xr:uid="{00000000-0005-0000-0000-000010970000}"/>
    <cellStyle name="Note 5 6 5 3 5" xfId="12586" xr:uid="{00000000-0005-0000-0000-000011970000}"/>
    <cellStyle name="Note 5 6 5 3 5 2" xfId="30021" xr:uid="{00000000-0005-0000-0000-000012970000}"/>
    <cellStyle name="Note 5 6 5 3 5 3" xfId="44474" xr:uid="{00000000-0005-0000-0000-000013970000}"/>
    <cellStyle name="Note 5 6 5 3 6" xfId="19593" xr:uid="{00000000-0005-0000-0000-000014970000}"/>
    <cellStyle name="Note 5 6 5 4" xfId="2753" xr:uid="{00000000-0005-0000-0000-000015970000}"/>
    <cellStyle name="Note 5 6 5 4 2" xfId="5264" xr:uid="{00000000-0005-0000-0000-000016970000}"/>
    <cellStyle name="Note 5 6 5 4 2 2" xfId="22700" xr:uid="{00000000-0005-0000-0000-000017970000}"/>
    <cellStyle name="Note 5 6 5 4 2 3" xfId="37153" xr:uid="{00000000-0005-0000-0000-000018970000}"/>
    <cellStyle name="Note 5 6 5 4 3" xfId="7726" xr:uid="{00000000-0005-0000-0000-000019970000}"/>
    <cellStyle name="Note 5 6 5 4 3 2" xfId="25161" xr:uid="{00000000-0005-0000-0000-00001A970000}"/>
    <cellStyle name="Note 5 6 5 4 3 3" xfId="39614" xr:uid="{00000000-0005-0000-0000-00001B970000}"/>
    <cellStyle name="Note 5 6 5 4 4" xfId="10167" xr:uid="{00000000-0005-0000-0000-00001C970000}"/>
    <cellStyle name="Note 5 6 5 4 4 2" xfId="27602" xr:uid="{00000000-0005-0000-0000-00001D970000}"/>
    <cellStyle name="Note 5 6 5 4 4 3" xfId="42055" xr:uid="{00000000-0005-0000-0000-00001E970000}"/>
    <cellStyle name="Note 5 6 5 4 5" xfId="12587" xr:uid="{00000000-0005-0000-0000-00001F970000}"/>
    <cellStyle name="Note 5 6 5 4 5 2" xfId="30022" xr:uid="{00000000-0005-0000-0000-000020970000}"/>
    <cellStyle name="Note 5 6 5 4 5 3" xfId="44475" xr:uid="{00000000-0005-0000-0000-000021970000}"/>
    <cellStyle name="Note 5 6 5 4 6" xfId="15458" xr:uid="{00000000-0005-0000-0000-000022970000}"/>
    <cellStyle name="Note 5 6 5 4 6 2" xfId="32893" xr:uid="{00000000-0005-0000-0000-000023970000}"/>
    <cellStyle name="Note 5 6 5 4 6 3" xfId="47346" xr:uid="{00000000-0005-0000-0000-000024970000}"/>
    <cellStyle name="Note 5 6 5 4 7" xfId="19594" xr:uid="{00000000-0005-0000-0000-000025970000}"/>
    <cellStyle name="Note 5 6 5 4 8" xfId="20620" xr:uid="{00000000-0005-0000-0000-000026970000}"/>
    <cellStyle name="Note 5 6 5 5" xfId="5261" xr:uid="{00000000-0005-0000-0000-000027970000}"/>
    <cellStyle name="Note 5 6 5 5 2" xfId="14571" xr:uid="{00000000-0005-0000-0000-000028970000}"/>
    <cellStyle name="Note 5 6 5 5 2 2" xfId="32006" xr:uid="{00000000-0005-0000-0000-000029970000}"/>
    <cellStyle name="Note 5 6 5 5 2 3" xfId="46459" xr:uid="{00000000-0005-0000-0000-00002A970000}"/>
    <cellStyle name="Note 5 6 5 5 3" xfId="17032" xr:uid="{00000000-0005-0000-0000-00002B970000}"/>
    <cellStyle name="Note 5 6 5 5 3 2" xfId="34467" xr:uid="{00000000-0005-0000-0000-00002C970000}"/>
    <cellStyle name="Note 5 6 5 5 3 3" xfId="48920" xr:uid="{00000000-0005-0000-0000-00002D970000}"/>
    <cellStyle name="Note 5 6 5 5 4" xfId="22697" xr:uid="{00000000-0005-0000-0000-00002E970000}"/>
    <cellStyle name="Note 5 6 5 5 5" xfId="37150" xr:uid="{00000000-0005-0000-0000-00002F970000}"/>
    <cellStyle name="Note 5 6 5 6" xfId="7723" xr:uid="{00000000-0005-0000-0000-000030970000}"/>
    <cellStyle name="Note 5 6 5 6 2" xfId="25158" xr:uid="{00000000-0005-0000-0000-000031970000}"/>
    <cellStyle name="Note 5 6 5 6 3" xfId="39611" xr:uid="{00000000-0005-0000-0000-000032970000}"/>
    <cellStyle name="Note 5 6 5 7" xfId="10164" xr:uid="{00000000-0005-0000-0000-000033970000}"/>
    <cellStyle name="Note 5 6 5 7 2" xfId="27599" xr:uid="{00000000-0005-0000-0000-000034970000}"/>
    <cellStyle name="Note 5 6 5 7 3" xfId="42052" xr:uid="{00000000-0005-0000-0000-000035970000}"/>
    <cellStyle name="Note 5 6 5 8" xfId="12584" xr:uid="{00000000-0005-0000-0000-000036970000}"/>
    <cellStyle name="Note 5 6 5 8 2" xfId="30019" xr:uid="{00000000-0005-0000-0000-000037970000}"/>
    <cellStyle name="Note 5 6 5 8 3" xfId="44472" xr:uid="{00000000-0005-0000-0000-000038970000}"/>
    <cellStyle name="Note 5 6 5 9" xfId="19591" xr:uid="{00000000-0005-0000-0000-000039970000}"/>
    <cellStyle name="Note 5 6 6" xfId="2754" xr:uid="{00000000-0005-0000-0000-00003A970000}"/>
    <cellStyle name="Note 5 6 6 2" xfId="5265" xr:uid="{00000000-0005-0000-0000-00003B970000}"/>
    <cellStyle name="Note 5 6 6 2 2" xfId="14574" xr:uid="{00000000-0005-0000-0000-00003C970000}"/>
    <cellStyle name="Note 5 6 6 2 2 2" xfId="32009" xr:uid="{00000000-0005-0000-0000-00003D970000}"/>
    <cellStyle name="Note 5 6 6 2 2 3" xfId="46462" xr:uid="{00000000-0005-0000-0000-00003E970000}"/>
    <cellStyle name="Note 5 6 6 2 3" xfId="17035" xr:uid="{00000000-0005-0000-0000-00003F970000}"/>
    <cellStyle name="Note 5 6 6 2 3 2" xfId="34470" xr:uid="{00000000-0005-0000-0000-000040970000}"/>
    <cellStyle name="Note 5 6 6 2 3 3" xfId="48923" xr:uid="{00000000-0005-0000-0000-000041970000}"/>
    <cellStyle name="Note 5 6 6 2 4" xfId="22701" xr:uid="{00000000-0005-0000-0000-000042970000}"/>
    <cellStyle name="Note 5 6 6 2 5" xfId="37154" xr:uid="{00000000-0005-0000-0000-000043970000}"/>
    <cellStyle name="Note 5 6 6 3" xfId="7727" xr:uid="{00000000-0005-0000-0000-000044970000}"/>
    <cellStyle name="Note 5 6 6 3 2" xfId="25162" xr:uid="{00000000-0005-0000-0000-000045970000}"/>
    <cellStyle name="Note 5 6 6 3 3" xfId="39615" xr:uid="{00000000-0005-0000-0000-000046970000}"/>
    <cellStyle name="Note 5 6 6 4" xfId="10168" xr:uid="{00000000-0005-0000-0000-000047970000}"/>
    <cellStyle name="Note 5 6 6 4 2" xfId="27603" xr:uid="{00000000-0005-0000-0000-000048970000}"/>
    <cellStyle name="Note 5 6 6 4 3" xfId="42056" xr:uid="{00000000-0005-0000-0000-000049970000}"/>
    <cellStyle name="Note 5 6 6 5" xfId="12588" xr:uid="{00000000-0005-0000-0000-00004A970000}"/>
    <cellStyle name="Note 5 6 6 5 2" xfId="30023" xr:uid="{00000000-0005-0000-0000-00004B970000}"/>
    <cellStyle name="Note 5 6 6 5 3" xfId="44476" xr:uid="{00000000-0005-0000-0000-00004C970000}"/>
    <cellStyle name="Note 5 6 6 6" xfId="19595" xr:uid="{00000000-0005-0000-0000-00004D970000}"/>
    <cellStyle name="Note 5 6 7" xfId="2755" xr:uid="{00000000-0005-0000-0000-00004E970000}"/>
    <cellStyle name="Note 5 6 7 2" xfId="5266" xr:uid="{00000000-0005-0000-0000-00004F970000}"/>
    <cellStyle name="Note 5 6 7 2 2" xfId="14575" xr:uid="{00000000-0005-0000-0000-000050970000}"/>
    <cellStyle name="Note 5 6 7 2 2 2" xfId="32010" xr:uid="{00000000-0005-0000-0000-000051970000}"/>
    <cellStyle name="Note 5 6 7 2 2 3" xfId="46463" xr:uid="{00000000-0005-0000-0000-000052970000}"/>
    <cellStyle name="Note 5 6 7 2 3" xfId="17036" xr:uid="{00000000-0005-0000-0000-000053970000}"/>
    <cellStyle name="Note 5 6 7 2 3 2" xfId="34471" xr:uid="{00000000-0005-0000-0000-000054970000}"/>
    <cellStyle name="Note 5 6 7 2 3 3" xfId="48924" xr:uid="{00000000-0005-0000-0000-000055970000}"/>
    <cellStyle name="Note 5 6 7 2 4" xfId="22702" xr:uid="{00000000-0005-0000-0000-000056970000}"/>
    <cellStyle name="Note 5 6 7 2 5" xfId="37155" xr:uid="{00000000-0005-0000-0000-000057970000}"/>
    <cellStyle name="Note 5 6 7 3" xfId="7728" xr:uid="{00000000-0005-0000-0000-000058970000}"/>
    <cellStyle name="Note 5 6 7 3 2" xfId="25163" xr:uid="{00000000-0005-0000-0000-000059970000}"/>
    <cellStyle name="Note 5 6 7 3 3" xfId="39616" xr:uid="{00000000-0005-0000-0000-00005A970000}"/>
    <cellStyle name="Note 5 6 7 4" xfId="10169" xr:uid="{00000000-0005-0000-0000-00005B970000}"/>
    <cellStyle name="Note 5 6 7 4 2" xfId="27604" xr:uid="{00000000-0005-0000-0000-00005C970000}"/>
    <cellStyle name="Note 5 6 7 4 3" xfId="42057" xr:uid="{00000000-0005-0000-0000-00005D970000}"/>
    <cellStyle name="Note 5 6 7 5" xfId="12589" xr:uid="{00000000-0005-0000-0000-00005E970000}"/>
    <cellStyle name="Note 5 6 7 5 2" xfId="30024" xr:uid="{00000000-0005-0000-0000-00005F970000}"/>
    <cellStyle name="Note 5 6 7 5 3" xfId="44477" xr:uid="{00000000-0005-0000-0000-000060970000}"/>
    <cellStyle name="Note 5 6 7 6" xfId="19596" xr:uid="{00000000-0005-0000-0000-000061970000}"/>
    <cellStyle name="Note 5 6 8" xfId="2756" xr:uid="{00000000-0005-0000-0000-000062970000}"/>
    <cellStyle name="Note 5 6 8 2" xfId="5267" xr:uid="{00000000-0005-0000-0000-000063970000}"/>
    <cellStyle name="Note 5 6 8 2 2" xfId="22703" xr:uid="{00000000-0005-0000-0000-000064970000}"/>
    <cellStyle name="Note 5 6 8 2 3" xfId="37156" xr:uid="{00000000-0005-0000-0000-000065970000}"/>
    <cellStyle name="Note 5 6 8 3" xfId="7729" xr:uid="{00000000-0005-0000-0000-000066970000}"/>
    <cellStyle name="Note 5 6 8 3 2" xfId="25164" xr:uid="{00000000-0005-0000-0000-000067970000}"/>
    <cellStyle name="Note 5 6 8 3 3" xfId="39617" xr:uid="{00000000-0005-0000-0000-000068970000}"/>
    <cellStyle name="Note 5 6 8 4" xfId="10170" xr:uid="{00000000-0005-0000-0000-000069970000}"/>
    <cellStyle name="Note 5 6 8 4 2" xfId="27605" xr:uid="{00000000-0005-0000-0000-00006A970000}"/>
    <cellStyle name="Note 5 6 8 4 3" xfId="42058" xr:uid="{00000000-0005-0000-0000-00006B970000}"/>
    <cellStyle name="Note 5 6 8 5" xfId="12590" xr:uid="{00000000-0005-0000-0000-00006C970000}"/>
    <cellStyle name="Note 5 6 8 5 2" xfId="30025" xr:uid="{00000000-0005-0000-0000-00006D970000}"/>
    <cellStyle name="Note 5 6 8 5 3" xfId="44478" xr:uid="{00000000-0005-0000-0000-00006E970000}"/>
    <cellStyle name="Note 5 6 8 6" xfId="15459" xr:uid="{00000000-0005-0000-0000-00006F970000}"/>
    <cellStyle name="Note 5 6 8 6 2" xfId="32894" xr:uid="{00000000-0005-0000-0000-000070970000}"/>
    <cellStyle name="Note 5 6 8 6 3" xfId="47347" xr:uid="{00000000-0005-0000-0000-000071970000}"/>
    <cellStyle name="Note 5 6 8 7" xfId="19597" xr:uid="{00000000-0005-0000-0000-000072970000}"/>
    <cellStyle name="Note 5 6 8 8" xfId="20621" xr:uid="{00000000-0005-0000-0000-000073970000}"/>
    <cellStyle name="Note 5 6 9" xfId="5248" xr:uid="{00000000-0005-0000-0000-000074970000}"/>
    <cellStyle name="Note 5 6 9 2" xfId="14561" xr:uid="{00000000-0005-0000-0000-000075970000}"/>
    <cellStyle name="Note 5 6 9 2 2" xfId="31996" xr:uid="{00000000-0005-0000-0000-000076970000}"/>
    <cellStyle name="Note 5 6 9 2 3" xfId="46449" xr:uid="{00000000-0005-0000-0000-000077970000}"/>
    <cellStyle name="Note 5 6 9 3" xfId="17022" xr:uid="{00000000-0005-0000-0000-000078970000}"/>
    <cellStyle name="Note 5 6 9 3 2" xfId="34457" xr:uid="{00000000-0005-0000-0000-000079970000}"/>
    <cellStyle name="Note 5 6 9 3 3" xfId="48910" xr:uid="{00000000-0005-0000-0000-00007A970000}"/>
    <cellStyle name="Note 5 6 9 4" xfId="22684" xr:uid="{00000000-0005-0000-0000-00007B970000}"/>
    <cellStyle name="Note 5 6 9 5" xfId="37137" xr:uid="{00000000-0005-0000-0000-00007C970000}"/>
    <cellStyle name="Note 5 7" xfId="2757" xr:uid="{00000000-0005-0000-0000-00007D970000}"/>
    <cellStyle name="Note 5 7 10" xfId="7730" xr:uid="{00000000-0005-0000-0000-00007E970000}"/>
    <cellStyle name="Note 5 7 10 2" xfId="25165" xr:uid="{00000000-0005-0000-0000-00007F970000}"/>
    <cellStyle name="Note 5 7 10 3" xfId="39618" xr:uid="{00000000-0005-0000-0000-000080970000}"/>
    <cellStyle name="Note 5 7 11" xfId="10171" xr:uid="{00000000-0005-0000-0000-000081970000}"/>
    <cellStyle name="Note 5 7 11 2" xfId="27606" xr:uid="{00000000-0005-0000-0000-000082970000}"/>
    <cellStyle name="Note 5 7 11 3" xfId="42059" xr:uid="{00000000-0005-0000-0000-000083970000}"/>
    <cellStyle name="Note 5 7 12" xfId="12591" xr:uid="{00000000-0005-0000-0000-000084970000}"/>
    <cellStyle name="Note 5 7 12 2" xfId="30026" xr:uid="{00000000-0005-0000-0000-000085970000}"/>
    <cellStyle name="Note 5 7 12 3" xfId="44479" xr:uid="{00000000-0005-0000-0000-000086970000}"/>
    <cellStyle name="Note 5 7 13" xfId="19598" xr:uid="{00000000-0005-0000-0000-000087970000}"/>
    <cellStyle name="Note 5 7 2" xfId="2758" xr:uid="{00000000-0005-0000-0000-000088970000}"/>
    <cellStyle name="Note 5 7 2 2" xfId="2759" xr:uid="{00000000-0005-0000-0000-000089970000}"/>
    <cellStyle name="Note 5 7 2 2 2" xfId="5270" xr:uid="{00000000-0005-0000-0000-00008A970000}"/>
    <cellStyle name="Note 5 7 2 2 2 2" xfId="14578" xr:uid="{00000000-0005-0000-0000-00008B970000}"/>
    <cellStyle name="Note 5 7 2 2 2 2 2" xfId="32013" xr:uid="{00000000-0005-0000-0000-00008C970000}"/>
    <cellStyle name="Note 5 7 2 2 2 2 3" xfId="46466" xr:uid="{00000000-0005-0000-0000-00008D970000}"/>
    <cellStyle name="Note 5 7 2 2 2 3" xfId="17039" xr:uid="{00000000-0005-0000-0000-00008E970000}"/>
    <cellStyle name="Note 5 7 2 2 2 3 2" xfId="34474" xr:uid="{00000000-0005-0000-0000-00008F970000}"/>
    <cellStyle name="Note 5 7 2 2 2 3 3" xfId="48927" xr:uid="{00000000-0005-0000-0000-000090970000}"/>
    <cellStyle name="Note 5 7 2 2 2 4" xfId="22706" xr:uid="{00000000-0005-0000-0000-000091970000}"/>
    <cellStyle name="Note 5 7 2 2 2 5" xfId="37159" xr:uid="{00000000-0005-0000-0000-000092970000}"/>
    <cellStyle name="Note 5 7 2 2 3" xfId="7732" xr:uid="{00000000-0005-0000-0000-000093970000}"/>
    <cellStyle name="Note 5 7 2 2 3 2" xfId="25167" xr:uid="{00000000-0005-0000-0000-000094970000}"/>
    <cellStyle name="Note 5 7 2 2 3 3" xfId="39620" xr:uid="{00000000-0005-0000-0000-000095970000}"/>
    <cellStyle name="Note 5 7 2 2 4" xfId="10173" xr:uid="{00000000-0005-0000-0000-000096970000}"/>
    <cellStyle name="Note 5 7 2 2 4 2" xfId="27608" xr:uid="{00000000-0005-0000-0000-000097970000}"/>
    <cellStyle name="Note 5 7 2 2 4 3" xfId="42061" xr:uid="{00000000-0005-0000-0000-000098970000}"/>
    <cellStyle name="Note 5 7 2 2 5" xfId="12593" xr:uid="{00000000-0005-0000-0000-000099970000}"/>
    <cellStyle name="Note 5 7 2 2 5 2" xfId="30028" xr:uid="{00000000-0005-0000-0000-00009A970000}"/>
    <cellStyle name="Note 5 7 2 2 5 3" xfId="44481" xr:uid="{00000000-0005-0000-0000-00009B970000}"/>
    <cellStyle name="Note 5 7 2 2 6" xfId="19600" xr:uid="{00000000-0005-0000-0000-00009C970000}"/>
    <cellStyle name="Note 5 7 2 3" xfId="2760" xr:uid="{00000000-0005-0000-0000-00009D970000}"/>
    <cellStyle name="Note 5 7 2 3 2" xfId="5271" xr:uid="{00000000-0005-0000-0000-00009E970000}"/>
    <cellStyle name="Note 5 7 2 3 2 2" xfId="14579" xr:uid="{00000000-0005-0000-0000-00009F970000}"/>
    <cellStyle name="Note 5 7 2 3 2 2 2" xfId="32014" xr:uid="{00000000-0005-0000-0000-0000A0970000}"/>
    <cellStyle name="Note 5 7 2 3 2 2 3" xfId="46467" xr:uid="{00000000-0005-0000-0000-0000A1970000}"/>
    <cellStyle name="Note 5 7 2 3 2 3" xfId="17040" xr:uid="{00000000-0005-0000-0000-0000A2970000}"/>
    <cellStyle name="Note 5 7 2 3 2 3 2" xfId="34475" xr:uid="{00000000-0005-0000-0000-0000A3970000}"/>
    <cellStyle name="Note 5 7 2 3 2 3 3" xfId="48928" xr:uid="{00000000-0005-0000-0000-0000A4970000}"/>
    <cellStyle name="Note 5 7 2 3 2 4" xfId="22707" xr:uid="{00000000-0005-0000-0000-0000A5970000}"/>
    <cellStyle name="Note 5 7 2 3 2 5" xfId="37160" xr:uid="{00000000-0005-0000-0000-0000A6970000}"/>
    <cellStyle name="Note 5 7 2 3 3" xfId="7733" xr:uid="{00000000-0005-0000-0000-0000A7970000}"/>
    <cellStyle name="Note 5 7 2 3 3 2" xfId="25168" xr:uid="{00000000-0005-0000-0000-0000A8970000}"/>
    <cellStyle name="Note 5 7 2 3 3 3" xfId="39621" xr:uid="{00000000-0005-0000-0000-0000A9970000}"/>
    <cellStyle name="Note 5 7 2 3 4" xfId="10174" xr:uid="{00000000-0005-0000-0000-0000AA970000}"/>
    <cellStyle name="Note 5 7 2 3 4 2" xfId="27609" xr:uid="{00000000-0005-0000-0000-0000AB970000}"/>
    <cellStyle name="Note 5 7 2 3 4 3" xfId="42062" xr:uid="{00000000-0005-0000-0000-0000AC970000}"/>
    <cellStyle name="Note 5 7 2 3 5" xfId="12594" xr:uid="{00000000-0005-0000-0000-0000AD970000}"/>
    <cellStyle name="Note 5 7 2 3 5 2" xfId="30029" xr:uid="{00000000-0005-0000-0000-0000AE970000}"/>
    <cellStyle name="Note 5 7 2 3 5 3" xfId="44482" xr:uid="{00000000-0005-0000-0000-0000AF970000}"/>
    <cellStyle name="Note 5 7 2 3 6" xfId="19601" xr:uid="{00000000-0005-0000-0000-0000B0970000}"/>
    <cellStyle name="Note 5 7 2 4" xfId="2761" xr:uid="{00000000-0005-0000-0000-0000B1970000}"/>
    <cellStyle name="Note 5 7 2 4 2" xfId="5272" xr:uid="{00000000-0005-0000-0000-0000B2970000}"/>
    <cellStyle name="Note 5 7 2 4 2 2" xfId="22708" xr:uid="{00000000-0005-0000-0000-0000B3970000}"/>
    <cellStyle name="Note 5 7 2 4 2 3" xfId="37161" xr:uid="{00000000-0005-0000-0000-0000B4970000}"/>
    <cellStyle name="Note 5 7 2 4 3" xfId="7734" xr:uid="{00000000-0005-0000-0000-0000B5970000}"/>
    <cellStyle name="Note 5 7 2 4 3 2" xfId="25169" xr:uid="{00000000-0005-0000-0000-0000B6970000}"/>
    <cellStyle name="Note 5 7 2 4 3 3" xfId="39622" xr:uid="{00000000-0005-0000-0000-0000B7970000}"/>
    <cellStyle name="Note 5 7 2 4 4" xfId="10175" xr:uid="{00000000-0005-0000-0000-0000B8970000}"/>
    <cellStyle name="Note 5 7 2 4 4 2" xfId="27610" xr:uid="{00000000-0005-0000-0000-0000B9970000}"/>
    <cellStyle name="Note 5 7 2 4 4 3" xfId="42063" xr:uid="{00000000-0005-0000-0000-0000BA970000}"/>
    <cellStyle name="Note 5 7 2 4 5" xfId="12595" xr:uid="{00000000-0005-0000-0000-0000BB970000}"/>
    <cellStyle name="Note 5 7 2 4 5 2" xfId="30030" xr:uid="{00000000-0005-0000-0000-0000BC970000}"/>
    <cellStyle name="Note 5 7 2 4 5 3" xfId="44483" xr:uid="{00000000-0005-0000-0000-0000BD970000}"/>
    <cellStyle name="Note 5 7 2 4 6" xfId="15460" xr:uid="{00000000-0005-0000-0000-0000BE970000}"/>
    <cellStyle name="Note 5 7 2 4 6 2" xfId="32895" xr:uid="{00000000-0005-0000-0000-0000BF970000}"/>
    <cellStyle name="Note 5 7 2 4 6 3" xfId="47348" xr:uid="{00000000-0005-0000-0000-0000C0970000}"/>
    <cellStyle name="Note 5 7 2 4 7" xfId="19602" xr:uid="{00000000-0005-0000-0000-0000C1970000}"/>
    <cellStyle name="Note 5 7 2 4 8" xfId="20622" xr:uid="{00000000-0005-0000-0000-0000C2970000}"/>
    <cellStyle name="Note 5 7 2 5" xfId="5269" xr:uid="{00000000-0005-0000-0000-0000C3970000}"/>
    <cellStyle name="Note 5 7 2 5 2" xfId="14577" xr:uid="{00000000-0005-0000-0000-0000C4970000}"/>
    <cellStyle name="Note 5 7 2 5 2 2" xfId="32012" xr:uid="{00000000-0005-0000-0000-0000C5970000}"/>
    <cellStyle name="Note 5 7 2 5 2 3" xfId="46465" xr:uid="{00000000-0005-0000-0000-0000C6970000}"/>
    <cellStyle name="Note 5 7 2 5 3" xfId="17038" xr:uid="{00000000-0005-0000-0000-0000C7970000}"/>
    <cellStyle name="Note 5 7 2 5 3 2" xfId="34473" xr:uid="{00000000-0005-0000-0000-0000C8970000}"/>
    <cellStyle name="Note 5 7 2 5 3 3" xfId="48926" xr:uid="{00000000-0005-0000-0000-0000C9970000}"/>
    <cellStyle name="Note 5 7 2 5 4" xfId="22705" xr:uid="{00000000-0005-0000-0000-0000CA970000}"/>
    <cellStyle name="Note 5 7 2 5 5" xfId="37158" xr:uid="{00000000-0005-0000-0000-0000CB970000}"/>
    <cellStyle name="Note 5 7 2 6" xfId="7731" xr:uid="{00000000-0005-0000-0000-0000CC970000}"/>
    <cellStyle name="Note 5 7 2 6 2" xfId="25166" xr:uid="{00000000-0005-0000-0000-0000CD970000}"/>
    <cellStyle name="Note 5 7 2 6 3" xfId="39619" xr:uid="{00000000-0005-0000-0000-0000CE970000}"/>
    <cellStyle name="Note 5 7 2 7" xfId="10172" xr:uid="{00000000-0005-0000-0000-0000CF970000}"/>
    <cellStyle name="Note 5 7 2 7 2" xfId="27607" xr:uid="{00000000-0005-0000-0000-0000D0970000}"/>
    <cellStyle name="Note 5 7 2 7 3" xfId="42060" xr:uid="{00000000-0005-0000-0000-0000D1970000}"/>
    <cellStyle name="Note 5 7 2 8" xfId="12592" xr:uid="{00000000-0005-0000-0000-0000D2970000}"/>
    <cellStyle name="Note 5 7 2 8 2" xfId="30027" xr:uid="{00000000-0005-0000-0000-0000D3970000}"/>
    <cellStyle name="Note 5 7 2 8 3" xfId="44480" xr:uid="{00000000-0005-0000-0000-0000D4970000}"/>
    <cellStyle name="Note 5 7 2 9" xfId="19599" xr:uid="{00000000-0005-0000-0000-0000D5970000}"/>
    <cellStyle name="Note 5 7 3" xfId="2762" xr:uid="{00000000-0005-0000-0000-0000D6970000}"/>
    <cellStyle name="Note 5 7 3 2" xfId="2763" xr:uid="{00000000-0005-0000-0000-0000D7970000}"/>
    <cellStyle name="Note 5 7 3 2 2" xfId="5274" xr:uid="{00000000-0005-0000-0000-0000D8970000}"/>
    <cellStyle name="Note 5 7 3 2 2 2" xfId="14581" xr:uid="{00000000-0005-0000-0000-0000D9970000}"/>
    <cellStyle name="Note 5 7 3 2 2 2 2" xfId="32016" xr:uid="{00000000-0005-0000-0000-0000DA970000}"/>
    <cellStyle name="Note 5 7 3 2 2 2 3" xfId="46469" xr:uid="{00000000-0005-0000-0000-0000DB970000}"/>
    <cellStyle name="Note 5 7 3 2 2 3" xfId="17042" xr:uid="{00000000-0005-0000-0000-0000DC970000}"/>
    <cellStyle name="Note 5 7 3 2 2 3 2" xfId="34477" xr:uid="{00000000-0005-0000-0000-0000DD970000}"/>
    <cellStyle name="Note 5 7 3 2 2 3 3" xfId="48930" xr:uid="{00000000-0005-0000-0000-0000DE970000}"/>
    <cellStyle name="Note 5 7 3 2 2 4" xfId="22710" xr:uid="{00000000-0005-0000-0000-0000DF970000}"/>
    <cellStyle name="Note 5 7 3 2 2 5" xfId="37163" xr:uid="{00000000-0005-0000-0000-0000E0970000}"/>
    <cellStyle name="Note 5 7 3 2 3" xfId="7736" xr:uid="{00000000-0005-0000-0000-0000E1970000}"/>
    <cellStyle name="Note 5 7 3 2 3 2" xfId="25171" xr:uid="{00000000-0005-0000-0000-0000E2970000}"/>
    <cellStyle name="Note 5 7 3 2 3 3" xfId="39624" xr:uid="{00000000-0005-0000-0000-0000E3970000}"/>
    <cellStyle name="Note 5 7 3 2 4" xfId="10177" xr:uid="{00000000-0005-0000-0000-0000E4970000}"/>
    <cellStyle name="Note 5 7 3 2 4 2" xfId="27612" xr:uid="{00000000-0005-0000-0000-0000E5970000}"/>
    <cellStyle name="Note 5 7 3 2 4 3" xfId="42065" xr:uid="{00000000-0005-0000-0000-0000E6970000}"/>
    <cellStyle name="Note 5 7 3 2 5" xfId="12597" xr:uid="{00000000-0005-0000-0000-0000E7970000}"/>
    <cellStyle name="Note 5 7 3 2 5 2" xfId="30032" xr:uid="{00000000-0005-0000-0000-0000E8970000}"/>
    <cellStyle name="Note 5 7 3 2 5 3" xfId="44485" xr:uid="{00000000-0005-0000-0000-0000E9970000}"/>
    <cellStyle name="Note 5 7 3 2 6" xfId="19604" xr:uid="{00000000-0005-0000-0000-0000EA970000}"/>
    <cellStyle name="Note 5 7 3 3" xfId="2764" xr:uid="{00000000-0005-0000-0000-0000EB970000}"/>
    <cellStyle name="Note 5 7 3 3 2" xfId="5275" xr:uid="{00000000-0005-0000-0000-0000EC970000}"/>
    <cellStyle name="Note 5 7 3 3 2 2" xfId="14582" xr:uid="{00000000-0005-0000-0000-0000ED970000}"/>
    <cellStyle name="Note 5 7 3 3 2 2 2" xfId="32017" xr:uid="{00000000-0005-0000-0000-0000EE970000}"/>
    <cellStyle name="Note 5 7 3 3 2 2 3" xfId="46470" xr:uid="{00000000-0005-0000-0000-0000EF970000}"/>
    <cellStyle name="Note 5 7 3 3 2 3" xfId="17043" xr:uid="{00000000-0005-0000-0000-0000F0970000}"/>
    <cellStyle name="Note 5 7 3 3 2 3 2" xfId="34478" xr:uid="{00000000-0005-0000-0000-0000F1970000}"/>
    <cellStyle name="Note 5 7 3 3 2 3 3" xfId="48931" xr:uid="{00000000-0005-0000-0000-0000F2970000}"/>
    <cellStyle name="Note 5 7 3 3 2 4" xfId="22711" xr:uid="{00000000-0005-0000-0000-0000F3970000}"/>
    <cellStyle name="Note 5 7 3 3 2 5" xfId="37164" xr:uid="{00000000-0005-0000-0000-0000F4970000}"/>
    <cellStyle name="Note 5 7 3 3 3" xfId="7737" xr:uid="{00000000-0005-0000-0000-0000F5970000}"/>
    <cellStyle name="Note 5 7 3 3 3 2" xfId="25172" xr:uid="{00000000-0005-0000-0000-0000F6970000}"/>
    <cellStyle name="Note 5 7 3 3 3 3" xfId="39625" xr:uid="{00000000-0005-0000-0000-0000F7970000}"/>
    <cellStyle name="Note 5 7 3 3 4" xfId="10178" xr:uid="{00000000-0005-0000-0000-0000F8970000}"/>
    <cellStyle name="Note 5 7 3 3 4 2" xfId="27613" xr:uid="{00000000-0005-0000-0000-0000F9970000}"/>
    <cellStyle name="Note 5 7 3 3 4 3" xfId="42066" xr:uid="{00000000-0005-0000-0000-0000FA970000}"/>
    <cellStyle name="Note 5 7 3 3 5" xfId="12598" xr:uid="{00000000-0005-0000-0000-0000FB970000}"/>
    <cellStyle name="Note 5 7 3 3 5 2" xfId="30033" xr:uid="{00000000-0005-0000-0000-0000FC970000}"/>
    <cellStyle name="Note 5 7 3 3 5 3" xfId="44486" xr:uid="{00000000-0005-0000-0000-0000FD970000}"/>
    <cellStyle name="Note 5 7 3 3 6" xfId="19605" xr:uid="{00000000-0005-0000-0000-0000FE970000}"/>
    <cellStyle name="Note 5 7 3 4" xfId="2765" xr:uid="{00000000-0005-0000-0000-0000FF970000}"/>
    <cellStyle name="Note 5 7 3 4 2" xfId="5276" xr:uid="{00000000-0005-0000-0000-000000980000}"/>
    <cellStyle name="Note 5 7 3 4 2 2" xfId="22712" xr:uid="{00000000-0005-0000-0000-000001980000}"/>
    <cellStyle name="Note 5 7 3 4 2 3" xfId="37165" xr:uid="{00000000-0005-0000-0000-000002980000}"/>
    <cellStyle name="Note 5 7 3 4 3" xfId="7738" xr:uid="{00000000-0005-0000-0000-000003980000}"/>
    <cellStyle name="Note 5 7 3 4 3 2" xfId="25173" xr:uid="{00000000-0005-0000-0000-000004980000}"/>
    <cellStyle name="Note 5 7 3 4 3 3" xfId="39626" xr:uid="{00000000-0005-0000-0000-000005980000}"/>
    <cellStyle name="Note 5 7 3 4 4" xfId="10179" xr:uid="{00000000-0005-0000-0000-000006980000}"/>
    <cellStyle name="Note 5 7 3 4 4 2" xfId="27614" xr:uid="{00000000-0005-0000-0000-000007980000}"/>
    <cellStyle name="Note 5 7 3 4 4 3" xfId="42067" xr:uid="{00000000-0005-0000-0000-000008980000}"/>
    <cellStyle name="Note 5 7 3 4 5" xfId="12599" xr:uid="{00000000-0005-0000-0000-000009980000}"/>
    <cellStyle name="Note 5 7 3 4 5 2" xfId="30034" xr:uid="{00000000-0005-0000-0000-00000A980000}"/>
    <cellStyle name="Note 5 7 3 4 5 3" xfId="44487" xr:uid="{00000000-0005-0000-0000-00000B980000}"/>
    <cellStyle name="Note 5 7 3 4 6" xfId="15461" xr:uid="{00000000-0005-0000-0000-00000C980000}"/>
    <cellStyle name="Note 5 7 3 4 6 2" xfId="32896" xr:uid="{00000000-0005-0000-0000-00000D980000}"/>
    <cellStyle name="Note 5 7 3 4 6 3" xfId="47349" xr:uid="{00000000-0005-0000-0000-00000E980000}"/>
    <cellStyle name="Note 5 7 3 4 7" xfId="19606" xr:uid="{00000000-0005-0000-0000-00000F980000}"/>
    <cellStyle name="Note 5 7 3 4 8" xfId="20623" xr:uid="{00000000-0005-0000-0000-000010980000}"/>
    <cellStyle name="Note 5 7 3 5" xfId="5273" xr:uid="{00000000-0005-0000-0000-000011980000}"/>
    <cellStyle name="Note 5 7 3 5 2" xfId="14580" xr:uid="{00000000-0005-0000-0000-000012980000}"/>
    <cellStyle name="Note 5 7 3 5 2 2" xfId="32015" xr:uid="{00000000-0005-0000-0000-000013980000}"/>
    <cellStyle name="Note 5 7 3 5 2 3" xfId="46468" xr:uid="{00000000-0005-0000-0000-000014980000}"/>
    <cellStyle name="Note 5 7 3 5 3" xfId="17041" xr:uid="{00000000-0005-0000-0000-000015980000}"/>
    <cellStyle name="Note 5 7 3 5 3 2" xfId="34476" xr:uid="{00000000-0005-0000-0000-000016980000}"/>
    <cellStyle name="Note 5 7 3 5 3 3" xfId="48929" xr:uid="{00000000-0005-0000-0000-000017980000}"/>
    <cellStyle name="Note 5 7 3 5 4" xfId="22709" xr:uid="{00000000-0005-0000-0000-000018980000}"/>
    <cellStyle name="Note 5 7 3 5 5" xfId="37162" xr:uid="{00000000-0005-0000-0000-000019980000}"/>
    <cellStyle name="Note 5 7 3 6" xfId="7735" xr:uid="{00000000-0005-0000-0000-00001A980000}"/>
    <cellStyle name="Note 5 7 3 6 2" xfId="25170" xr:uid="{00000000-0005-0000-0000-00001B980000}"/>
    <cellStyle name="Note 5 7 3 6 3" xfId="39623" xr:uid="{00000000-0005-0000-0000-00001C980000}"/>
    <cellStyle name="Note 5 7 3 7" xfId="10176" xr:uid="{00000000-0005-0000-0000-00001D980000}"/>
    <cellStyle name="Note 5 7 3 7 2" xfId="27611" xr:uid="{00000000-0005-0000-0000-00001E980000}"/>
    <cellStyle name="Note 5 7 3 7 3" xfId="42064" xr:uid="{00000000-0005-0000-0000-00001F980000}"/>
    <cellStyle name="Note 5 7 3 8" xfId="12596" xr:uid="{00000000-0005-0000-0000-000020980000}"/>
    <cellStyle name="Note 5 7 3 8 2" xfId="30031" xr:uid="{00000000-0005-0000-0000-000021980000}"/>
    <cellStyle name="Note 5 7 3 8 3" xfId="44484" xr:uid="{00000000-0005-0000-0000-000022980000}"/>
    <cellStyle name="Note 5 7 3 9" xfId="19603" xr:uid="{00000000-0005-0000-0000-000023980000}"/>
    <cellStyle name="Note 5 7 4" xfId="2766" xr:uid="{00000000-0005-0000-0000-000024980000}"/>
    <cellStyle name="Note 5 7 4 2" xfId="2767" xr:uid="{00000000-0005-0000-0000-000025980000}"/>
    <cellStyle name="Note 5 7 4 2 2" xfId="5278" xr:uid="{00000000-0005-0000-0000-000026980000}"/>
    <cellStyle name="Note 5 7 4 2 2 2" xfId="14584" xr:uid="{00000000-0005-0000-0000-000027980000}"/>
    <cellStyle name="Note 5 7 4 2 2 2 2" xfId="32019" xr:uid="{00000000-0005-0000-0000-000028980000}"/>
    <cellStyle name="Note 5 7 4 2 2 2 3" xfId="46472" xr:uid="{00000000-0005-0000-0000-000029980000}"/>
    <cellStyle name="Note 5 7 4 2 2 3" xfId="17045" xr:uid="{00000000-0005-0000-0000-00002A980000}"/>
    <cellStyle name="Note 5 7 4 2 2 3 2" xfId="34480" xr:uid="{00000000-0005-0000-0000-00002B980000}"/>
    <cellStyle name="Note 5 7 4 2 2 3 3" xfId="48933" xr:uid="{00000000-0005-0000-0000-00002C980000}"/>
    <cellStyle name="Note 5 7 4 2 2 4" xfId="22714" xr:uid="{00000000-0005-0000-0000-00002D980000}"/>
    <cellStyle name="Note 5 7 4 2 2 5" xfId="37167" xr:uid="{00000000-0005-0000-0000-00002E980000}"/>
    <cellStyle name="Note 5 7 4 2 3" xfId="7740" xr:uid="{00000000-0005-0000-0000-00002F980000}"/>
    <cellStyle name="Note 5 7 4 2 3 2" xfId="25175" xr:uid="{00000000-0005-0000-0000-000030980000}"/>
    <cellStyle name="Note 5 7 4 2 3 3" xfId="39628" xr:uid="{00000000-0005-0000-0000-000031980000}"/>
    <cellStyle name="Note 5 7 4 2 4" xfId="10181" xr:uid="{00000000-0005-0000-0000-000032980000}"/>
    <cellStyle name="Note 5 7 4 2 4 2" xfId="27616" xr:uid="{00000000-0005-0000-0000-000033980000}"/>
    <cellStyle name="Note 5 7 4 2 4 3" xfId="42069" xr:uid="{00000000-0005-0000-0000-000034980000}"/>
    <cellStyle name="Note 5 7 4 2 5" xfId="12601" xr:uid="{00000000-0005-0000-0000-000035980000}"/>
    <cellStyle name="Note 5 7 4 2 5 2" xfId="30036" xr:uid="{00000000-0005-0000-0000-000036980000}"/>
    <cellStyle name="Note 5 7 4 2 5 3" xfId="44489" xr:uid="{00000000-0005-0000-0000-000037980000}"/>
    <cellStyle name="Note 5 7 4 2 6" xfId="19608" xr:uid="{00000000-0005-0000-0000-000038980000}"/>
    <cellStyle name="Note 5 7 4 3" xfId="2768" xr:uid="{00000000-0005-0000-0000-000039980000}"/>
    <cellStyle name="Note 5 7 4 3 2" xfId="5279" xr:uid="{00000000-0005-0000-0000-00003A980000}"/>
    <cellStyle name="Note 5 7 4 3 2 2" xfId="14585" xr:uid="{00000000-0005-0000-0000-00003B980000}"/>
    <cellStyle name="Note 5 7 4 3 2 2 2" xfId="32020" xr:uid="{00000000-0005-0000-0000-00003C980000}"/>
    <cellStyle name="Note 5 7 4 3 2 2 3" xfId="46473" xr:uid="{00000000-0005-0000-0000-00003D980000}"/>
    <cellStyle name="Note 5 7 4 3 2 3" xfId="17046" xr:uid="{00000000-0005-0000-0000-00003E980000}"/>
    <cellStyle name="Note 5 7 4 3 2 3 2" xfId="34481" xr:uid="{00000000-0005-0000-0000-00003F980000}"/>
    <cellStyle name="Note 5 7 4 3 2 3 3" xfId="48934" xr:uid="{00000000-0005-0000-0000-000040980000}"/>
    <cellStyle name="Note 5 7 4 3 2 4" xfId="22715" xr:uid="{00000000-0005-0000-0000-000041980000}"/>
    <cellStyle name="Note 5 7 4 3 2 5" xfId="37168" xr:uid="{00000000-0005-0000-0000-000042980000}"/>
    <cellStyle name="Note 5 7 4 3 3" xfId="7741" xr:uid="{00000000-0005-0000-0000-000043980000}"/>
    <cellStyle name="Note 5 7 4 3 3 2" xfId="25176" xr:uid="{00000000-0005-0000-0000-000044980000}"/>
    <cellStyle name="Note 5 7 4 3 3 3" xfId="39629" xr:uid="{00000000-0005-0000-0000-000045980000}"/>
    <cellStyle name="Note 5 7 4 3 4" xfId="10182" xr:uid="{00000000-0005-0000-0000-000046980000}"/>
    <cellStyle name="Note 5 7 4 3 4 2" xfId="27617" xr:uid="{00000000-0005-0000-0000-000047980000}"/>
    <cellStyle name="Note 5 7 4 3 4 3" xfId="42070" xr:uid="{00000000-0005-0000-0000-000048980000}"/>
    <cellStyle name="Note 5 7 4 3 5" xfId="12602" xr:uid="{00000000-0005-0000-0000-000049980000}"/>
    <cellStyle name="Note 5 7 4 3 5 2" xfId="30037" xr:uid="{00000000-0005-0000-0000-00004A980000}"/>
    <cellStyle name="Note 5 7 4 3 5 3" xfId="44490" xr:uid="{00000000-0005-0000-0000-00004B980000}"/>
    <cellStyle name="Note 5 7 4 3 6" xfId="19609" xr:uid="{00000000-0005-0000-0000-00004C980000}"/>
    <cellStyle name="Note 5 7 4 4" xfId="2769" xr:uid="{00000000-0005-0000-0000-00004D980000}"/>
    <cellStyle name="Note 5 7 4 4 2" xfId="5280" xr:uid="{00000000-0005-0000-0000-00004E980000}"/>
    <cellStyle name="Note 5 7 4 4 2 2" xfId="22716" xr:uid="{00000000-0005-0000-0000-00004F980000}"/>
    <cellStyle name="Note 5 7 4 4 2 3" xfId="37169" xr:uid="{00000000-0005-0000-0000-000050980000}"/>
    <cellStyle name="Note 5 7 4 4 3" xfId="7742" xr:uid="{00000000-0005-0000-0000-000051980000}"/>
    <cellStyle name="Note 5 7 4 4 3 2" xfId="25177" xr:uid="{00000000-0005-0000-0000-000052980000}"/>
    <cellStyle name="Note 5 7 4 4 3 3" xfId="39630" xr:uid="{00000000-0005-0000-0000-000053980000}"/>
    <cellStyle name="Note 5 7 4 4 4" xfId="10183" xr:uid="{00000000-0005-0000-0000-000054980000}"/>
    <cellStyle name="Note 5 7 4 4 4 2" xfId="27618" xr:uid="{00000000-0005-0000-0000-000055980000}"/>
    <cellStyle name="Note 5 7 4 4 4 3" xfId="42071" xr:uid="{00000000-0005-0000-0000-000056980000}"/>
    <cellStyle name="Note 5 7 4 4 5" xfId="12603" xr:uid="{00000000-0005-0000-0000-000057980000}"/>
    <cellStyle name="Note 5 7 4 4 5 2" xfId="30038" xr:uid="{00000000-0005-0000-0000-000058980000}"/>
    <cellStyle name="Note 5 7 4 4 5 3" xfId="44491" xr:uid="{00000000-0005-0000-0000-000059980000}"/>
    <cellStyle name="Note 5 7 4 4 6" xfId="15462" xr:uid="{00000000-0005-0000-0000-00005A980000}"/>
    <cellStyle name="Note 5 7 4 4 6 2" xfId="32897" xr:uid="{00000000-0005-0000-0000-00005B980000}"/>
    <cellStyle name="Note 5 7 4 4 6 3" xfId="47350" xr:uid="{00000000-0005-0000-0000-00005C980000}"/>
    <cellStyle name="Note 5 7 4 4 7" xfId="19610" xr:uid="{00000000-0005-0000-0000-00005D980000}"/>
    <cellStyle name="Note 5 7 4 4 8" xfId="20624" xr:uid="{00000000-0005-0000-0000-00005E980000}"/>
    <cellStyle name="Note 5 7 4 5" xfId="5277" xr:uid="{00000000-0005-0000-0000-00005F980000}"/>
    <cellStyle name="Note 5 7 4 5 2" xfId="14583" xr:uid="{00000000-0005-0000-0000-000060980000}"/>
    <cellStyle name="Note 5 7 4 5 2 2" xfId="32018" xr:uid="{00000000-0005-0000-0000-000061980000}"/>
    <cellStyle name="Note 5 7 4 5 2 3" xfId="46471" xr:uid="{00000000-0005-0000-0000-000062980000}"/>
    <cellStyle name="Note 5 7 4 5 3" xfId="17044" xr:uid="{00000000-0005-0000-0000-000063980000}"/>
    <cellStyle name="Note 5 7 4 5 3 2" xfId="34479" xr:uid="{00000000-0005-0000-0000-000064980000}"/>
    <cellStyle name="Note 5 7 4 5 3 3" xfId="48932" xr:uid="{00000000-0005-0000-0000-000065980000}"/>
    <cellStyle name="Note 5 7 4 5 4" xfId="22713" xr:uid="{00000000-0005-0000-0000-000066980000}"/>
    <cellStyle name="Note 5 7 4 5 5" xfId="37166" xr:uid="{00000000-0005-0000-0000-000067980000}"/>
    <cellStyle name="Note 5 7 4 6" xfId="7739" xr:uid="{00000000-0005-0000-0000-000068980000}"/>
    <cellStyle name="Note 5 7 4 6 2" xfId="25174" xr:uid="{00000000-0005-0000-0000-000069980000}"/>
    <cellStyle name="Note 5 7 4 6 3" xfId="39627" xr:uid="{00000000-0005-0000-0000-00006A980000}"/>
    <cellStyle name="Note 5 7 4 7" xfId="10180" xr:uid="{00000000-0005-0000-0000-00006B980000}"/>
    <cellStyle name="Note 5 7 4 7 2" xfId="27615" xr:uid="{00000000-0005-0000-0000-00006C980000}"/>
    <cellStyle name="Note 5 7 4 7 3" xfId="42068" xr:uid="{00000000-0005-0000-0000-00006D980000}"/>
    <cellStyle name="Note 5 7 4 8" xfId="12600" xr:uid="{00000000-0005-0000-0000-00006E980000}"/>
    <cellStyle name="Note 5 7 4 8 2" xfId="30035" xr:uid="{00000000-0005-0000-0000-00006F980000}"/>
    <cellStyle name="Note 5 7 4 8 3" xfId="44488" xr:uid="{00000000-0005-0000-0000-000070980000}"/>
    <cellStyle name="Note 5 7 4 9" xfId="19607" xr:uid="{00000000-0005-0000-0000-000071980000}"/>
    <cellStyle name="Note 5 7 5" xfId="2770" xr:uid="{00000000-0005-0000-0000-000072980000}"/>
    <cellStyle name="Note 5 7 5 2" xfId="2771" xr:uid="{00000000-0005-0000-0000-000073980000}"/>
    <cellStyle name="Note 5 7 5 2 2" xfId="5282" xr:uid="{00000000-0005-0000-0000-000074980000}"/>
    <cellStyle name="Note 5 7 5 2 2 2" xfId="14587" xr:uid="{00000000-0005-0000-0000-000075980000}"/>
    <cellStyle name="Note 5 7 5 2 2 2 2" xfId="32022" xr:uid="{00000000-0005-0000-0000-000076980000}"/>
    <cellStyle name="Note 5 7 5 2 2 2 3" xfId="46475" xr:uid="{00000000-0005-0000-0000-000077980000}"/>
    <cellStyle name="Note 5 7 5 2 2 3" xfId="17048" xr:uid="{00000000-0005-0000-0000-000078980000}"/>
    <cellStyle name="Note 5 7 5 2 2 3 2" xfId="34483" xr:uid="{00000000-0005-0000-0000-000079980000}"/>
    <cellStyle name="Note 5 7 5 2 2 3 3" xfId="48936" xr:uid="{00000000-0005-0000-0000-00007A980000}"/>
    <cellStyle name="Note 5 7 5 2 2 4" xfId="22718" xr:uid="{00000000-0005-0000-0000-00007B980000}"/>
    <cellStyle name="Note 5 7 5 2 2 5" xfId="37171" xr:uid="{00000000-0005-0000-0000-00007C980000}"/>
    <cellStyle name="Note 5 7 5 2 3" xfId="7744" xr:uid="{00000000-0005-0000-0000-00007D980000}"/>
    <cellStyle name="Note 5 7 5 2 3 2" xfId="25179" xr:uid="{00000000-0005-0000-0000-00007E980000}"/>
    <cellStyle name="Note 5 7 5 2 3 3" xfId="39632" xr:uid="{00000000-0005-0000-0000-00007F980000}"/>
    <cellStyle name="Note 5 7 5 2 4" xfId="10185" xr:uid="{00000000-0005-0000-0000-000080980000}"/>
    <cellStyle name="Note 5 7 5 2 4 2" xfId="27620" xr:uid="{00000000-0005-0000-0000-000081980000}"/>
    <cellStyle name="Note 5 7 5 2 4 3" xfId="42073" xr:uid="{00000000-0005-0000-0000-000082980000}"/>
    <cellStyle name="Note 5 7 5 2 5" xfId="12605" xr:uid="{00000000-0005-0000-0000-000083980000}"/>
    <cellStyle name="Note 5 7 5 2 5 2" xfId="30040" xr:uid="{00000000-0005-0000-0000-000084980000}"/>
    <cellStyle name="Note 5 7 5 2 5 3" xfId="44493" xr:uid="{00000000-0005-0000-0000-000085980000}"/>
    <cellStyle name="Note 5 7 5 2 6" xfId="19612" xr:uid="{00000000-0005-0000-0000-000086980000}"/>
    <cellStyle name="Note 5 7 5 3" xfId="2772" xr:uid="{00000000-0005-0000-0000-000087980000}"/>
    <cellStyle name="Note 5 7 5 3 2" xfId="5283" xr:uid="{00000000-0005-0000-0000-000088980000}"/>
    <cellStyle name="Note 5 7 5 3 2 2" xfId="14588" xr:uid="{00000000-0005-0000-0000-000089980000}"/>
    <cellStyle name="Note 5 7 5 3 2 2 2" xfId="32023" xr:uid="{00000000-0005-0000-0000-00008A980000}"/>
    <cellStyle name="Note 5 7 5 3 2 2 3" xfId="46476" xr:uid="{00000000-0005-0000-0000-00008B980000}"/>
    <cellStyle name="Note 5 7 5 3 2 3" xfId="17049" xr:uid="{00000000-0005-0000-0000-00008C980000}"/>
    <cellStyle name="Note 5 7 5 3 2 3 2" xfId="34484" xr:uid="{00000000-0005-0000-0000-00008D980000}"/>
    <cellStyle name="Note 5 7 5 3 2 3 3" xfId="48937" xr:uid="{00000000-0005-0000-0000-00008E980000}"/>
    <cellStyle name="Note 5 7 5 3 2 4" xfId="22719" xr:uid="{00000000-0005-0000-0000-00008F980000}"/>
    <cellStyle name="Note 5 7 5 3 2 5" xfId="37172" xr:uid="{00000000-0005-0000-0000-000090980000}"/>
    <cellStyle name="Note 5 7 5 3 3" xfId="7745" xr:uid="{00000000-0005-0000-0000-000091980000}"/>
    <cellStyle name="Note 5 7 5 3 3 2" xfId="25180" xr:uid="{00000000-0005-0000-0000-000092980000}"/>
    <cellStyle name="Note 5 7 5 3 3 3" xfId="39633" xr:uid="{00000000-0005-0000-0000-000093980000}"/>
    <cellStyle name="Note 5 7 5 3 4" xfId="10186" xr:uid="{00000000-0005-0000-0000-000094980000}"/>
    <cellStyle name="Note 5 7 5 3 4 2" xfId="27621" xr:uid="{00000000-0005-0000-0000-000095980000}"/>
    <cellStyle name="Note 5 7 5 3 4 3" xfId="42074" xr:uid="{00000000-0005-0000-0000-000096980000}"/>
    <cellStyle name="Note 5 7 5 3 5" xfId="12606" xr:uid="{00000000-0005-0000-0000-000097980000}"/>
    <cellStyle name="Note 5 7 5 3 5 2" xfId="30041" xr:uid="{00000000-0005-0000-0000-000098980000}"/>
    <cellStyle name="Note 5 7 5 3 5 3" xfId="44494" xr:uid="{00000000-0005-0000-0000-000099980000}"/>
    <cellStyle name="Note 5 7 5 3 6" xfId="19613" xr:uid="{00000000-0005-0000-0000-00009A980000}"/>
    <cellStyle name="Note 5 7 5 4" xfId="2773" xr:uid="{00000000-0005-0000-0000-00009B980000}"/>
    <cellStyle name="Note 5 7 5 4 2" xfId="5284" xr:uid="{00000000-0005-0000-0000-00009C980000}"/>
    <cellStyle name="Note 5 7 5 4 2 2" xfId="22720" xr:uid="{00000000-0005-0000-0000-00009D980000}"/>
    <cellStyle name="Note 5 7 5 4 2 3" xfId="37173" xr:uid="{00000000-0005-0000-0000-00009E980000}"/>
    <cellStyle name="Note 5 7 5 4 3" xfId="7746" xr:uid="{00000000-0005-0000-0000-00009F980000}"/>
    <cellStyle name="Note 5 7 5 4 3 2" xfId="25181" xr:uid="{00000000-0005-0000-0000-0000A0980000}"/>
    <cellStyle name="Note 5 7 5 4 3 3" xfId="39634" xr:uid="{00000000-0005-0000-0000-0000A1980000}"/>
    <cellStyle name="Note 5 7 5 4 4" xfId="10187" xr:uid="{00000000-0005-0000-0000-0000A2980000}"/>
    <cellStyle name="Note 5 7 5 4 4 2" xfId="27622" xr:uid="{00000000-0005-0000-0000-0000A3980000}"/>
    <cellStyle name="Note 5 7 5 4 4 3" xfId="42075" xr:uid="{00000000-0005-0000-0000-0000A4980000}"/>
    <cellStyle name="Note 5 7 5 4 5" xfId="12607" xr:uid="{00000000-0005-0000-0000-0000A5980000}"/>
    <cellStyle name="Note 5 7 5 4 5 2" xfId="30042" xr:uid="{00000000-0005-0000-0000-0000A6980000}"/>
    <cellStyle name="Note 5 7 5 4 5 3" xfId="44495" xr:uid="{00000000-0005-0000-0000-0000A7980000}"/>
    <cellStyle name="Note 5 7 5 4 6" xfId="15463" xr:uid="{00000000-0005-0000-0000-0000A8980000}"/>
    <cellStyle name="Note 5 7 5 4 6 2" xfId="32898" xr:uid="{00000000-0005-0000-0000-0000A9980000}"/>
    <cellStyle name="Note 5 7 5 4 6 3" xfId="47351" xr:uid="{00000000-0005-0000-0000-0000AA980000}"/>
    <cellStyle name="Note 5 7 5 4 7" xfId="19614" xr:uid="{00000000-0005-0000-0000-0000AB980000}"/>
    <cellStyle name="Note 5 7 5 4 8" xfId="20625" xr:uid="{00000000-0005-0000-0000-0000AC980000}"/>
    <cellStyle name="Note 5 7 5 5" xfId="5281" xr:uid="{00000000-0005-0000-0000-0000AD980000}"/>
    <cellStyle name="Note 5 7 5 5 2" xfId="14586" xr:uid="{00000000-0005-0000-0000-0000AE980000}"/>
    <cellStyle name="Note 5 7 5 5 2 2" xfId="32021" xr:uid="{00000000-0005-0000-0000-0000AF980000}"/>
    <cellStyle name="Note 5 7 5 5 2 3" xfId="46474" xr:uid="{00000000-0005-0000-0000-0000B0980000}"/>
    <cellStyle name="Note 5 7 5 5 3" xfId="17047" xr:uid="{00000000-0005-0000-0000-0000B1980000}"/>
    <cellStyle name="Note 5 7 5 5 3 2" xfId="34482" xr:uid="{00000000-0005-0000-0000-0000B2980000}"/>
    <cellStyle name="Note 5 7 5 5 3 3" xfId="48935" xr:uid="{00000000-0005-0000-0000-0000B3980000}"/>
    <cellStyle name="Note 5 7 5 5 4" xfId="22717" xr:uid="{00000000-0005-0000-0000-0000B4980000}"/>
    <cellStyle name="Note 5 7 5 5 5" xfId="37170" xr:uid="{00000000-0005-0000-0000-0000B5980000}"/>
    <cellStyle name="Note 5 7 5 6" xfId="7743" xr:uid="{00000000-0005-0000-0000-0000B6980000}"/>
    <cellStyle name="Note 5 7 5 6 2" xfId="25178" xr:uid="{00000000-0005-0000-0000-0000B7980000}"/>
    <cellStyle name="Note 5 7 5 6 3" xfId="39631" xr:uid="{00000000-0005-0000-0000-0000B8980000}"/>
    <cellStyle name="Note 5 7 5 7" xfId="10184" xr:uid="{00000000-0005-0000-0000-0000B9980000}"/>
    <cellStyle name="Note 5 7 5 7 2" xfId="27619" xr:uid="{00000000-0005-0000-0000-0000BA980000}"/>
    <cellStyle name="Note 5 7 5 7 3" xfId="42072" xr:uid="{00000000-0005-0000-0000-0000BB980000}"/>
    <cellStyle name="Note 5 7 5 8" xfId="12604" xr:uid="{00000000-0005-0000-0000-0000BC980000}"/>
    <cellStyle name="Note 5 7 5 8 2" xfId="30039" xr:uid="{00000000-0005-0000-0000-0000BD980000}"/>
    <cellStyle name="Note 5 7 5 8 3" xfId="44492" xr:uid="{00000000-0005-0000-0000-0000BE980000}"/>
    <cellStyle name="Note 5 7 5 9" xfId="19611" xr:uid="{00000000-0005-0000-0000-0000BF980000}"/>
    <cellStyle name="Note 5 7 6" xfId="2774" xr:uid="{00000000-0005-0000-0000-0000C0980000}"/>
    <cellStyle name="Note 5 7 6 2" xfId="5285" xr:uid="{00000000-0005-0000-0000-0000C1980000}"/>
    <cellStyle name="Note 5 7 6 2 2" xfId="14589" xr:uid="{00000000-0005-0000-0000-0000C2980000}"/>
    <cellStyle name="Note 5 7 6 2 2 2" xfId="32024" xr:uid="{00000000-0005-0000-0000-0000C3980000}"/>
    <cellStyle name="Note 5 7 6 2 2 3" xfId="46477" xr:uid="{00000000-0005-0000-0000-0000C4980000}"/>
    <cellStyle name="Note 5 7 6 2 3" xfId="17050" xr:uid="{00000000-0005-0000-0000-0000C5980000}"/>
    <cellStyle name="Note 5 7 6 2 3 2" xfId="34485" xr:uid="{00000000-0005-0000-0000-0000C6980000}"/>
    <cellStyle name="Note 5 7 6 2 3 3" xfId="48938" xr:uid="{00000000-0005-0000-0000-0000C7980000}"/>
    <cellStyle name="Note 5 7 6 2 4" xfId="22721" xr:uid="{00000000-0005-0000-0000-0000C8980000}"/>
    <cellStyle name="Note 5 7 6 2 5" xfId="37174" xr:uid="{00000000-0005-0000-0000-0000C9980000}"/>
    <cellStyle name="Note 5 7 6 3" xfId="7747" xr:uid="{00000000-0005-0000-0000-0000CA980000}"/>
    <cellStyle name="Note 5 7 6 3 2" xfId="25182" xr:uid="{00000000-0005-0000-0000-0000CB980000}"/>
    <cellStyle name="Note 5 7 6 3 3" xfId="39635" xr:uid="{00000000-0005-0000-0000-0000CC980000}"/>
    <cellStyle name="Note 5 7 6 4" xfId="10188" xr:uid="{00000000-0005-0000-0000-0000CD980000}"/>
    <cellStyle name="Note 5 7 6 4 2" xfId="27623" xr:uid="{00000000-0005-0000-0000-0000CE980000}"/>
    <cellStyle name="Note 5 7 6 4 3" xfId="42076" xr:uid="{00000000-0005-0000-0000-0000CF980000}"/>
    <cellStyle name="Note 5 7 6 5" xfId="12608" xr:uid="{00000000-0005-0000-0000-0000D0980000}"/>
    <cellStyle name="Note 5 7 6 5 2" xfId="30043" xr:uid="{00000000-0005-0000-0000-0000D1980000}"/>
    <cellStyle name="Note 5 7 6 5 3" xfId="44496" xr:uid="{00000000-0005-0000-0000-0000D2980000}"/>
    <cellStyle name="Note 5 7 6 6" xfId="19615" xr:uid="{00000000-0005-0000-0000-0000D3980000}"/>
    <cellStyle name="Note 5 7 7" xfId="2775" xr:uid="{00000000-0005-0000-0000-0000D4980000}"/>
    <cellStyle name="Note 5 7 7 2" xfId="5286" xr:uid="{00000000-0005-0000-0000-0000D5980000}"/>
    <cellStyle name="Note 5 7 7 2 2" xfId="14590" xr:uid="{00000000-0005-0000-0000-0000D6980000}"/>
    <cellStyle name="Note 5 7 7 2 2 2" xfId="32025" xr:uid="{00000000-0005-0000-0000-0000D7980000}"/>
    <cellStyle name="Note 5 7 7 2 2 3" xfId="46478" xr:uid="{00000000-0005-0000-0000-0000D8980000}"/>
    <cellStyle name="Note 5 7 7 2 3" xfId="17051" xr:uid="{00000000-0005-0000-0000-0000D9980000}"/>
    <cellStyle name="Note 5 7 7 2 3 2" xfId="34486" xr:uid="{00000000-0005-0000-0000-0000DA980000}"/>
    <cellStyle name="Note 5 7 7 2 3 3" xfId="48939" xr:uid="{00000000-0005-0000-0000-0000DB980000}"/>
    <cellStyle name="Note 5 7 7 2 4" xfId="22722" xr:uid="{00000000-0005-0000-0000-0000DC980000}"/>
    <cellStyle name="Note 5 7 7 2 5" xfId="37175" xr:uid="{00000000-0005-0000-0000-0000DD980000}"/>
    <cellStyle name="Note 5 7 7 3" xfId="7748" xr:uid="{00000000-0005-0000-0000-0000DE980000}"/>
    <cellStyle name="Note 5 7 7 3 2" xfId="25183" xr:uid="{00000000-0005-0000-0000-0000DF980000}"/>
    <cellStyle name="Note 5 7 7 3 3" xfId="39636" xr:uid="{00000000-0005-0000-0000-0000E0980000}"/>
    <cellStyle name="Note 5 7 7 4" xfId="10189" xr:uid="{00000000-0005-0000-0000-0000E1980000}"/>
    <cellStyle name="Note 5 7 7 4 2" xfId="27624" xr:uid="{00000000-0005-0000-0000-0000E2980000}"/>
    <cellStyle name="Note 5 7 7 4 3" xfId="42077" xr:uid="{00000000-0005-0000-0000-0000E3980000}"/>
    <cellStyle name="Note 5 7 7 5" xfId="12609" xr:uid="{00000000-0005-0000-0000-0000E4980000}"/>
    <cellStyle name="Note 5 7 7 5 2" xfId="30044" xr:uid="{00000000-0005-0000-0000-0000E5980000}"/>
    <cellStyle name="Note 5 7 7 5 3" xfId="44497" xr:uid="{00000000-0005-0000-0000-0000E6980000}"/>
    <cellStyle name="Note 5 7 7 6" xfId="19616" xr:uid="{00000000-0005-0000-0000-0000E7980000}"/>
    <cellStyle name="Note 5 7 8" xfId="2776" xr:uid="{00000000-0005-0000-0000-0000E8980000}"/>
    <cellStyle name="Note 5 7 8 2" xfId="5287" xr:uid="{00000000-0005-0000-0000-0000E9980000}"/>
    <cellStyle name="Note 5 7 8 2 2" xfId="22723" xr:uid="{00000000-0005-0000-0000-0000EA980000}"/>
    <cellStyle name="Note 5 7 8 2 3" xfId="37176" xr:uid="{00000000-0005-0000-0000-0000EB980000}"/>
    <cellStyle name="Note 5 7 8 3" xfId="7749" xr:uid="{00000000-0005-0000-0000-0000EC980000}"/>
    <cellStyle name="Note 5 7 8 3 2" xfId="25184" xr:uid="{00000000-0005-0000-0000-0000ED980000}"/>
    <cellStyle name="Note 5 7 8 3 3" xfId="39637" xr:uid="{00000000-0005-0000-0000-0000EE980000}"/>
    <cellStyle name="Note 5 7 8 4" xfId="10190" xr:uid="{00000000-0005-0000-0000-0000EF980000}"/>
    <cellStyle name="Note 5 7 8 4 2" xfId="27625" xr:uid="{00000000-0005-0000-0000-0000F0980000}"/>
    <cellStyle name="Note 5 7 8 4 3" xfId="42078" xr:uid="{00000000-0005-0000-0000-0000F1980000}"/>
    <cellStyle name="Note 5 7 8 5" xfId="12610" xr:uid="{00000000-0005-0000-0000-0000F2980000}"/>
    <cellStyle name="Note 5 7 8 5 2" xfId="30045" xr:uid="{00000000-0005-0000-0000-0000F3980000}"/>
    <cellStyle name="Note 5 7 8 5 3" xfId="44498" xr:uid="{00000000-0005-0000-0000-0000F4980000}"/>
    <cellStyle name="Note 5 7 8 6" xfId="15464" xr:uid="{00000000-0005-0000-0000-0000F5980000}"/>
    <cellStyle name="Note 5 7 8 6 2" xfId="32899" xr:uid="{00000000-0005-0000-0000-0000F6980000}"/>
    <cellStyle name="Note 5 7 8 6 3" xfId="47352" xr:uid="{00000000-0005-0000-0000-0000F7980000}"/>
    <cellStyle name="Note 5 7 8 7" xfId="19617" xr:uid="{00000000-0005-0000-0000-0000F8980000}"/>
    <cellStyle name="Note 5 7 8 8" xfId="20626" xr:uid="{00000000-0005-0000-0000-0000F9980000}"/>
    <cellStyle name="Note 5 7 9" xfId="5268" xr:uid="{00000000-0005-0000-0000-0000FA980000}"/>
    <cellStyle name="Note 5 7 9 2" xfId="14576" xr:uid="{00000000-0005-0000-0000-0000FB980000}"/>
    <cellStyle name="Note 5 7 9 2 2" xfId="32011" xr:uid="{00000000-0005-0000-0000-0000FC980000}"/>
    <cellStyle name="Note 5 7 9 2 3" xfId="46464" xr:uid="{00000000-0005-0000-0000-0000FD980000}"/>
    <cellStyle name="Note 5 7 9 3" xfId="17037" xr:uid="{00000000-0005-0000-0000-0000FE980000}"/>
    <cellStyle name="Note 5 7 9 3 2" xfId="34472" xr:uid="{00000000-0005-0000-0000-0000FF980000}"/>
    <cellStyle name="Note 5 7 9 3 3" xfId="48925" xr:uid="{00000000-0005-0000-0000-000000990000}"/>
    <cellStyle name="Note 5 7 9 4" xfId="22704" xr:uid="{00000000-0005-0000-0000-000001990000}"/>
    <cellStyle name="Note 5 7 9 5" xfId="37157" xr:uid="{00000000-0005-0000-0000-000002990000}"/>
    <cellStyle name="Note 5 8" xfId="2777" xr:uid="{00000000-0005-0000-0000-000003990000}"/>
    <cellStyle name="Note 5 8 10" xfId="7750" xr:uid="{00000000-0005-0000-0000-000004990000}"/>
    <cellStyle name="Note 5 8 10 2" xfId="25185" xr:uid="{00000000-0005-0000-0000-000005990000}"/>
    <cellStyle name="Note 5 8 10 3" xfId="39638" xr:uid="{00000000-0005-0000-0000-000006990000}"/>
    <cellStyle name="Note 5 8 11" xfId="10191" xr:uid="{00000000-0005-0000-0000-000007990000}"/>
    <cellStyle name="Note 5 8 11 2" xfId="27626" xr:uid="{00000000-0005-0000-0000-000008990000}"/>
    <cellStyle name="Note 5 8 11 3" xfId="42079" xr:uid="{00000000-0005-0000-0000-000009990000}"/>
    <cellStyle name="Note 5 8 12" xfId="12611" xr:uid="{00000000-0005-0000-0000-00000A990000}"/>
    <cellStyle name="Note 5 8 12 2" xfId="30046" xr:uid="{00000000-0005-0000-0000-00000B990000}"/>
    <cellStyle name="Note 5 8 12 3" xfId="44499" xr:uid="{00000000-0005-0000-0000-00000C990000}"/>
    <cellStyle name="Note 5 8 13" xfId="19618" xr:uid="{00000000-0005-0000-0000-00000D990000}"/>
    <cellStyle name="Note 5 8 2" xfId="2778" xr:uid="{00000000-0005-0000-0000-00000E990000}"/>
    <cellStyle name="Note 5 8 2 2" xfId="2779" xr:uid="{00000000-0005-0000-0000-00000F990000}"/>
    <cellStyle name="Note 5 8 2 2 2" xfId="5290" xr:uid="{00000000-0005-0000-0000-000010990000}"/>
    <cellStyle name="Note 5 8 2 2 2 2" xfId="14593" xr:uid="{00000000-0005-0000-0000-000011990000}"/>
    <cellStyle name="Note 5 8 2 2 2 2 2" xfId="32028" xr:uid="{00000000-0005-0000-0000-000012990000}"/>
    <cellStyle name="Note 5 8 2 2 2 2 3" xfId="46481" xr:uid="{00000000-0005-0000-0000-000013990000}"/>
    <cellStyle name="Note 5 8 2 2 2 3" xfId="17054" xr:uid="{00000000-0005-0000-0000-000014990000}"/>
    <cellStyle name="Note 5 8 2 2 2 3 2" xfId="34489" xr:uid="{00000000-0005-0000-0000-000015990000}"/>
    <cellStyle name="Note 5 8 2 2 2 3 3" xfId="48942" xr:uid="{00000000-0005-0000-0000-000016990000}"/>
    <cellStyle name="Note 5 8 2 2 2 4" xfId="22726" xr:uid="{00000000-0005-0000-0000-000017990000}"/>
    <cellStyle name="Note 5 8 2 2 2 5" xfId="37179" xr:uid="{00000000-0005-0000-0000-000018990000}"/>
    <cellStyle name="Note 5 8 2 2 3" xfId="7752" xr:uid="{00000000-0005-0000-0000-000019990000}"/>
    <cellStyle name="Note 5 8 2 2 3 2" xfId="25187" xr:uid="{00000000-0005-0000-0000-00001A990000}"/>
    <cellStyle name="Note 5 8 2 2 3 3" xfId="39640" xr:uid="{00000000-0005-0000-0000-00001B990000}"/>
    <cellStyle name="Note 5 8 2 2 4" xfId="10193" xr:uid="{00000000-0005-0000-0000-00001C990000}"/>
    <cellStyle name="Note 5 8 2 2 4 2" xfId="27628" xr:uid="{00000000-0005-0000-0000-00001D990000}"/>
    <cellStyle name="Note 5 8 2 2 4 3" xfId="42081" xr:uid="{00000000-0005-0000-0000-00001E990000}"/>
    <cellStyle name="Note 5 8 2 2 5" xfId="12613" xr:uid="{00000000-0005-0000-0000-00001F990000}"/>
    <cellStyle name="Note 5 8 2 2 5 2" xfId="30048" xr:uid="{00000000-0005-0000-0000-000020990000}"/>
    <cellStyle name="Note 5 8 2 2 5 3" xfId="44501" xr:uid="{00000000-0005-0000-0000-000021990000}"/>
    <cellStyle name="Note 5 8 2 2 6" xfId="19620" xr:uid="{00000000-0005-0000-0000-000022990000}"/>
    <cellStyle name="Note 5 8 2 3" xfId="2780" xr:uid="{00000000-0005-0000-0000-000023990000}"/>
    <cellStyle name="Note 5 8 2 3 2" xfId="5291" xr:uid="{00000000-0005-0000-0000-000024990000}"/>
    <cellStyle name="Note 5 8 2 3 2 2" xfId="14594" xr:uid="{00000000-0005-0000-0000-000025990000}"/>
    <cellStyle name="Note 5 8 2 3 2 2 2" xfId="32029" xr:uid="{00000000-0005-0000-0000-000026990000}"/>
    <cellStyle name="Note 5 8 2 3 2 2 3" xfId="46482" xr:uid="{00000000-0005-0000-0000-000027990000}"/>
    <cellStyle name="Note 5 8 2 3 2 3" xfId="17055" xr:uid="{00000000-0005-0000-0000-000028990000}"/>
    <cellStyle name="Note 5 8 2 3 2 3 2" xfId="34490" xr:uid="{00000000-0005-0000-0000-000029990000}"/>
    <cellStyle name="Note 5 8 2 3 2 3 3" xfId="48943" xr:uid="{00000000-0005-0000-0000-00002A990000}"/>
    <cellStyle name="Note 5 8 2 3 2 4" xfId="22727" xr:uid="{00000000-0005-0000-0000-00002B990000}"/>
    <cellStyle name="Note 5 8 2 3 2 5" xfId="37180" xr:uid="{00000000-0005-0000-0000-00002C990000}"/>
    <cellStyle name="Note 5 8 2 3 3" xfId="7753" xr:uid="{00000000-0005-0000-0000-00002D990000}"/>
    <cellStyle name="Note 5 8 2 3 3 2" xfId="25188" xr:uid="{00000000-0005-0000-0000-00002E990000}"/>
    <cellStyle name="Note 5 8 2 3 3 3" xfId="39641" xr:uid="{00000000-0005-0000-0000-00002F990000}"/>
    <cellStyle name="Note 5 8 2 3 4" xfId="10194" xr:uid="{00000000-0005-0000-0000-000030990000}"/>
    <cellStyle name="Note 5 8 2 3 4 2" xfId="27629" xr:uid="{00000000-0005-0000-0000-000031990000}"/>
    <cellStyle name="Note 5 8 2 3 4 3" xfId="42082" xr:uid="{00000000-0005-0000-0000-000032990000}"/>
    <cellStyle name="Note 5 8 2 3 5" xfId="12614" xr:uid="{00000000-0005-0000-0000-000033990000}"/>
    <cellStyle name="Note 5 8 2 3 5 2" xfId="30049" xr:uid="{00000000-0005-0000-0000-000034990000}"/>
    <cellStyle name="Note 5 8 2 3 5 3" xfId="44502" xr:uid="{00000000-0005-0000-0000-000035990000}"/>
    <cellStyle name="Note 5 8 2 3 6" xfId="19621" xr:uid="{00000000-0005-0000-0000-000036990000}"/>
    <cellStyle name="Note 5 8 2 4" xfId="2781" xr:uid="{00000000-0005-0000-0000-000037990000}"/>
    <cellStyle name="Note 5 8 2 4 2" xfId="5292" xr:uid="{00000000-0005-0000-0000-000038990000}"/>
    <cellStyle name="Note 5 8 2 4 2 2" xfId="22728" xr:uid="{00000000-0005-0000-0000-000039990000}"/>
    <cellStyle name="Note 5 8 2 4 2 3" xfId="37181" xr:uid="{00000000-0005-0000-0000-00003A990000}"/>
    <cellStyle name="Note 5 8 2 4 3" xfId="7754" xr:uid="{00000000-0005-0000-0000-00003B990000}"/>
    <cellStyle name="Note 5 8 2 4 3 2" xfId="25189" xr:uid="{00000000-0005-0000-0000-00003C990000}"/>
    <cellStyle name="Note 5 8 2 4 3 3" xfId="39642" xr:uid="{00000000-0005-0000-0000-00003D990000}"/>
    <cellStyle name="Note 5 8 2 4 4" xfId="10195" xr:uid="{00000000-0005-0000-0000-00003E990000}"/>
    <cellStyle name="Note 5 8 2 4 4 2" xfId="27630" xr:uid="{00000000-0005-0000-0000-00003F990000}"/>
    <cellStyle name="Note 5 8 2 4 4 3" xfId="42083" xr:uid="{00000000-0005-0000-0000-000040990000}"/>
    <cellStyle name="Note 5 8 2 4 5" xfId="12615" xr:uid="{00000000-0005-0000-0000-000041990000}"/>
    <cellStyle name="Note 5 8 2 4 5 2" xfId="30050" xr:uid="{00000000-0005-0000-0000-000042990000}"/>
    <cellStyle name="Note 5 8 2 4 5 3" xfId="44503" xr:uid="{00000000-0005-0000-0000-000043990000}"/>
    <cellStyle name="Note 5 8 2 4 6" xfId="15465" xr:uid="{00000000-0005-0000-0000-000044990000}"/>
    <cellStyle name="Note 5 8 2 4 6 2" xfId="32900" xr:uid="{00000000-0005-0000-0000-000045990000}"/>
    <cellStyle name="Note 5 8 2 4 6 3" xfId="47353" xr:uid="{00000000-0005-0000-0000-000046990000}"/>
    <cellStyle name="Note 5 8 2 4 7" xfId="19622" xr:uid="{00000000-0005-0000-0000-000047990000}"/>
    <cellStyle name="Note 5 8 2 4 8" xfId="20627" xr:uid="{00000000-0005-0000-0000-000048990000}"/>
    <cellStyle name="Note 5 8 2 5" xfId="5289" xr:uid="{00000000-0005-0000-0000-000049990000}"/>
    <cellStyle name="Note 5 8 2 5 2" xfId="14592" xr:uid="{00000000-0005-0000-0000-00004A990000}"/>
    <cellStyle name="Note 5 8 2 5 2 2" xfId="32027" xr:uid="{00000000-0005-0000-0000-00004B990000}"/>
    <cellStyle name="Note 5 8 2 5 2 3" xfId="46480" xr:uid="{00000000-0005-0000-0000-00004C990000}"/>
    <cellStyle name="Note 5 8 2 5 3" xfId="17053" xr:uid="{00000000-0005-0000-0000-00004D990000}"/>
    <cellStyle name="Note 5 8 2 5 3 2" xfId="34488" xr:uid="{00000000-0005-0000-0000-00004E990000}"/>
    <cellStyle name="Note 5 8 2 5 3 3" xfId="48941" xr:uid="{00000000-0005-0000-0000-00004F990000}"/>
    <cellStyle name="Note 5 8 2 5 4" xfId="22725" xr:uid="{00000000-0005-0000-0000-000050990000}"/>
    <cellStyle name="Note 5 8 2 5 5" xfId="37178" xr:uid="{00000000-0005-0000-0000-000051990000}"/>
    <cellStyle name="Note 5 8 2 6" xfId="7751" xr:uid="{00000000-0005-0000-0000-000052990000}"/>
    <cellStyle name="Note 5 8 2 6 2" xfId="25186" xr:uid="{00000000-0005-0000-0000-000053990000}"/>
    <cellStyle name="Note 5 8 2 6 3" xfId="39639" xr:uid="{00000000-0005-0000-0000-000054990000}"/>
    <cellStyle name="Note 5 8 2 7" xfId="10192" xr:uid="{00000000-0005-0000-0000-000055990000}"/>
    <cellStyle name="Note 5 8 2 7 2" xfId="27627" xr:uid="{00000000-0005-0000-0000-000056990000}"/>
    <cellStyle name="Note 5 8 2 7 3" xfId="42080" xr:uid="{00000000-0005-0000-0000-000057990000}"/>
    <cellStyle name="Note 5 8 2 8" xfId="12612" xr:uid="{00000000-0005-0000-0000-000058990000}"/>
    <cellStyle name="Note 5 8 2 8 2" xfId="30047" xr:uid="{00000000-0005-0000-0000-000059990000}"/>
    <cellStyle name="Note 5 8 2 8 3" xfId="44500" xr:uid="{00000000-0005-0000-0000-00005A990000}"/>
    <cellStyle name="Note 5 8 2 9" xfId="19619" xr:uid="{00000000-0005-0000-0000-00005B990000}"/>
    <cellStyle name="Note 5 8 3" xfId="2782" xr:uid="{00000000-0005-0000-0000-00005C990000}"/>
    <cellStyle name="Note 5 8 3 2" xfId="2783" xr:uid="{00000000-0005-0000-0000-00005D990000}"/>
    <cellStyle name="Note 5 8 3 2 2" xfId="5294" xr:uid="{00000000-0005-0000-0000-00005E990000}"/>
    <cellStyle name="Note 5 8 3 2 2 2" xfId="14596" xr:uid="{00000000-0005-0000-0000-00005F990000}"/>
    <cellStyle name="Note 5 8 3 2 2 2 2" xfId="32031" xr:uid="{00000000-0005-0000-0000-000060990000}"/>
    <cellStyle name="Note 5 8 3 2 2 2 3" xfId="46484" xr:uid="{00000000-0005-0000-0000-000061990000}"/>
    <cellStyle name="Note 5 8 3 2 2 3" xfId="17057" xr:uid="{00000000-0005-0000-0000-000062990000}"/>
    <cellStyle name="Note 5 8 3 2 2 3 2" xfId="34492" xr:uid="{00000000-0005-0000-0000-000063990000}"/>
    <cellStyle name="Note 5 8 3 2 2 3 3" xfId="48945" xr:uid="{00000000-0005-0000-0000-000064990000}"/>
    <cellStyle name="Note 5 8 3 2 2 4" xfId="22730" xr:uid="{00000000-0005-0000-0000-000065990000}"/>
    <cellStyle name="Note 5 8 3 2 2 5" xfId="37183" xr:uid="{00000000-0005-0000-0000-000066990000}"/>
    <cellStyle name="Note 5 8 3 2 3" xfId="7756" xr:uid="{00000000-0005-0000-0000-000067990000}"/>
    <cellStyle name="Note 5 8 3 2 3 2" xfId="25191" xr:uid="{00000000-0005-0000-0000-000068990000}"/>
    <cellStyle name="Note 5 8 3 2 3 3" xfId="39644" xr:uid="{00000000-0005-0000-0000-000069990000}"/>
    <cellStyle name="Note 5 8 3 2 4" xfId="10197" xr:uid="{00000000-0005-0000-0000-00006A990000}"/>
    <cellStyle name="Note 5 8 3 2 4 2" xfId="27632" xr:uid="{00000000-0005-0000-0000-00006B990000}"/>
    <cellStyle name="Note 5 8 3 2 4 3" xfId="42085" xr:uid="{00000000-0005-0000-0000-00006C990000}"/>
    <cellStyle name="Note 5 8 3 2 5" xfId="12617" xr:uid="{00000000-0005-0000-0000-00006D990000}"/>
    <cellStyle name="Note 5 8 3 2 5 2" xfId="30052" xr:uid="{00000000-0005-0000-0000-00006E990000}"/>
    <cellStyle name="Note 5 8 3 2 5 3" xfId="44505" xr:uid="{00000000-0005-0000-0000-00006F990000}"/>
    <cellStyle name="Note 5 8 3 2 6" xfId="19624" xr:uid="{00000000-0005-0000-0000-000070990000}"/>
    <cellStyle name="Note 5 8 3 3" xfId="2784" xr:uid="{00000000-0005-0000-0000-000071990000}"/>
    <cellStyle name="Note 5 8 3 3 2" xfId="5295" xr:uid="{00000000-0005-0000-0000-000072990000}"/>
    <cellStyle name="Note 5 8 3 3 2 2" xfId="14597" xr:uid="{00000000-0005-0000-0000-000073990000}"/>
    <cellStyle name="Note 5 8 3 3 2 2 2" xfId="32032" xr:uid="{00000000-0005-0000-0000-000074990000}"/>
    <cellStyle name="Note 5 8 3 3 2 2 3" xfId="46485" xr:uid="{00000000-0005-0000-0000-000075990000}"/>
    <cellStyle name="Note 5 8 3 3 2 3" xfId="17058" xr:uid="{00000000-0005-0000-0000-000076990000}"/>
    <cellStyle name="Note 5 8 3 3 2 3 2" xfId="34493" xr:uid="{00000000-0005-0000-0000-000077990000}"/>
    <cellStyle name="Note 5 8 3 3 2 3 3" xfId="48946" xr:uid="{00000000-0005-0000-0000-000078990000}"/>
    <cellStyle name="Note 5 8 3 3 2 4" xfId="22731" xr:uid="{00000000-0005-0000-0000-000079990000}"/>
    <cellStyle name="Note 5 8 3 3 2 5" xfId="37184" xr:uid="{00000000-0005-0000-0000-00007A990000}"/>
    <cellStyle name="Note 5 8 3 3 3" xfId="7757" xr:uid="{00000000-0005-0000-0000-00007B990000}"/>
    <cellStyle name="Note 5 8 3 3 3 2" xfId="25192" xr:uid="{00000000-0005-0000-0000-00007C990000}"/>
    <cellStyle name="Note 5 8 3 3 3 3" xfId="39645" xr:uid="{00000000-0005-0000-0000-00007D990000}"/>
    <cellStyle name="Note 5 8 3 3 4" xfId="10198" xr:uid="{00000000-0005-0000-0000-00007E990000}"/>
    <cellStyle name="Note 5 8 3 3 4 2" xfId="27633" xr:uid="{00000000-0005-0000-0000-00007F990000}"/>
    <cellStyle name="Note 5 8 3 3 4 3" xfId="42086" xr:uid="{00000000-0005-0000-0000-000080990000}"/>
    <cellStyle name="Note 5 8 3 3 5" xfId="12618" xr:uid="{00000000-0005-0000-0000-000081990000}"/>
    <cellStyle name="Note 5 8 3 3 5 2" xfId="30053" xr:uid="{00000000-0005-0000-0000-000082990000}"/>
    <cellStyle name="Note 5 8 3 3 5 3" xfId="44506" xr:uid="{00000000-0005-0000-0000-000083990000}"/>
    <cellStyle name="Note 5 8 3 3 6" xfId="19625" xr:uid="{00000000-0005-0000-0000-000084990000}"/>
    <cellStyle name="Note 5 8 3 4" xfId="2785" xr:uid="{00000000-0005-0000-0000-000085990000}"/>
    <cellStyle name="Note 5 8 3 4 2" xfId="5296" xr:uid="{00000000-0005-0000-0000-000086990000}"/>
    <cellStyle name="Note 5 8 3 4 2 2" xfId="22732" xr:uid="{00000000-0005-0000-0000-000087990000}"/>
    <cellStyle name="Note 5 8 3 4 2 3" xfId="37185" xr:uid="{00000000-0005-0000-0000-000088990000}"/>
    <cellStyle name="Note 5 8 3 4 3" xfId="7758" xr:uid="{00000000-0005-0000-0000-000089990000}"/>
    <cellStyle name="Note 5 8 3 4 3 2" xfId="25193" xr:uid="{00000000-0005-0000-0000-00008A990000}"/>
    <cellStyle name="Note 5 8 3 4 3 3" xfId="39646" xr:uid="{00000000-0005-0000-0000-00008B990000}"/>
    <cellStyle name="Note 5 8 3 4 4" xfId="10199" xr:uid="{00000000-0005-0000-0000-00008C990000}"/>
    <cellStyle name="Note 5 8 3 4 4 2" xfId="27634" xr:uid="{00000000-0005-0000-0000-00008D990000}"/>
    <cellStyle name="Note 5 8 3 4 4 3" xfId="42087" xr:uid="{00000000-0005-0000-0000-00008E990000}"/>
    <cellStyle name="Note 5 8 3 4 5" xfId="12619" xr:uid="{00000000-0005-0000-0000-00008F990000}"/>
    <cellStyle name="Note 5 8 3 4 5 2" xfId="30054" xr:uid="{00000000-0005-0000-0000-000090990000}"/>
    <cellStyle name="Note 5 8 3 4 5 3" xfId="44507" xr:uid="{00000000-0005-0000-0000-000091990000}"/>
    <cellStyle name="Note 5 8 3 4 6" xfId="15466" xr:uid="{00000000-0005-0000-0000-000092990000}"/>
    <cellStyle name="Note 5 8 3 4 6 2" xfId="32901" xr:uid="{00000000-0005-0000-0000-000093990000}"/>
    <cellStyle name="Note 5 8 3 4 6 3" xfId="47354" xr:uid="{00000000-0005-0000-0000-000094990000}"/>
    <cellStyle name="Note 5 8 3 4 7" xfId="19626" xr:uid="{00000000-0005-0000-0000-000095990000}"/>
    <cellStyle name="Note 5 8 3 4 8" xfId="20628" xr:uid="{00000000-0005-0000-0000-000096990000}"/>
    <cellStyle name="Note 5 8 3 5" xfId="5293" xr:uid="{00000000-0005-0000-0000-000097990000}"/>
    <cellStyle name="Note 5 8 3 5 2" xfId="14595" xr:uid="{00000000-0005-0000-0000-000098990000}"/>
    <cellStyle name="Note 5 8 3 5 2 2" xfId="32030" xr:uid="{00000000-0005-0000-0000-000099990000}"/>
    <cellStyle name="Note 5 8 3 5 2 3" xfId="46483" xr:uid="{00000000-0005-0000-0000-00009A990000}"/>
    <cellStyle name="Note 5 8 3 5 3" xfId="17056" xr:uid="{00000000-0005-0000-0000-00009B990000}"/>
    <cellStyle name="Note 5 8 3 5 3 2" xfId="34491" xr:uid="{00000000-0005-0000-0000-00009C990000}"/>
    <cellStyle name="Note 5 8 3 5 3 3" xfId="48944" xr:uid="{00000000-0005-0000-0000-00009D990000}"/>
    <cellStyle name="Note 5 8 3 5 4" xfId="22729" xr:uid="{00000000-0005-0000-0000-00009E990000}"/>
    <cellStyle name="Note 5 8 3 5 5" xfId="37182" xr:uid="{00000000-0005-0000-0000-00009F990000}"/>
    <cellStyle name="Note 5 8 3 6" xfId="7755" xr:uid="{00000000-0005-0000-0000-0000A0990000}"/>
    <cellStyle name="Note 5 8 3 6 2" xfId="25190" xr:uid="{00000000-0005-0000-0000-0000A1990000}"/>
    <cellStyle name="Note 5 8 3 6 3" xfId="39643" xr:uid="{00000000-0005-0000-0000-0000A2990000}"/>
    <cellStyle name="Note 5 8 3 7" xfId="10196" xr:uid="{00000000-0005-0000-0000-0000A3990000}"/>
    <cellStyle name="Note 5 8 3 7 2" xfId="27631" xr:uid="{00000000-0005-0000-0000-0000A4990000}"/>
    <cellStyle name="Note 5 8 3 7 3" xfId="42084" xr:uid="{00000000-0005-0000-0000-0000A5990000}"/>
    <cellStyle name="Note 5 8 3 8" xfId="12616" xr:uid="{00000000-0005-0000-0000-0000A6990000}"/>
    <cellStyle name="Note 5 8 3 8 2" xfId="30051" xr:uid="{00000000-0005-0000-0000-0000A7990000}"/>
    <cellStyle name="Note 5 8 3 8 3" xfId="44504" xr:uid="{00000000-0005-0000-0000-0000A8990000}"/>
    <cellStyle name="Note 5 8 3 9" xfId="19623" xr:uid="{00000000-0005-0000-0000-0000A9990000}"/>
    <cellStyle name="Note 5 8 4" xfId="2786" xr:uid="{00000000-0005-0000-0000-0000AA990000}"/>
    <cellStyle name="Note 5 8 4 2" xfId="2787" xr:uid="{00000000-0005-0000-0000-0000AB990000}"/>
    <cellStyle name="Note 5 8 4 2 2" xfId="5298" xr:uid="{00000000-0005-0000-0000-0000AC990000}"/>
    <cellStyle name="Note 5 8 4 2 2 2" xfId="14599" xr:uid="{00000000-0005-0000-0000-0000AD990000}"/>
    <cellStyle name="Note 5 8 4 2 2 2 2" xfId="32034" xr:uid="{00000000-0005-0000-0000-0000AE990000}"/>
    <cellStyle name="Note 5 8 4 2 2 2 3" xfId="46487" xr:uid="{00000000-0005-0000-0000-0000AF990000}"/>
    <cellStyle name="Note 5 8 4 2 2 3" xfId="17060" xr:uid="{00000000-0005-0000-0000-0000B0990000}"/>
    <cellStyle name="Note 5 8 4 2 2 3 2" xfId="34495" xr:uid="{00000000-0005-0000-0000-0000B1990000}"/>
    <cellStyle name="Note 5 8 4 2 2 3 3" xfId="48948" xr:uid="{00000000-0005-0000-0000-0000B2990000}"/>
    <cellStyle name="Note 5 8 4 2 2 4" xfId="22734" xr:uid="{00000000-0005-0000-0000-0000B3990000}"/>
    <cellStyle name="Note 5 8 4 2 2 5" xfId="37187" xr:uid="{00000000-0005-0000-0000-0000B4990000}"/>
    <cellStyle name="Note 5 8 4 2 3" xfId="7760" xr:uid="{00000000-0005-0000-0000-0000B5990000}"/>
    <cellStyle name="Note 5 8 4 2 3 2" xfId="25195" xr:uid="{00000000-0005-0000-0000-0000B6990000}"/>
    <cellStyle name="Note 5 8 4 2 3 3" xfId="39648" xr:uid="{00000000-0005-0000-0000-0000B7990000}"/>
    <cellStyle name="Note 5 8 4 2 4" xfId="10201" xr:uid="{00000000-0005-0000-0000-0000B8990000}"/>
    <cellStyle name="Note 5 8 4 2 4 2" xfId="27636" xr:uid="{00000000-0005-0000-0000-0000B9990000}"/>
    <cellStyle name="Note 5 8 4 2 4 3" xfId="42089" xr:uid="{00000000-0005-0000-0000-0000BA990000}"/>
    <cellStyle name="Note 5 8 4 2 5" xfId="12621" xr:uid="{00000000-0005-0000-0000-0000BB990000}"/>
    <cellStyle name="Note 5 8 4 2 5 2" xfId="30056" xr:uid="{00000000-0005-0000-0000-0000BC990000}"/>
    <cellStyle name="Note 5 8 4 2 5 3" xfId="44509" xr:uid="{00000000-0005-0000-0000-0000BD990000}"/>
    <cellStyle name="Note 5 8 4 2 6" xfId="19628" xr:uid="{00000000-0005-0000-0000-0000BE990000}"/>
    <cellStyle name="Note 5 8 4 3" xfId="2788" xr:uid="{00000000-0005-0000-0000-0000BF990000}"/>
    <cellStyle name="Note 5 8 4 3 2" xfId="5299" xr:uid="{00000000-0005-0000-0000-0000C0990000}"/>
    <cellStyle name="Note 5 8 4 3 2 2" xfId="14600" xr:uid="{00000000-0005-0000-0000-0000C1990000}"/>
    <cellStyle name="Note 5 8 4 3 2 2 2" xfId="32035" xr:uid="{00000000-0005-0000-0000-0000C2990000}"/>
    <cellStyle name="Note 5 8 4 3 2 2 3" xfId="46488" xr:uid="{00000000-0005-0000-0000-0000C3990000}"/>
    <cellStyle name="Note 5 8 4 3 2 3" xfId="17061" xr:uid="{00000000-0005-0000-0000-0000C4990000}"/>
    <cellStyle name="Note 5 8 4 3 2 3 2" xfId="34496" xr:uid="{00000000-0005-0000-0000-0000C5990000}"/>
    <cellStyle name="Note 5 8 4 3 2 3 3" xfId="48949" xr:uid="{00000000-0005-0000-0000-0000C6990000}"/>
    <cellStyle name="Note 5 8 4 3 2 4" xfId="22735" xr:uid="{00000000-0005-0000-0000-0000C7990000}"/>
    <cellStyle name="Note 5 8 4 3 2 5" xfId="37188" xr:uid="{00000000-0005-0000-0000-0000C8990000}"/>
    <cellStyle name="Note 5 8 4 3 3" xfId="7761" xr:uid="{00000000-0005-0000-0000-0000C9990000}"/>
    <cellStyle name="Note 5 8 4 3 3 2" xfId="25196" xr:uid="{00000000-0005-0000-0000-0000CA990000}"/>
    <cellStyle name="Note 5 8 4 3 3 3" xfId="39649" xr:uid="{00000000-0005-0000-0000-0000CB990000}"/>
    <cellStyle name="Note 5 8 4 3 4" xfId="10202" xr:uid="{00000000-0005-0000-0000-0000CC990000}"/>
    <cellStyle name="Note 5 8 4 3 4 2" xfId="27637" xr:uid="{00000000-0005-0000-0000-0000CD990000}"/>
    <cellStyle name="Note 5 8 4 3 4 3" xfId="42090" xr:uid="{00000000-0005-0000-0000-0000CE990000}"/>
    <cellStyle name="Note 5 8 4 3 5" xfId="12622" xr:uid="{00000000-0005-0000-0000-0000CF990000}"/>
    <cellStyle name="Note 5 8 4 3 5 2" xfId="30057" xr:uid="{00000000-0005-0000-0000-0000D0990000}"/>
    <cellStyle name="Note 5 8 4 3 5 3" xfId="44510" xr:uid="{00000000-0005-0000-0000-0000D1990000}"/>
    <cellStyle name="Note 5 8 4 3 6" xfId="19629" xr:uid="{00000000-0005-0000-0000-0000D2990000}"/>
    <cellStyle name="Note 5 8 4 4" xfId="2789" xr:uid="{00000000-0005-0000-0000-0000D3990000}"/>
    <cellStyle name="Note 5 8 4 4 2" xfId="5300" xr:uid="{00000000-0005-0000-0000-0000D4990000}"/>
    <cellStyle name="Note 5 8 4 4 2 2" xfId="22736" xr:uid="{00000000-0005-0000-0000-0000D5990000}"/>
    <cellStyle name="Note 5 8 4 4 2 3" xfId="37189" xr:uid="{00000000-0005-0000-0000-0000D6990000}"/>
    <cellStyle name="Note 5 8 4 4 3" xfId="7762" xr:uid="{00000000-0005-0000-0000-0000D7990000}"/>
    <cellStyle name="Note 5 8 4 4 3 2" xfId="25197" xr:uid="{00000000-0005-0000-0000-0000D8990000}"/>
    <cellStyle name="Note 5 8 4 4 3 3" xfId="39650" xr:uid="{00000000-0005-0000-0000-0000D9990000}"/>
    <cellStyle name="Note 5 8 4 4 4" xfId="10203" xr:uid="{00000000-0005-0000-0000-0000DA990000}"/>
    <cellStyle name="Note 5 8 4 4 4 2" xfId="27638" xr:uid="{00000000-0005-0000-0000-0000DB990000}"/>
    <cellStyle name="Note 5 8 4 4 4 3" xfId="42091" xr:uid="{00000000-0005-0000-0000-0000DC990000}"/>
    <cellStyle name="Note 5 8 4 4 5" xfId="12623" xr:uid="{00000000-0005-0000-0000-0000DD990000}"/>
    <cellStyle name="Note 5 8 4 4 5 2" xfId="30058" xr:uid="{00000000-0005-0000-0000-0000DE990000}"/>
    <cellStyle name="Note 5 8 4 4 5 3" xfId="44511" xr:uid="{00000000-0005-0000-0000-0000DF990000}"/>
    <cellStyle name="Note 5 8 4 4 6" xfId="15467" xr:uid="{00000000-0005-0000-0000-0000E0990000}"/>
    <cellStyle name="Note 5 8 4 4 6 2" xfId="32902" xr:uid="{00000000-0005-0000-0000-0000E1990000}"/>
    <cellStyle name="Note 5 8 4 4 6 3" xfId="47355" xr:uid="{00000000-0005-0000-0000-0000E2990000}"/>
    <cellStyle name="Note 5 8 4 4 7" xfId="19630" xr:uid="{00000000-0005-0000-0000-0000E3990000}"/>
    <cellStyle name="Note 5 8 4 4 8" xfId="20629" xr:uid="{00000000-0005-0000-0000-0000E4990000}"/>
    <cellStyle name="Note 5 8 4 5" xfId="5297" xr:uid="{00000000-0005-0000-0000-0000E5990000}"/>
    <cellStyle name="Note 5 8 4 5 2" xfId="14598" xr:uid="{00000000-0005-0000-0000-0000E6990000}"/>
    <cellStyle name="Note 5 8 4 5 2 2" xfId="32033" xr:uid="{00000000-0005-0000-0000-0000E7990000}"/>
    <cellStyle name="Note 5 8 4 5 2 3" xfId="46486" xr:uid="{00000000-0005-0000-0000-0000E8990000}"/>
    <cellStyle name="Note 5 8 4 5 3" xfId="17059" xr:uid="{00000000-0005-0000-0000-0000E9990000}"/>
    <cellStyle name="Note 5 8 4 5 3 2" xfId="34494" xr:uid="{00000000-0005-0000-0000-0000EA990000}"/>
    <cellStyle name="Note 5 8 4 5 3 3" xfId="48947" xr:uid="{00000000-0005-0000-0000-0000EB990000}"/>
    <cellStyle name="Note 5 8 4 5 4" xfId="22733" xr:uid="{00000000-0005-0000-0000-0000EC990000}"/>
    <cellStyle name="Note 5 8 4 5 5" xfId="37186" xr:uid="{00000000-0005-0000-0000-0000ED990000}"/>
    <cellStyle name="Note 5 8 4 6" xfId="7759" xr:uid="{00000000-0005-0000-0000-0000EE990000}"/>
    <cellStyle name="Note 5 8 4 6 2" xfId="25194" xr:uid="{00000000-0005-0000-0000-0000EF990000}"/>
    <cellStyle name="Note 5 8 4 6 3" xfId="39647" xr:uid="{00000000-0005-0000-0000-0000F0990000}"/>
    <cellStyle name="Note 5 8 4 7" xfId="10200" xr:uid="{00000000-0005-0000-0000-0000F1990000}"/>
    <cellStyle name="Note 5 8 4 7 2" xfId="27635" xr:uid="{00000000-0005-0000-0000-0000F2990000}"/>
    <cellStyle name="Note 5 8 4 7 3" xfId="42088" xr:uid="{00000000-0005-0000-0000-0000F3990000}"/>
    <cellStyle name="Note 5 8 4 8" xfId="12620" xr:uid="{00000000-0005-0000-0000-0000F4990000}"/>
    <cellStyle name="Note 5 8 4 8 2" xfId="30055" xr:uid="{00000000-0005-0000-0000-0000F5990000}"/>
    <cellStyle name="Note 5 8 4 8 3" xfId="44508" xr:uid="{00000000-0005-0000-0000-0000F6990000}"/>
    <cellStyle name="Note 5 8 4 9" xfId="19627" xr:uid="{00000000-0005-0000-0000-0000F7990000}"/>
    <cellStyle name="Note 5 8 5" xfId="2790" xr:uid="{00000000-0005-0000-0000-0000F8990000}"/>
    <cellStyle name="Note 5 8 5 2" xfId="2791" xr:uid="{00000000-0005-0000-0000-0000F9990000}"/>
    <cellStyle name="Note 5 8 5 2 2" xfId="5302" xr:uid="{00000000-0005-0000-0000-0000FA990000}"/>
    <cellStyle name="Note 5 8 5 2 2 2" xfId="14602" xr:uid="{00000000-0005-0000-0000-0000FB990000}"/>
    <cellStyle name="Note 5 8 5 2 2 2 2" xfId="32037" xr:uid="{00000000-0005-0000-0000-0000FC990000}"/>
    <cellStyle name="Note 5 8 5 2 2 2 3" xfId="46490" xr:uid="{00000000-0005-0000-0000-0000FD990000}"/>
    <cellStyle name="Note 5 8 5 2 2 3" xfId="17063" xr:uid="{00000000-0005-0000-0000-0000FE990000}"/>
    <cellStyle name="Note 5 8 5 2 2 3 2" xfId="34498" xr:uid="{00000000-0005-0000-0000-0000FF990000}"/>
    <cellStyle name="Note 5 8 5 2 2 3 3" xfId="48951" xr:uid="{00000000-0005-0000-0000-0000009A0000}"/>
    <cellStyle name="Note 5 8 5 2 2 4" xfId="22738" xr:uid="{00000000-0005-0000-0000-0000019A0000}"/>
    <cellStyle name="Note 5 8 5 2 2 5" xfId="37191" xr:uid="{00000000-0005-0000-0000-0000029A0000}"/>
    <cellStyle name="Note 5 8 5 2 3" xfId="7764" xr:uid="{00000000-0005-0000-0000-0000039A0000}"/>
    <cellStyle name="Note 5 8 5 2 3 2" xfId="25199" xr:uid="{00000000-0005-0000-0000-0000049A0000}"/>
    <cellStyle name="Note 5 8 5 2 3 3" xfId="39652" xr:uid="{00000000-0005-0000-0000-0000059A0000}"/>
    <cellStyle name="Note 5 8 5 2 4" xfId="10205" xr:uid="{00000000-0005-0000-0000-0000069A0000}"/>
    <cellStyle name="Note 5 8 5 2 4 2" xfId="27640" xr:uid="{00000000-0005-0000-0000-0000079A0000}"/>
    <cellStyle name="Note 5 8 5 2 4 3" xfId="42093" xr:uid="{00000000-0005-0000-0000-0000089A0000}"/>
    <cellStyle name="Note 5 8 5 2 5" xfId="12625" xr:uid="{00000000-0005-0000-0000-0000099A0000}"/>
    <cellStyle name="Note 5 8 5 2 5 2" xfId="30060" xr:uid="{00000000-0005-0000-0000-00000A9A0000}"/>
    <cellStyle name="Note 5 8 5 2 5 3" xfId="44513" xr:uid="{00000000-0005-0000-0000-00000B9A0000}"/>
    <cellStyle name="Note 5 8 5 2 6" xfId="19632" xr:uid="{00000000-0005-0000-0000-00000C9A0000}"/>
    <cellStyle name="Note 5 8 5 3" xfId="2792" xr:uid="{00000000-0005-0000-0000-00000D9A0000}"/>
    <cellStyle name="Note 5 8 5 3 2" xfId="5303" xr:uid="{00000000-0005-0000-0000-00000E9A0000}"/>
    <cellStyle name="Note 5 8 5 3 2 2" xfId="14603" xr:uid="{00000000-0005-0000-0000-00000F9A0000}"/>
    <cellStyle name="Note 5 8 5 3 2 2 2" xfId="32038" xr:uid="{00000000-0005-0000-0000-0000109A0000}"/>
    <cellStyle name="Note 5 8 5 3 2 2 3" xfId="46491" xr:uid="{00000000-0005-0000-0000-0000119A0000}"/>
    <cellStyle name="Note 5 8 5 3 2 3" xfId="17064" xr:uid="{00000000-0005-0000-0000-0000129A0000}"/>
    <cellStyle name="Note 5 8 5 3 2 3 2" xfId="34499" xr:uid="{00000000-0005-0000-0000-0000139A0000}"/>
    <cellStyle name="Note 5 8 5 3 2 3 3" xfId="48952" xr:uid="{00000000-0005-0000-0000-0000149A0000}"/>
    <cellStyle name="Note 5 8 5 3 2 4" xfId="22739" xr:uid="{00000000-0005-0000-0000-0000159A0000}"/>
    <cellStyle name="Note 5 8 5 3 2 5" xfId="37192" xr:uid="{00000000-0005-0000-0000-0000169A0000}"/>
    <cellStyle name="Note 5 8 5 3 3" xfId="7765" xr:uid="{00000000-0005-0000-0000-0000179A0000}"/>
    <cellStyle name="Note 5 8 5 3 3 2" xfId="25200" xr:uid="{00000000-0005-0000-0000-0000189A0000}"/>
    <cellStyle name="Note 5 8 5 3 3 3" xfId="39653" xr:uid="{00000000-0005-0000-0000-0000199A0000}"/>
    <cellStyle name="Note 5 8 5 3 4" xfId="10206" xr:uid="{00000000-0005-0000-0000-00001A9A0000}"/>
    <cellStyle name="Note 5 8 5 3 4 2" xfId="27641" xr:uid="{00000000-0005-0000-0000-00001B9A0000}"/>
    <cellStyle name="Note 5 8 5 3 4 3" xfId="42094" xr:uid="{00000000-0005-0000-0000-00001C9A0000}"/>
    <cellStyle name="Note 5 8 5 3 5" xfId="12626" xr:uid="{00000000-0005-0000-0000-00001D9A0000}"/>
    <cellStyle name="Note 5 8 5 3 5 2" xfId="30061" xr:uid="{00000000-0005-0000-0000-00001E9A0000}"/>
    <cellStyle name="Note 5 8 5 3 5 3" xfId="44514" xr:uid="{00000000-0005-0000-0000-00001F9A0000}"/>
    <cellStyle name="Note 5 8 5 3 6" xfId="19633" xr:uid="{00000000-0005-0000-0000-0000209A0000}"/>
    <cellStyle name="Note 5 8 5 4" xfId="2793" xr:uid="{00000000-0005-0000-0000-0000219A0000}"/>
    <cellStyle name="Note 5 8 5 4 2" xfId="5304" xr:uid="{00000000-0005-0000-0000-0000229A0000}"/>
    <cellStyle name="Note 5 8 5 4 2 2" xfId="22740" xr:uid="{00000000-0005-0000-0000-0000239A0000}"/>
    <cellStyle name="Note 5 8 5 4 2 3" xfId="37193" xr:uid="{00000000-0005-0000-0000-0000249A0000}"/>
    <cellStyle name="Note 5 8 5 4 3" xfId="7766" xr:uid="{00000000-0005-0000-0000-0000259A0000}"/>
    <cellStyle name="Note 5 8 5 4 3 2" xfId="25201" xr:uid="{00000000-0005-0000-0000-0000269A0000}"/>
    <cellStyle name="Note 5 8 5 4 3 3" xfId="39654" xr:uid="{00000000-0005-0000-0000-0000279A0000}"/>
    <cellStyle name="Note 5 8 5 4 4" xfId="10207" xr:uid="{00000000-0005-0000-0000-0000289A0000}"/>
    <cellStyle name="Note 5 8 5 4 4 2" xfId="27642" xr:uid="{00000000-0005-0000-0000-0000299A0000}"/>
    <cellStyle name="Note 5 8 5 4 4 3" xfId="42095" xr:uid="{00000000-0005-0000-0000-00002A9A0000}"/>
    <cellStyle name="Note 5 8 5 4 5" xfId="12627" xr:uid="{00000000-0005-0000-0000-00002B9A0000}"/>
    <cellStyle name="Note 5 8 5 4 5 2" xfId="30062" xr:uid="{00000000-0005-0000-0000-00002C9A0000}"/>
    <cellStyle name="Note 5 8 5 4 5 3" xfId="44515" xr:uid="{00000000-0005-0000-0000-00002D9A0000}"/>
    <cellStyle name="Note 5 8 5 4 6" xfId="15468" xr:uid="{00000000-0005-0000-0000-00002E9A0000}"/>
    <cellStyle name="Note 5 8 5 4 6 2" xfId="32903" xr:uid="{00000000-0005-0000-0000-00002F9A0000}"/>
    <cellStyle name="Note 5 8 5 4 6 3" xfId="47356" xr:uid="{00000000-0005-0000-0000-0000309A0000}"/>
    <cellStyle name="Note 5 8 5 4 7" xfId="19634" xr:uid="{00000000-0005-0000-0000-0000319A0000}"/>
    <cellStyle name="Note 5 8 5 4 8" xfId="20630" xr:uid="{00000000-0005-0000-0000-0000329A0000}"/>
    <cellStyle name="Note 5 8 5 5" xfId="5301" xr:uid="{00000000-0005-0000-0000-0000339A0000}"/>
    <cellStyle name="Note 5 8 5 5 2" xfId="14601" xr:uid="{00000000-0005-0000-0000-0000349A0000}"/>
    <cellStyle name="Note 5 8 5 5 2 2" xfId="32036" xr:uid="{00000000-0005-0000-0000-0000359A0000}"/>
    <cellStyle name="Note 5 8 5 5 2 3" xfId="46489" xr:uid="{00000000-0005-0000-0000-0000369A0000}"/>
    <cellStyle name="Note 5 8 5 5 3" xfId="17062" xr:uid="{00000000-0005-0000-0000-0000379A0000}"/>
    <cellStyle name="Note 5 8 5 5 3 2" xfId="34497" xr:uid="{00000000-0005-0000-0000-0000389A0000}"/>
    <cellStyle name="Note 5 8 5 5 3 3" xfId="48950" xr:uid="{00000000-0005-0000-0000-0000399A0000}"/>
    <cellStyle name="Note 5 8 5 5 4" xfId="22737" xr:uid="{00000000-0005-0000-0000-00003A9A0000}"/>
    <cellStyle name="Note 5 8 5 5 5" xfId="37190" xr:uid="{00000000-0005-0000-0000-00003B9A0000}"/>
    <cellStyle name="Note 5 8 5 6" xfId="7763" xr:uid="{00000000-0005-0000-0000-00003C9A0000}"/>
    <cellStyle name="Note 5 8 5 6 2" xfId="25198" xr:uid="{00000000-0005-0000-0000-00003D9A0000}"/>
    <cellStyle name="Note 5 8 5 6 3" xfId="39651" xr:uid="{00000000-0005-0000-0000-00003E9A0000}"/>
    <cellStyle name="Note 5 8 5 7" xfId="10204" xr:uid="{00000000-0005-0000-0000-00003F9A0000}"/>
    <cellStyle name="Note 5 8 5 7 2" xfId="27639" xr:uid="{00000000-0005-0000-0000-0000409A0000}"/>
    <cellStyle name="Note 5 8 5 7 3" xfId="42092" xr:uid="{00000000-0005-0000-0000-0000419A0000}"/>
    <cellStyle name="Note 5 8 5 8" xfId="12624" xr:uid="{00000000-0005-0000-0000-0000429A0000}"/>
    <cellStyle name="Note 5 8 5 8 2" xfId="30059" xr:uid="{00000000-0005-0000-0000-0000439A0000}"/>
    <cellStyle name="Note 5 8 5 8 3" xfId="44512" xr:uid="{00000000-0005-0000-0000-0000449A0000}"/>
    <cellStyle name="Note 5 8 5 9" xfId="19631" xr:uid="{00000000-0005-0000-0000-0000459A0000}"/>
    <cellStyle name="Note 5 8 6" xfId="2794" xr:uid="{00000000-0005-0000-0000-0000469A0000}"/>
    <cellStyle name="Note 5 8 6 2" xfId="5305" xr:uid="{00000000-0005-0000-0000-0000479A0000}"/>
    <cellStyle name="Note 5 8 6 2 2" xfId="14604" xr:uid="{00000000-0005-0000-0000-0000489A0000}"/>
    <cellStyle name="Note 5 8 6 2 2 2" xfId="32039" xr:uid="{00000000-0005-0000-0000-0000499A0000}"/>
    <cellStyle name="Note 5 8 6 2 2 3" xfId="46492" xr:uid="{00000000-0005-0000-0000-00004A9A0000}"/>
    <cellStyle name="Note 5 8 6 2 3" xfId="17065" xr:uid="{00000000-0005-0000-0000-00004B9A0000}"/>
    <cellStyle name="Note 5 8 6 2 3 2" xfId="34500" xr:uid="{00000000-0005-0000-0000-00004C9A0000}"/>
    <cellStyle name="Note 5 8 6 2 3 3" xfId="48953" xr:uid="{00000000-0005-0000-0000-00004D9A0000}"/>
    <cellStyle name="Note 5 8 6 2 4" xfId="22741" xr:uid="{00000000-0005-0000-0000-00004E9A0000}"/>
    <cellStyle name="Note 5 8 6 2 5" xfId="37194" xr:uid="{00000000-0005-0000-0000-00004F9A0000}"/>
    <cellStyle name="Note 5 8 6 3" xfId="7767" xr:uid="{00000000-0005-0000-0000-0000509A0000}"/>
    <cellStyle name="Note 5 8 6 3 2" xfId="25202" xr:uid="{00000000-0005-0000-0000-0000519A0000}"/>
    <cellStyle name="Note 5 8 6 3 3" xfId="39655" xr:uid="{00000000-0005-0000-0000-0000529A0000}"/>
    <cellStyle name="Note 5 8 6 4" xfId="10208" xr:uid="{00000000-0005-0000-0000-0000539A0000}"/>
    <cellStyle name="Note 5 8 6 4 2" xfId="27643" xr:uid="{00000000-0005-0000-0000-0000549A0000}"/>
    <cellStyle name="Note 5 8 6 4 3" xfId="42096" xr:uid="{00000000-0005-0000-0000-0000559A0000}"/>
    <cellStyle name="Note 5 8 6 5" xfId="12628" xr:uid="{00000000-0005-0000-0000-0000569A0000}"/>
    <cellStyle name="Note 5 8 6 5 2" xfId="30063" xr:uid="{00000000-0005-0000-0000-0000579A0000}"/>
    <cellStyle name="Note 5 8 6 5 3" xfId="44516" xr:uid="{00000000-0005-0000-0000-0000589A0000}"/>
    <cellStyle name="Note 5 8 6 6" xfId="19635" xr:uid="{00000000-0005-0000-0000-0000599A0000}"/>
    <cellStyle name="Note 5 8 7" xfId="2795" xr:uid="{00000000-0005-0000-0000-00005A9A0000}"/>
    <cellStyle name="Note 5 8 7 2" xfId="5306" xr:uid="{00000000-0005-0000-0000-00005B9A0000}"/>
    <cellStyle name="Note 5 8 7 2 2" xfId="14605" xr:uid="{00000000-0005-0000-0000-00005C9A0000}"/>
    <cellStyle name="Note 5 8 7 2 2 2" xfId="32040" xr:uid="{00000000-0005-0000-0000-00005D9A0000}"/>
    <cellStyle name="Note 5 8 7 2 2 3" xfId="46493" xr:uid="{00000000-0005-0000-0000-00005E9A0000}"/>
    <cellStyle name="Note 5 8 7 2 3" xfId="17066" xr:uid="{00000000-0005-0000-0000-00005F9A0000}"/>
    <cellStyle name="Note 5 8 7 2 3 2" xfId="34501" xr:uid="{00000000-0005-0000-0000-0000609A0000}"/>
    <cellStyle name="Note 5 8 7 2 3 3" xfId="48954" xr:uid="{00000000-0005-0000-0000-0000619A0000}"/>
    <cellStyle name="Note 5 8 7 2 4" xfId="22742" xr:uid="{00000000-0005-0000-0000-0000629A0000}"/>
    <cellStyle name="Note 5 8 7 2 5" xfId="37195" xr:uid="{00000000-0005-0000-0000-0000639A0000}"/>
    <cellStyle name="Note 5 8 7 3" xfId="7768" xr:uid="{00000000-0005-0000-0000-0000649A0000}"/>
    <cellStyle name="Note 5 8 7 3 2" xfId="25203" xr:uid="{00000000-0005-0000-0000-0000659A0000}"/>
    <cellStyle name="Note 5 8 7 3 3" xfId="39656" xr:uid="{00000000-0005-0000-0000-0000669A0000}"/>
    <cellStyle name="Note 5 8 7 4" xfId="10209" xr:uid="{00000000-0005-0000-0000-0000679A0000}"/>
    <cellStyle name="Note 5 8 7 4 2" xfId="27644" xr:uid="{00000000-0005-0000-0000-0000689A0000}"/>
    <cellStyle name="Note 5 8 7 4 3" xfId="42097" xr:uid="{00000000-0005-0000-0000-0000699A0000}"/>
    <cellStyle name="Note 5 8 7 5" xfId="12629" xr:uid="{00000000-0005-0000-0000-00006A9A0000}"/>
    <cellStyle name="Note 5 8 7 5 2" xfId="30064" xr:uid="{00000000-0005-0000-0000-00006B9A0000}"/>
    <cellStyle name="Note 5 8 7 5 3" xfId="44517" xr:uid="{00000000-0005-0000-0000-00006C9A0000}"/>
    <cellStyle name="Note 5 8 7 6" xfId="19636" xr:uid="{00000000-0005-0000-0000-00006D9A0000}"/>
    <cellStyle name="Note 5 8 8" xfId="2796" xr:uid="{00000000-0005-0000-0000-00006E9A0000}"/>
    <cellStyle name="Note 5 8 8 2" xfId="5307" xr:uid="{00000000-0005-0000-0000-00006F9A0000}"/>
    <cellStyle name="Note 5 8 8 2 2" xfId="22743" xr:uid="{00000000-0005-0000-0000-0000709A0000}"/>
    <cellStyle name="Note 5 8 8 2 3" xfId="37196" xr:uid="{00000000-0005-0000-0000-0000719A0000}"/>
    <cellStyle name="Note 5 8 8 3" xfId="7769" xr:uid="{00000000-0005-0000-0000-0000729A0000}"/>
    <cellStyle name="Note 5 8 8 3 2" xfId="25204" xr:uid="{00000000-0005-0000-0000-0000739A0000}"/>
    <cellStyle name="Note 5 8 8 3 3" xfId="39657" xr:uid="{00000000-0005-0000-0000-0000749A0000}"/>
    <cellStyle name="Note 5 8 8 4" xfId="10210" xr:uid="{00000000-0005-0000-0000-0000759A0000}"/>
    <cellStyle name="Note 5 8 8 4 2" xfId="27645" xr:uid="{00000000-0005-0000-0000-0000769A0000}"/>
    <cellStyle name="Note 5 8 8 4 3" xfId="42098" xr:uid="{00000000-0005-0000-0000-0000779A0000}"/>
    <cellStyle name="Note 5 8 8 5" xfId="12630" xr:uid="{00000000-0005-0000-0000-0000789A0000}"/>
    <cellStyle name="Note 5 8 8 5 2" xfId="30065" xr:uid="{00000000-0005-0000-0000-0000799A0000}"/>
    <cellStyle name="Note 5 8 8 5 3" xfId="44518" xr:uid="{00000000-0005-0000-0000-00007A9A0000}"/>
    <cellStyle name="Note 5 8 8 6" xfId="15469" xr:uid="{00000000-0005-0000-0000-00007B9A0000}"/>
    <cellStyle name="Note 5 8 8 6 2" xfId="32904" xr:uid="{00000000-0005-0000-0000-00007C9A0000}"/>
    <cellStyle name="Note 5 8 8 6 3" xfId="47357" xr:uid="{00000000-0005-0000-0000-00007D9A0000}"/>
    <cellStyle name="Note 5 8 8 7" xfId="19637" xr:uid="{00000000-0005-0000-0000-00007E9A0000}"/>
    <cellStyle name="Note 5 8 8 8" xfId="20631" xr:uid="{00000000-0005-0000-0000-00007F9A0000}"/>
    <cellStyle name="Note 5 8 9" xfId="5288" xr:uid="{00000000-0005-0000-0000-0000809A0000}"/>
    <cellStyle name="Note 5 8 9 2" xfId="14591" xr:uid="{00000000-0005-0000-0000-0000819A0000}"/>
    <cellStyle name="Note 5 8 9 2 2" xfId="32026" xr:uid="{00000000-0005-0000-0000-0000829A0000}"/>
    <cellStyle name="Note 5 8 9 2 3" xfId="46479" xr:uid="{00000000-0005-0000-0000-0000839A0000}"/>
    <cellStyle name="Note 5 8 9 3" xfId="17052" xr:uid="{00000000-0005-0000-0000-0000849A0000}"/>
    <cellStyle name="Note 5 8 9 3 2" xfId="34487" xr:uid="{00000000-0005-0000-0000-0000859A0000}"/>
    <cellStyle name="Note 5 8 9 3 3" xfId="48940" xr:uid="{00000000-0005-0000-0000-0000869A0000}"/>
    <cellStyle name="Note 5 8 9 4" xfId="22724" xr:uid="{00000000-0005-0000-0000-0000879A0000}"/>
    <cellStyle name="Note 5 8 9 5" xfId="37177" xr:uid="{00000000-0005-0000-0000-0000889A0000}"/>
    <cellStyle name="Note 5 9" xfId="2797" xr:uid="{00000000-0005-0000-0000-0000899A0000}"/>
    <cellStyle name="Note 5 9 10" xfId="7770" xr:uid="{00000000-0005-0000-0000-00008A9A0000}"/>
    <cellStyle name="Note 5 9 10 2" xfId="25205" xr:uid="{00000000-0005-0000-0000-00008B9A0000}"/>
    <cellStyle name="Note 5 9 10 3" xfId="39658" xr:uid="{00000000-0005-0000-0000-00008C9A0000}"/>
    <cellStyle name="Note 5 9 11" xfId="10211" xr:uid="{00000000-0005-0000-0000-00008D9A0000}"/>
    <cellStyle name="Note 5 9 11 2" xfId="27646" xr:uid="{00000000-0005-0000-0000-00008E9A0000}"/>
    <cellStyle name="Note 5 9 11 3" xfId="42099" xr:uid="{00000000-0005-0000-0000-00008F9A0000}"/>
    <cellStyle name="Note 5 9 12" xfId="12631" xr:uid="{00000000-0005-0000-0000-0000909A0000}"/>
    <cellStyle name="Note 5 9 12 2" xfId="30066" xr:uid="{00000000-0005-0000-0000-0000919A0000}"/>
    <cellStyle name="Note 5 9 12 3" xfId="44519" xr:uid="{00000000-0005-0000-0000-0000929A0000}"/>
    <cellStyle name="Note 5 9 13" xfId="19638" xr:uid="{00000000-0005-0000-0000-0000939A0000}"/>
    <cellStyle name="Note 5 9 2" xfId="2798" xr:uid="{00000000-0005-0000-0000-0000949A0000}"/>
    <cellStyle name="Note 5 9 2 2" xfId="2799" xr:uid="{00000000-0005-0000-0000-0000959A0000}"/>
    <cellStyle name="Note 5 9 2 2 2" xfId="5310" xr:uid="{00000000-0005-0000-0000-0000969A0000}"/>
    <cellStyle name="Note 5 9 2 2 2 2" xfId="14608" xr:uid="{00000000-0005-0000-0000-0000979A0000}"/>
    <cellStyle name="Note 5 9 2 2 2 2 2" xfId="32043" xr:uid="{00000000-0005-0000-0000-0000989A0000}"/>
    <cellStyle name="Note 5 9 2 2 2 2 3" xfId="46496" xr:uid="{00000000-0005-0000-0000-0000999A0000}"/>
    <cellStyle name="Note 5 9 2 2 2 3" xfId="17069" xr:uid="{00000000-0005-0000-0000-00009A9A0000}"/>
    <cellStyle name="Note 5 9 2 2 2 3 2" xfId="34504" xr:uid="{00000000-0005-0000-0000-00009B9A0000}"/>
    <cellStyle name="Note 5 9 2 2 2 3 3" xfId="48957" xr:uid="{00000000-0005-0000-0000-00009C9A0000}"/>
    <cellStyle name="Note 5 9 2 2 2 4" xfId="22746" xr:uid="{00000000-0005-0000-0000-00009D9A0000}"/>
    <cellStyle name="Note 5 9 2 2 2 5" xfId="37199" xr:uid="{00000000-0005-0000-0000-00009E9A0000}"/>
    <cellStyle name="Note 5 9 2 2 3" xfId="7772" xr:uid="{00000000-0005-0000-0000-00009F9A0000}"/>
    <cellStyle name="Note 5 9 2 2 3 2" xfId="25207" xr:uid="{00000000-0005-0000-0000-0000A09A0000}"/>
    <cellStyle name="Note 5 9 2 2 3 3" xfId="39660" xr:uid="{00000000-0005-0000-0000-0000A19A0000}"/>
    <cellStyle name="Note 5 9 2 2 4" xfId="10213" xr:uid="{00000000-0005-0000-0000-0000A29A0000}"/>
    <cellStyle name="Note 5 9 2 2 4 2" xfId="27648" xr:uid="{00000000-0005-0000-0000-0000A39A0000}"/>
    <cellStyle name="Note 5 9 2 2 4 3" xfId="42101" xr:uid="{00000000-0005-0000-0000-0000A49A0000}"/>
    <cellStyle name="Note 5 9 2 2 5" xfId="12633" xr:uid="{00000000-0005-0000-0000-0000A59A0000}"/>
    <cellStyle name="Note 5 9 2 2 5 2" xfId="30068" xr:uid="{00000000-0005-0000-0000-0000A69A0000}"/>
    <cellStyle name="Note 5 9 2 2 5 3" xfId="44521" xr:uid="{00000000-0005-0000-0000-0000A79A0000}"/>
    <cellStyle name="Note 5 9 2 2 6" xfId="19640" xr:uid="{00000000-0005-0000-0000-0000A89A0000}"/>
    <cellStyle name="Note 5 9 2 3" xfId="2800" xr:uid="{00000000-0005-0000-0000-0000A99A0000}"/>
    <cellStyle name="Note 5 9 2 3 2" xfId="5311" xr:uid="{00000000-0005-0000-0000-0000AA9A0000}"/>
    <cellStyle name="Note 5 9 2 3 2 2" xfId="14609" xr:uid="{00000000-0005-0000-0000-0000AB9A0000}"/>
    <cellStyle name="Note 5 9 2 3 2 2 2" xfId="32044" xr:uid="{00000000-0005-0000-0000-0000AC9A0000}"/>
    <cellStyle name="Note 5 9 2 3 2 2 3" xfId="46497" xr:uid="{00000000-0005-0000-0000-0000AD9A0000}"/>
    <cellStyle name="Note 5 9 2 3 2 3" xfId="17070" xr:uid="{00000000-0005-0000-0000-0000AE9A0000}"/>
    <cellStyle name="Note 5 9 2 3 2 3 2" xfId="34505" xr:uid="{00000000-0005-0000-0000-0000AF9A0000}"/>
    <cellStyle name="Note 5 9 2 3 2 3 3" xfId="48958" xr:uid="{00000000-0005-0000-0000-0000B09A0000}"/>
    <cellStyle name="Note 5 9 2 3 2 4" xfId="22747" xr:uid="{00000000-0005-0000-0000-0000B19A0000}"/>
    <cellStyle name="Note 5 9 2 3 2 5" xfId="37200" xr:uid="{00000000-0005-0000-0000-0000B29A0000}"/>
    <cellStyle name="Note 5 9 2 3 3" xfId="7773" xr:uid="{00000000-0005-0000-0000-0000B39A0000}"/>
    <cellStyle name="Note 5 9 2 3 3 2" xfId="25208" xr:uid="{00000000-0005-0000-0000-0000B49A0000}"/>
    <cellStyle name="Note 5 9 2 3 3 3" xfId="39661" xr:uid="{00000000-0005-0000-0000-0000B59A0000}"/>
    <cellStyle name="Note 5 9 2 3 4" xfId="10214" xr:uid="{00000000-0005-0000-0000-0000B69A0000}"/>
    <cellStyle name="Note 5 9 2 3 4 2" xfId="27649" xr:uid="{00000000-0005-0000-0000-0000B79A0000}"/>
    <cellStyle name="Note 5 9 2 3 4 3" xfId="42102" xr:uid="{00000000-0005-0000-0000-0000B89A0000}"/>
    <cellStyle name="Note 5 9 2 3 5" xfId="12634" xr:uid="{00000000-0005-0000-0000-0000B99A0000}"/>
    <cellStyle name="Note 5 9 2 3 5 2" xfId="30069" xr:uid="{00000000-0005-0000-0000-0000BA9A0000}"/>
    <cellStyle name="Note 5 9 2 3 5 3" xfId="44522" xr:uid="{00000000-0005-0000-0000-0000BB9A0000}"/>
    <cellStyle name="Note 5 9 2 3 6" xfId="19641" xr:uid="{00000000-0005-0000-0000-0000BC9A0000}"/>
    <cellStyle name="Note 5 9 2 4" xfId="2801" xr:uid="{00000000-0005-0000-0000-0000BD9A0000}"/>
    <cellStyle name="Note 5 9 2 4 2" xfId="5312" xr:uid="{00000000-0005-0000-0000-0000BE9A0000}"/>
    <cellStyle name="Note 5 9 2 4 2 2" xfId="22748" xr:uid="{00000000-0005-0000-0000-0000BF9A0000}"/>
    <cellStyle name="Note 5 9 2 4 2 3" xfId="37201" xr:uid="{00000000-0005-0000-0000-0000C09A0000}"/>
    <cellStyle name="Note 5 9 2 4 3" xfId="7774" xr:uid="{00000000-0005-0000-0000-0000C19A0000}"/>
    <cellStyle name="Note 5 9 2 4 3 2" xfId="25209" xr:uid="{00000000-0005-0000-0000-0000C29A0000}"/>
    <cellStyle name="Note 5 9 2 4 3 3" xfId="39662" xr:uid="{00000000-0005-0000-0000-0000C39A0000}"/>
    <cellStyle name="Note 5 9 2 4 4" xfId="10215" xr:uid="{00000000-0005-0000-0000-0000C49A0000}"/>
    <cellStyle name="Note 5 9 2 4 4 2" xfId="27650" xr:uid="{00000000-0005-0000-0000-0000C59A0000}"/>
    <cellStyle name="Note 5 9 2 4 4 3" xfId="42103" xr:uid="{00000000-0005-0000-0000-0000C69A0000}"/>
    <cellStyle name="Note 5 9 2 4 5" xfId="12635" xr:uid="{00000000-0005-0000-0000-0000C79A0000}"/>
    <cellStyle name="Note 5 9 2 4 5 2" xfId="30070" xr:uid="{00000000-0005-0000-0000-0000C89A0000}"/>
    <cellStyle name="Note 5 9 2 4 5 3" xfId="44523" xr:uid="{00000000-0005-0000-0000-0000C99A0000}"/>
    <cellStyle name="Note 5 9 2 4 6" xfId="15470" xr:uid="{00000000-0005-0000-0000-0000CA9A0000}"/>
    <cellStyle name="Note 5 9 2 4 6 2" xfId="32905" xr:uid="{00000000-0005-0000-0000-0000CB9A0000}"/>
    <cellStyle name="Note 5 9 2 4 6 3" xfId="47358" xr:uid="{00000000-0005-0000-0000-0000CC9A0000}"/>
    <cellStyle name="Note 5 9 2 4 7" xfId="19642" xr:uid="{00000000-0005-0000-0000-0000CD9A0000}"/>
    <cellStyle name="Note 5 9 2 4 8" xfId="20632" xr:uid="{00000000-0005-0000-0000-0000CE9A0000}"/>
    <cellStyle name="Note 5 9 2 5" xfId="5309" xr:uid="{00000000-0005-0000-0000-0000CF9A0000}"/>
    <cellStyle name="Note 5 9 2 5 2" xfId="14607" xr:uid="{00000000-0005-0000-0000-0000D09A0000}"/>
    <cellStyle name="Note 5 9 2 5 2 2" xfId="32042" xr:uid="{00000000-0005-0000-0000-0000D19A0000}"/>
    <cellStyle name="Note 5 9 2 5 2 3" xfId="46495" xr:uid="{00000000-0005-0000-0000-0000D29A0000}"/>
    <cellStyle name="Note 5 9 2 5 3" xfId="17068" xr:uid="{00000000-0005-0000-0000-0000D39A0000}"/>
    <cellStyle name="Note 5 9 2 5 3 2" xfId="34503" xr:uid="{00000000-0005-0000-0000-0000D49A0000}"/>
    <cellStyle name="Note 5 9 2 5 3 3" xfId="48956" xr:uid="{00000000-0005-0000-0000-0000D59A0000}"/>
    <cellStyle name="Note 5 9 2 5 4" xfId="22745" xr:uid="{00000000-0005-0000-0000-0000D69A0000}"/>
    <cellStyle name="Note 5 9 2 5 5" xfId="37198" xr:uid="{00000000-0005-0000-0000-0000D79A0000}"/>
    <cellStyle name="Note 5 9 2 6" xfId="7771" xr:uid="{00000000-0005-0000-0000-0000D89A0000}"/>
    <cellStyle name="Note 5 9 2 6 2" xfId="25206" xr:uid="{00000000-0005-0000-0000-0000D99A0000}"/>
    <cellStyle name="Note 5 9 2 6 3" xfId="39659" xr:uid="{00000000-0005-0000-0000-0000DA9A0000}"/>
    <cellStyle name="Note 5 9 2 7" xfId="10212" xr:uid="{00000000-0005-0000-0000-0000DB9A0000}"/>
    <cellStyle name="Note 5 9 2 7 2" xfId="27647" xr:uid="{00000000-0005-0000-0000-0000DC9A0000}"/>
    <cellStyle name="Note 5 9 2 7 3" xfId="42100" xr:uid="{00000000-0005-0000-0000-0000DD9A0000}"/>
    <cellStyle name="Note 5 9 2 8" xfId="12632" xr:uid="{00000000-0005-0000-0000-0000DE9A0000}"/>
    <cellStyle name="Note 5 9 2 8 2" xfId="30067" xr:uid="{00000000-0005-0000-0000-0000DF9A0000}"/>
    <cellStyle name="Note 5 9 2 8 3" xfId="44520" xr:uid="{00000000-0005-0000-0000-0000E09A0000}"/>
    <cellStyle name="Note 5 9 2 9" xfId="19639" xr:uid="{00000000-0005-0000-0000-0000E19A0000}"/>
    <cellStyle name="Note 5 9 3" xfId="2802" xr:uid="{00000000-0005-0000-0000-0000E29A0000}"/>
    <cellStyle name="Note 5 9 3 2" xfId="2803" xr:uid="{00000000-0005-0000-0000-0000E39A0000}"/>
    <cellStyle name="Note 5 9 3 2 2" xfId="5314" xr:uid="{00000000-0005-0000-0000-0000E49A0000}"/>
    <cellStyle name="Note 5 9 3 2 2 2" xfId="14611" xr:uid="{00000000-0005-0000-0000-0000E59A0000}"/>
    <cellStyle name="Note 5 9 3 2 2 2 2" xfId="32046" xr:uid="{00000000-0005-0000-0000-0000E69A0000}"/>
    <cellStyle name="Note 5 9 3 2 2 2 3" xfId="46499" xr:uid="{00000000-0005-0000-0000-0000E79A0000}"/>
    <cellStyle name="Note 5 9 3 2 2 3" xfId="17072" xr:uid="{00000000-0005-0000-0000-0000E89A0000}"/>
    <cellStyle name="Note 5 9 3 2 2 3 2" xfId="34507" xr:uid="{00000000-0005-0000-0000-0000E99A0000}"/>
    <cellStyle name="Note 5 9 3 2 2 3 3" xfId="48960" xr:uid="{00000000-0005-0000-0000-0000EA9A0000}"/>
    <cellStyle name="Note 5 9 3 2 2 4" xfId="22750" xr:uid="{00000000-0005-0000-0000-0000EB9A0000}"/>
    <cellStyle name="Note 5 9 3 2 2 5" xfId="37203" xr:uid="{00000000-0005-0000-0000-0000EC9A0000}"/>
    <cellStyle name="Note 5 9 3 2 3" xfId="7776" xr:uid="{00000000-0005-0000-0000-0000ED9A0000}"/>
    <cellStyle name="Note 5 9 3 2 3 2" xfId="25211" xr:uid="{00000000-0005-0000-0000-0000EE9A0000}"/>
    <cellStyle name="Note 5 9 3 2 3 3" xfId="39664" xr:uid="{00000000-0005-0000-0000-0000EF9A0000}"/>
    <cellStyle name="Note 5 9 3 2 4" xfId="10217" xr:uid="{00000000-0005-0000-0000-0000F09A0000}"/>
    <cellStyle name="Note 5 9 3 2 4 2" xfId="27652" xr:uid="{00000000-0005-0000-0000-0000F19A0000}"/>
    <cellStyle name="Note 5 9 3 2 4 3" xfId="42105" xr:uid="{00000000-0005-0000-0000-0000F29A0000}"/>
    <cellStyle name="Note 5 9 3 2 5" xfId="12637" xr:uid="{00000000-0005-0000-0000-0000F39A0000}"/>
    <cellStyle name="Note 5 9 3 2 5 2" xfId="30072" xr:uid="{00000000-0005-0000-0000-0000F49A0000}"/>
    <cellStyle name="Note 5 9 3 2 5 3" xfId="44525" xr:uid="{00000000-0005-0000-0000-0000F59A0000}"/>
    <cellStyle name="Note 5 9 3 2 6" xfId="19644" xr:uid="{00000000-0005-0000-0000-0000F69A0000}"/>
    <cellStyle name="Note 5 9 3 3" xfId="2804" xr:uid="{00000000-0005-0000-0000-0000F79A0000}"/>
    <cellStyle name="Note 5 9 3 3 2" xfId="5315" xr:uid="{00000000-0005-0000-0000-0000F89A0000}"/>
    <cellStyle name="Note 5 9 3 3 2 2" xfId="14612" xr:uid="{00000000-0005-0000-0000-0000F99A0000}"/>
    <cellStyle name="Note 5 9 3 3 2 2 2" xfId="32047" xr:uid="{00000000-0005-0000-0000-0000FA9A0000}"/>
    <cellStyle name="Note 5 9 3 3 2 2 3" xfId="46500" xr:uid="{00000000-0005-0000-0000-0000FB9A0000}"/>
    <cellStyle name="Note 5 9 3 3 2 3" xfId="17073" xr:uid="{00000000-0005-0000-0000-0000FC9A0000}"/>
    <cellStyle name="Note 5 9 3 3 2 3 2" xfId="34508" xr:uid="{00000000-0005-0000-0000-0000FD9A0000}"/>
    <cellStyle name="Note 5 9 3 3 2 3 3" xfId="48961" xr:uid="{00000000-0005-0000-0000-0000FE9A0000}"/>
    <cellStyle name="Note 5 9 3 3 2 4" xfId="22751" xr:uid="{00000000-0005-0000-0000-0000FF9A0000}"/>
    <cellStyle name="Note 5 9 3 3 2 5" xfId="37204" xr:uid="{00000000-0005-0000-0000-0000009B0000}"/>
    <cellStyle name="Note 5 9 3 3 3" xfId="7777" xr:uid="{00000000-0005-0000-0000-0000019B0000}"/>
    <cellStyle name="Note 5 9 3 3 3 2" xfId="25212" xr:uid="{00000000-0005-0000-0000-0000029B0000}"/>
    <cellStyle name="Note 5 9 3 3 3 3" xfId="39665" xr:uid="{00000000-0005-0000-0000-0000039B0000}"/>
    <cellStyle name="Note 5 9 3 3 4" xfId="10218" xr:uid="{00000000-0005-0000-0000-0000049B0000}"/>
    <cellStyle name="Note 5 9 3 3 4 2" xfId="27653" xr:uid="{00000000-0005-0000-0000-0000059B0000}"/>
    <cellStyle name="Note 5 9 3 3 4 3" xfId="42106" xr:uid="{00000000-0005-0000-0000-0000069B0000}"/>
    <cellStyle name="Note 5 9 3 3 5" xfId="12638" xr:uid="{00000000-0005-0000-0000-0000079B0000}"/>
    <cellStyle name="Note 5 9 3 3 5 2" xfId="30073" xr:uid="{00000000-0005-0000-0000-0000089B0000}"/>
    <cellStyle name="Note 5 9 3 3 5 3" xfId="44526" xr:uid="{00000000-0005-0000-0000-0000099B0000}"/>
    <cellStyle name="Note 5 9 3 3 6" xfId="19645" xr:uid="{00000000-0005-0000-0000-00000A9B0000}"/>
    <cellStyle name="Note 5 9 3 4" xfId="2805" xr:uid="{00000000-0005-0000-0000-00000B9B0000}"/>
    <cellStyle name="Note 5 9 3 4 2" xfId="5316" xr:uid="{00000000-0005-0000-0000-00000C9B0000}"/>
    <cellStyle name="Note 5 9 3 4 2 2" xfId="22752" xr:uid="{00000000-0005-0000-0000-00000D9B0000}"/>
    <cellStyle name="Note 5 9 3 4 2 3" xfId="37205" xr:uid="{00000000-0005-0000-0000-00000E9B0000}"/>
    <cellStyle name="Note 5 9 3 4 3" xfId="7778" xr:uid="{00000000-0005-0000-0000-00000F9B0000}"/>
    <cellStyle name="Note 5 9 3 4 3 2" xfId="25213" xr:uid="{00000000-0005-0000-0000-0000109B0000}"/>
    <cellStyle name="Note 5 9 3 4 3 3" xfId="39666" xr:uid="{00000000-0005-0000-0000-0000119B0000}"/>
    <cellStyle name="Note 5 9 3 4 4" xfId="10219" xr:uid="{00000000-0005-0000-0000-0000129B0000}"/>
    <cellStyle name="Note 5 9 3 4 4 2" xfId="27654" xr:uid="{00000000-0005-0000-0000-0000139B0000}"/>
    <cellStyle name="Note 5 9 3 4 4 3" xfId="42107" xr:uid="{00000000-0005-0000-0000-0000149B0000}"/>
    <cellStyle name="Note 5 9 3 4 5" xfId="12639" xr:uid="{00000000-0005-0000-0000-0000159B0000}"/>
    <cellStyle name="Note 5 9 3 4 5 2" xfId="30074" xr:uid="{00000000-0005-0000-0000-0000169B0000}"/>
    <cellStyle name="Note 5 9 3 4 5 3" xfId="44527" xr:uid="{00000000-0005-0000-0000-0000179B0000}"/>
    <cellStyle name="Note 5 9 3 4 6" xfId="15471" xr:uid="{00000000-0005-0000-0000-0000189B0000}"/>
    <cellStyle name="Note 5 9 3 4 6 2" xfId="32906" xr:uid="{00000000-0005-0000-0000-0000199B0000}"/>
    <cellStyle name="Note 5 9 3 4 6 3" xfId="47359" xr:uid="{00000000-0005-0000-0000-00001A9B0000}"/>
    <cellStyle name="Note 5 9 3 4 7" xfId="19646" xr:uid="{00000000-0005-0000-0000-00001B9B0000}"/>
    <cellStyle name="Note 5 9 3 4 8" xfId="20633" xr:uid="{00000000-0005-0000-0000-00001C9B0000}"/>
    <cellStyle name="Note 5 9 3 5" xfId="5313" xr:uid="{00000000-0005-0000-0000-00001D9B0000}"/>
    <cellStyle name="Note 5 9 3 5 2" xfId="14610" xr:uid="{00000000-0005-0000-0000-00001E9B0000}"/>
    <cellStyle name="Note 5 9 3 5 2 2" xfId="32045" xr:uid="{00000000-0005-0000-0000-00001F9B0000}"/>
    <cellStyle name="Note 5 9 3 5 2 3" xfId="46498" xr:uid="{00000000-0005-0000-0000-0000209B0000}"/>
    <cellStyle name="Note 5 9 3 5 3" xfId="17071" xr:uid="{00000000-0005-0000-0000-0000219B0000}"/>
    <cellStyle name="Note 5 9 3 5 3 2" xfId="34506" xr:uid="{00000000-0005-0000-0000-0000229B0000}"/>
    <cellStyle name="Note 5 9 3 5 3 3" xfId="48959" xr:uid="{00000000-0005-0000-0000-0000239B0000}"/>
    <cellStyle name="Note 5 9 3 5 4" xfId="22749" xr:uid="{00000000-0005-0000-0000-0000249B0000}"/>
    <cellStyle name="Note 5 9 3 5 5" xfId="37202" xr:uid="{00000000-0005-0000-0000-0000259B0000}"/>
    <cellStyle name="Note 5 9 3 6" xfId="7775" xr:uid="{00000000-0005-0000-0000-0000269B0000}"/>
    <cellStyle name="Note 5 9 3 6 2" xfId="25210" xr:uid="{00000000-0005-0000-0000-0000279B0000}"/>
    <cellStyle name="Note 5 9 3 6 3" xfId="39663" xr:uid="{00000000-0005-0000-0000-0000289B0000}"/>
    <cellStyle name="Note 5 9 3 7" xfId="10216" xr:uid="{00000000-0005-0000-0000-0000299B0000}"/>
    <cellStyle name="Note 5 9 3 7 2" xfId="27651" xr:uid="{00000000-0005-0000-0000-00002A9B0000}"/>
    <cellStyle name="Note 5 9 3 7 3" xfId="42104" xr:uid="{00000000-0005-0000-0000-00002B9B0000}"/>
    <cellStyle name="Note 5 9 3 8" xfId="12636" xr:uid="{00000000-0005-0000-0000-00002C9B0000}"/>
    <cellStyle name="Note 5 9 3 8 2" xfId="30071" xr:uid="{00000000-0005-0000-0000-00002D9B0000}"/>
    <cellStyle name="Note 5 9 3 8 3" xfId="44524" xr:uid="{00000000-0005-0000-0000-00002E9B0000}"/>
    <cellStyle name="Note 5 9 3 9" xfId="19643" xr:uid="{00000000-0005-0000-0000-00002F9B0000}"/>
    <cellStyle name="Note 5 9 4" xfId="2806" xr:uid="{00000000-0005-0000-0000-0000309B0000}"/>
    <cellStyle name="Note 5 9 4 2" xfId="2807" xr:uid="{00000000-0005-0000-0000-0000319B0000}"/>
    <cellStyle name="Note 5 9 4 2 2" xfId="5318" xr:uid="{00000000-0005-0000-0000-0000329B0000}"/>
    <cellStyle name="Note 5 9 4 2 2 2" xfId="14614" xr:uid="{00000000-0005-0000-0000-0000339B0000}"/>
    <cellStyle name="Note 5 9 4 2 2 2 2" xfId="32049" xr:uid="{00000000-0005-0000-0000-0000349B0000}"/>
    <cellStyle name="Note 5 9 4 2 2 2 3" xfId="46502" xr:uid="{00000000-0005-0000-0000-0000359B0000}"/>
    <cellStyle name="Note 5 9 4 2 2 3" xfId="17075" xr:uid="{00000000-0005-0000-0000-0000369B0000}"/>
    <cellStyle name="Note 5 9 4 2 2 3 2" xfId="34510" xr:uid="{00000000-0005-0000-0000-0000379B0000}"/>
    <cellStyle name="Note 5 9 4 2 2 3 3" xfId="48963" xr:uid="{00000000-0005-0000-0000-0000389B0000}"/>
    <cellStyle name="Note 5 9 4 2 2 4" xfId="22754" xr:uid="{00000000-0005-0000-0000-0000399B0000}"/>
    <cellStyle name="Note 5 9 4 2 2 5" xfId="37207" xr:uid="{00000000-0005-0000-0000-00003A9B0000}"/>
    <cellStyle name="Note 5 9 4 2 3" xfId="7780" xr:uid="{00000000-0005-0000-0000-00003B9B0000}"/>
    <cellStyle name="Note 5 9 4 2 3 2" xfId="25215" xr:uid="{00000000-0005-0000-0000-00003C9B0000}"/>
    <cellStyle name="Note 5 9 4 2 3 3" xfId="39668" xr:uid="{00000000-0005-0000-0000-00003D9B0000}"/>
    <cellStyle name="Note 5 9 4 2 4" xfId="10221" xr:uid="{00000000-0005-0000-0000-00003E9B0000}"/>
    <cellStyle name="Note 5 9 4 2 4 2" xfId="27656" xr:uid="{00000000-0005-0000-0000-00003F9B0000}"/>
    <cellStyle name="Note 5 9 4 2 4 3" xfId="42109" xr:uid="{00000000-0005-0000-0000-0000409B0000}"/>
    <cellStyle name="Note 5 9 4 2 5" xfId="12641" xr:uid="{00000000-0005-0000-0000-0000419B0000}"/>
    <cellStyle name="Note 5 9 4 2 5 2" xfId="30076" xr:uid="{00000000-0005-0000-0000-0000429B0000}"/>
    <cellStyle name="Note 5 9 4 2 5 3" xfId="44529" xr:uid="{00000000-0005-0000-0000-0000439B0000}"/>
    <cellStyle name="Note 5 9 4 2 6" xfId="19648" xr:uid="{00000000-0005-0000-0000-0000449B0000}"/>
    <cellStyle name="Note 5 9 4 3" xfId="2808" xr:uid="{00000000-0005-0000-0000-0000459B0000}"/>
    <cellStyle name="Note 5 9 4 3 2" xfId="5319" xr:uid="{00000000-0005-0000-0000-0000469B0000}"/>
    <cellStyle name="Note 5 9 4 3 2 2" xfId="14615" xr:uid="{00000000-0005-0000-0000-0000479B0000}"/>
    <cellStyle name="Note 5 9 4 3 2 2 2" xfId="32050" xr:uid="{00000000-0005-0000-0000-0000489B0000}"/>
    <cellStyle name="Note 5 9 4 3 2 2 3" xfId="46503" xr:uid="{00000000-0005-0000-0000-0000499B0000}"/>
    <cellStyle name="Note 5 9 4 3 2 3" xfId="17076" xr:uid="{00000000-0005-0000-0000-00004A9B0000}"/>
    <cellStyle name="Note 5 9 4 3 2 3 2" xfId="34511" xr:uid="{00000000-0005-0000-0000-00004B9B0000}"/>
    <cellStyle name="Note 5 9 4 3 2 3 3" xfId="48964" xr:uid="{00000000-0005-0000-0000-00004C9B0000}"/>
    <cellStyle name="Note 5 9 4 3 2 4" xfId="22755" xr:uid="{00000000-0005-0000-0000-00004D9B0000}"/>
    <cellStyle name="Note 5 9 4 3 2 5" xfId="37208" xr:uid="{00000000-0005-0000-0000-00004E9B0000}"/>
    <cellStyle name="Note 5 9 4 3 3" xfId="7781" xr:uid="{00000000-0005-0000-0000-00004F9B0000}"/>
    <cellStyle name="Note 5 9 4 3 3 2" xfId="25216" xr:uid="{00000000-0005-0000-0000-0000509B0000}"/>
    <cellStyle name="Note 5 9 4 3 3 3" xfId="39669" xr:uid="{00000000-0005-0000-0000-0000519B0000}"/>
    <cellStyle name="Note 5 9 4 3 4" xfId="10222" xr:uid="{00000000-0005-0000-0000-0000529B0000}"/>
    <cellStyle name="Note 5 9 4 3 4 2" xfId="27657" xr:uid="{00000000-0005-0000-0000-0000539B0000}"/>
    <cellStyle name="Note 5 9 4 3 4 3" xfId="42110" xr:uid="{00000000-0005-0000-0000-0000549B0000}"/>
    <cellStyle name="Note 5 9 4 3 5" xfId="12642" xr:uid="{00000000-0005-0000-0000-0000559B0000}"/>
    <cellStyle name="Note 5 9 4 3 5 2" xfId="30077" xr:uid="{00000000-0005-0000-0000-0000569B0000}"/>
    <cellStyle name="Note 5 9 4 3 5 3" xfId="44530" xr:uid="{00000000-0005-0000-0000-0000579B0000}"/>
    <cellStyle name="Note 5 9 4 3 6" xfId="19649" xr:uid="{00000000-0005-0000-0000-0000589B0000}"/>
    <cellStyle name="Note 5 9 4 4" xfId="2809" xr:uid="{00000000-0005-0000-0000-0000599B0000}"/>
    <cellStyle name="Note 5 9 4 4 2" xfId="5320" xr:uid="{00000000-0005-0000-0000-00005A9B0000}"/>
    <cellStyle name="Note 5 9 4 4 2 2" xfId="22756" xr:uid="{00000000-0005-0000-0000-00005B9B0000}"/>
    <cellStyle name="Note 5 9 4 4 2 3" xfId="37209" xr:uid="{00000000-0005-0000-0000-00005C9B0000}"/>
    <cellStyle name="Note 5 9 4 4 3" xfId="7782" xr:uid="{00000000-0005-0000-0000-00005D9B0000}"/>
    <cellStyle name="Note 5 9 4 4 3 2" xfId="25217" xr:uid="{00000000-0005-0000-0000-00005E9B0000}"/>
    <cellStyle name="Note 5 9 4 4 3 3" xfId="39670" xr:uid="{00000000-0005-0000-0000-00005F9B0000}"/>
    <cellStyle name="Note 5 9 4 4 4" xfId="10223" xr:uid="{00000000-0005-0000-0000-0000609B0000}"/>
    <cellStyle name="Note 5 9 4 4 4 2" xfId="27658" xr:uid="{00000000-0005-0000-0000-0000619B0000}"/>
    <cellStyle name="Note 5 9 4 4 4 3" xfId="42111" xr:uid="{00000000-0005-0000-0000-0000629B0000}"/>
    <cellStyle name="Note 5 9 4 4 5" xfId="12643" xr:uid="{00000000-0005-0000-0000-0000639B0000}"/>
    <cellStyle name="Note 5 9 4 4 5 2" xfId="30078" xr:uid="{00000000-0005-0000-0000-0000649B0000}"/>
    <cellStyle name="Note 5 9 4 4 5 3" xfId="44531" xr:uid="{00000000-0005-0000-0000-0000659B0000}"/>
    <cellStyle name="Note 5 9 4 4 6" xfId="15472" xr:uid="{00000000-0005-0000-0000-0000669B0000}"/>
    <cellStyle name="Note 5 9 4 4 6 2" xfId="32907" xr:uid="{00000000-0005-0000-0000-0000679B0000}"/>
    <cellStyle name="Note 5 9 4 4 6 3" xfId="47360" xr:uid="{00000000-0005-0000-0000-0000689B0000}"/>
    <cellStyle name="Note 5 9 4 4 7" xfId="19650" xr:uid="{00000000-0005-0000-0000-0000699B0000}"/>
    <cellStyle name="Note 5 9 4 4 8" xfId="20634" xr:uid="{00000000-0005-0000-0000-00006A9B0000}"/>
    <cellStyle name="Note 5 9 4 5" xfId="5317" xr:uid="{00000000-0005-0000-0000-00006B9B0000}"/>
    <cellStyle name="Note 5 9 4 5 2" xfId="14613" xr:uid="{00000000-0005-0000-0000-00006C9B0000}"/>
    <cellStyle name="Note 5 9 4 5 2 2" xfId="32048" xr:uid="{00000000-0005-0000-0000-00006D9B0000}"/>
    <cellStyle name="Note 5 9 4 5 2 3" xfId="46501" xr:uid="{00000000-0005-0000-0000-00006E9B0000}"/>
    <cellStyle name="Note 5 9 4 5 3" xfId="17074" xr:uid="{00000000-0005-0000-0000-00006F9B0000}"/>
    <cellStyle name="Note 5 9 4 5 3 2" xfId="34509" xr:uid="{00000000-0005-0000-0000-0000709B0000}"/>
    <cellStyle name="Note 5 9 4 5 3 3" xfId="48962" xr:uid="{00000000-0005-0000-0000-0000719B0000}"/>
    <cellStyle name="Note 5 9 4 5 4" xfId="22753" xr:uid="{00000000-0005-0000-0000-0000729B0000}"/>
    <cellStyle name="Note 5 9 4 5 5" xfId="37206" xr:uid="{00000000-0005-0000-0000-0000739B0000}"/>
    <cellStyle name="Note 5 9 4 6" xfId="7779" xr:uid="{00000000-0005-0000-0000-0000749B0000}"/>
    <cellStyle name="Note 5 9 4 6 2" xfId="25214" xr:uid="{00000000-0005-0000-0000-0000759B0000}"/>
    <cellStyle name="Note 5 9 4 6 3" xfId="39667" xr:uid="{00000000-0005-0000-0000-0000769B0000}"/>
    <cellStyle name="Note 5 9 4 7" xfId="10220" xr:uid="{00000000-0005-0000-0000-0000779B0000}"/>
    <cellStyle name="Note 5 9 4 7 2" xfId="27655" xr:uid="{00000000-0005-0000-0000-0000789B0000}"/>
    <cellStyle name="Note 5 9 4 7 3" xfId="42108" xr:uid="{00000000-0005-0000-0000-0000799B0000}"/>
    <cellStyle name="Note 5 9 4 8" xfId="12640" xr:uid="{00000000-0005-0000-0000-00007A9B0000}"/>
    <cellStyle name="Note 5 9 4 8 2" xfId="30075" xr:uid="{00000000-0005-0000-0000-00007B9B0000}"/>
    <cellStyle name="Note 5 9 4 8 3" xfId="44528" xr:uid="{00000000-0005-0000-0000-00007C9B0000}"/>
    <cellStyle name="Note 5 9 4 9" xfId="19647" xr:uid="{00000000-0005-0000-0000-00007D9B0000}"/>
    <cellStyle name="Note 5 9 5" xfId="2810" xr:uid="{00000000-0005-0000-0000-00007E9B0000}"/>
    <cellStyle name="Note 5 9 5 2" xfId="2811" xr:uid="{00000000-0005-0000-0000-00007F9B0000}"/>
    <cellStyle name="Note 5 9 5 2 2" xfId="5322" xr:uid="{00000000-0005-0000-0000-0000809B0000}"/>
    <cellStyle name="Note 5 9 5 2 2 2" xfId="14617" xr:uid="{00000000-0005-0000-0000-0000819B0000}"/>
    <cellStyle name="Note 5 9 5 2 2 2 2" xfId="32052" xr:uid="{00000000-0005-0000-0000-0000829B0000}"/>
    <cellStyle name="Note 5 9 5 2 2 2 3" xfId="46505" xr:uid="{00000000-0005-0000-0000-0000839B0000}"/>
    <cellStyle name="Note 5 9 5 2 2 3" xfId="17078" xr:uid="{00000000-0005-0000-0000-0000849B0000}"/>
    <cellStyle name="Note 5 9 5 2 2 3 2" xfId="34513" xr:uid="{00000000-0005-0000-0000-0000859B0000}"/>
    <cellStyle name="Note 5 9 5 2 2 3 3" xfId="48966" xr:uid="{00000000-0005-0000-0000-0000869B0000}"/>
    <cellStyle name="Note 5 9 5 2 2 4" xfId="22758" xr:uid="{00000000-0005-0000-0000-0000879B0000}"/>
    <cellStyle name="Note 5 9 5 2 2 5" xfId="37211" xr:uid="{00000000-0005-0000-0000-0000889B0000}"/>
    <cellStyle name="Note 5 9 5 2 3" xfId="7784" xr:uid="{00000000-0005-0000-0000-0000899B0000}"/>
    <cellStyle name="Note 5 9 5 2 3 2" xfId="25219" xr:uid="{00000000-0005-0000-0000-00008A9B0000}"/>
    <cellStyle name="Note 5 9 5 2 3 3" xfId="39672" xr:uid="{00000000-0005-0000-0000-00008B9B0000}"/>
    <cellStyle name="Note 5 9 5 2 4" xfId="10225" xr:uid="{00000000-0005-0000-0000-00008C9B0000}"/>
    <cellStyle name="Note 5 9 5 2 4 2" xfId="27660" xr:uid="{00000000-0005-0000-0000-00008D9B0000}"/>
    <cellStyle name="Note 5 9 5 2 4 3" xfId="42113" xr:uid="{00000000-0005-0000-0000-00008E9B0000}"/>
    <cellStyle name="Note 5 9 5 2 5" xfId="12645" xr:uid="{00000000-0005-0000-0000-00008F9B0000}"/>
    <cellStyle name="Note 5 9 5 2 5 2" xfId="30080" xr:uid="{00000000-0005-0000-0000-0000909B0000}"/>
    <cellStyle name="Note 5 9 5 2 5 3" xfId="44533" xr:uid="{00000000-0005-0000-0000-0000919B0000}"/>
    <cellStyle name="Note 5 9 5 2 6" xfId="19652" xr:uid="{00000000-0005-0000-0000-0000929B0000}"/>
    <cellStyle name="Note 5 9 5 3" xfId="2812" xr:uid="{00000000-0005-0000-0000-0000939B0000}"/>
    <cellStyle name="Note 5 9 5 3 2" xfId="5323" xr:uid="{00000000-0005-0000-0000-0000949B0000}"/>
    <cellStyle name="Note 5 9 5 3 2 2" xfId="14618" xr:uid="{00000000-0005-0000-0000-0000959B0000}"/>
    <cellStyle name="Note 5 9 5 3 2 2 2" xfId="32053" xr:uid="{00000000-0005-0000-0000-0000969B0000}"/>
    <cellStyle name="Note 5 9 5 3 2 2 3" xfId="46506" xr:uid="{00000000-0005-0000-0000-0000979B0000}"/>
    <cellStyle name="Note 5 9 5 3 2 3" xfId="17079" xr:uid="{00000000-0005-0000-0000-0000989B0000}"/>
    <cellStyle name="Note 5 9 5 3 2 3 2" xfId="34514" xr:uid="{00000000-0005-0000-0000-0000999B0000}"/>
    <cellStyle name="Note 5 9 5 3 2 3 3" xfId="48967" xr:uid="{00000000-0005-0000-0000-00009A9B0000}"/>
    <cellStyle name="Note 5 9 5 3 2 4" xfId="22759" xr:uid="{00000000-0005-0000-0000-00009B9B0000}"/>
    <cellStyle name="Note 5 9 5 3 2 5" xfId="37212" xr:uid="{00000000-0005-0000-0000-00009C9B0000}"/>
    <cellStyle name="Note 5 9 5 3 3" xfId="7785" xr:uid="{00000000-0005-0000-0000-00009D9B0000}"/>
    <cellStyle name="Note 5 9 5 3 3 2" xfId="25220" xr:uid="{00000000-0005-0000-0000-00009E9B0000}"/>
    <cellStyle name="Note 5 9 5 3 3 3" xfId="39673" xr:uid="{00000000-0005-0000-0000-00009F9B0000}"/>
    <cellStyle name="Note 5 9 5 3 4" xfId="10226" xr:uid="{00000000-0005-0000-0000-0000A09B0000}"/>
    <cellStyle name="Note 5 9 5 3 4 2" xfId="27661" xr:uid="{00000000-0005-0000-0000-0000A19B0000}"/>
    <cellStyle name="Note 5 9 5 3 4 3" xfId="42114" xr:uid="{00000000-0005-0000-0000-0000A29B0000}"/>
    <cellStyle name="Note 5 9 5 3 5" xfId="12646" xr:uid="{00000000-0005-0000-0000-0000A39B0000}"/>
    <cellStyle name="Note 5 9 5 3 5 2" xfId="30081" xr:uid="{00000000-0005-0000-0000-0000A49B0000}"/>
    <cellStyle name="Note 5 9 5 3 5 3" xfId="44534" xr:uid="{00000000-0005-0000-0000-0000A59B0000}"/>
    <cellStyle name="Note 5 9 5 3 6" xfId="19653" xr:uid="{00000000-0005-0000-0000-0000A69B0000}"/>
    <cellStyle name="Note 5 9 5 4" xfId="2813" xr:uid="{00000000-0005-0000-0000-0000A79B0000}"/>
    <cellStyle name="Note 5 9 5 4 2" xfId="5324" xr:uid="{00000000-0005-0000-0000-0000A89B0000}"/>
    <cellStyle name="Note 5 9 5 4 2 2" xfId="22760" xr:uid="{00000000-0005-0000-0000-0000A99B0000}"/>
    <cellStyle name="Note 5 9 5 4 2 3" xfId="37213" xr:uid="{00000000-0005-0000-0000-0000AA9B0000}"/>
    <cellStyle name="Note 5 9 5 4 3" xfId="7786" xr:uid="{00000000-0005-0000-0000-0000AB9B0000}"/>
    <cellStyle name="Note 5 9 5 4 3 2" xfId="25221" xr:uid="{00000000-0005-0000-0000-0000AC9B0000}"/>
    <cellStyle name="Note 5 9 5 4 3 3" xfId="39674" xr:uid="{00000000-0005-0000-0000-0000AD9B0000}"/>
    <cellStyle name="Note 5 9 5 4 4" xfId="10227" xr:uid="{00000000-0005-0000-0000-0000AE9B0000}"/>
    <cellStyle name="Note 5 9 5 4 4 2" xfId="27662" xr:uid="{00000000-0005-0000-0000-0000AF9B0000}"/>
    <cellStyle name="Note 5 9 5 4 4 3" xfId="42115" xr:uid="{00000000-0005-0000-0000-0000B09B0000}"/>
    <cellStyle name="Note 5 9 5 4 5" xfId="12647" xr:uid="{00000000-0005-0000-0000-0000B19B0000}"/>
    <cellStyle name="Note 5 9 5 4 5 2" xfId="30082" xr:uid="{00000000-0005-0000-0000-0000B29B0000}"/>
    <cellStyle name="Note 5 9 5 4 5 3" xfId="44535" xr:uid="{00000000-0005-0000-0000-0000B39B0000}"/>
    <cellStyle name="Note 5 9 5 4 6" xfId="15473" xr:uid="{00000000-0005-0000-0000-0000B49B0000}"/>
    <cellStyle name="Note 5 9 5 4 6 2" xfId="32908" xr:uid="{00000000-0005-0000-0000-0000B59B0000}"/>
    <cellStyle name="Note 5 9 5 4 6 3" xfId="47361" xr:uid="{00000000-0005-0000-0000-0000B69B0000}"/>
    <cellStyle name="Note 5 9 5 4 7" xfId="19654" xr:uid="{00000000-0005-0000-0000-0000B79B0000}"/>
    <cellStyle name="Note 5 9 5 4 8" xfId="20635" xr:uid="{00000000-0005-0000-0000-0000B89B0000}"/>
    <cellStyle name="Note 5 9 5 5" xfId="5321" xr:uid="{00000000-0005-0000-0000-0000B99B0000}"/>
    <cellStyle name="Note 5 9 5 5 2" xfId="14616" xr:uid="{00000000-0005-0000-0000-0000BA9B0000}"/>
    <cellStyle name="Note 5 9 5 5 2 2" xfId="32051" xr:uid="{00000000-0005-0000-0000-0000BB9B0000}"/>
    <cellStyle name="Note 5 9 5 5 2 3" xfId="46504" xr:uid="{00000000-0005-0000-0000-0000BC9B0000}"/>
    <cellStyle name="Note 5 9 5 5 3" xfId="17077" xr:uid="{00000000-0005-0000-0000-0000BD9B0000}"/>
    <cellStyle name="Note 5 9 5 5 3 2" xfId="34512" xr:uid="{00000000-0005-0000-0000-0000BE9B0000}"/>
    <cellStyle name="Note 5 9 5 5 3 3" xfId="48965" xr:uid="{00000000-0005-0000-0000-0000BF9B0000}"/>
    <cellStyle name="Note 5 9 5 5 4" xfId="22757" xr:uid="{00000000-0005-0000-0000-0000C09B0000}"/>
    <cellStyle name="Note 5 9 5 5 5" xfId="37210" xr:uid="{00000000-0005-0000-0000-0000C19B0000}"/>
    <cellStyle name="Note 5 9 5 6" xfId="7783" xr:uid="{00000000-0005-0000-0000-0000C29B0000}"/>
    <cellStyle name="Note 5 9 5 6 2" xfId="25218" xr:uid="{00000000-0005-0000-0000-0000C39B0000}"/>
    <cellStyle name="Note 5 9 5 6 3" xfId="39671" xr:uid="{00000000-0005-0000-0000-0000C49B0000}"/>
    <cellStyle name="Note 5 9 5 7" xfId="10224" xr:uid="{00000000-0005-0000-0000-0000C59B0000}"/>
    <cellStyle name="Note 5 9 5 7 2" xfId="27659" xr:uid="{00000000-0005-0000-0000-0000C69B0000}"/>
    <cellStyle name="Note 5 9 5 7 3" xfId="42112" xr:uid="{00000000-0005-0000-0000-0000C79B0000}"/>
    <cellStyle name="Note 5 9 5 8" xfId="12644" xr:uid="{00000000-0005-0000-0000-0000C89B0000}"/>
    <cellStyle name="Note 5 9 5 8 2" xfId="30079" xr:uid="{00000000-0005-0000-0000-0000C99B0000}"/>
    <cellStyle name="Note 5 9 5 8 3" xfId="44532" xr:uid="{00000000-0005-0000-0000-0000CA9B0000}"/>
    <cellStyle name="Note 5 9 5 9" xfId="19651" xr:uid="{00000000-0005-0000-0000-0000CB9B0000}"/>
    <cellStyle name="Note 5 9 6" xfId="2814" xr:uid="{00000000-0005-0000-0000-0000CC9B0000}"/>
    <cellStyle name="Note 5 9 6 2" xfId="5325" xr:uid="{00000000-0005-0000-0000-0000CD9B0000}"/>
    <cellStyle name="Note 5 9 6 2 2" xfId="14619" xr:uid="{00000000-0005-0000-0000-0000CE9B0000}"/>
    <cellStyle name="Note 5 9 6 2 2 2" xfId="32054" xr:uid="{00000000-0005-0000-0000-0000CF9B0000}"/>
    <cellStyle name="Note 5 9 6 2 2 3" xfId="46507" xr:uid="{00000000-0005-0000-0000-0000D09B0000}"/>
    <cellStyle name="Note 5 9 6 2 3" xfId="17080" xr:uid="{00000000-0005-0000-0000-0000D19B0000}"/>
    <cellStyle name="Note 5 9 6 2 3 2" xfId="34515" xr:uid="{00000000-0005-0000-0000-0000D29B0000}"/>
    <cellStyle name="Note 5 9 6 2 3 3" xfId="48968" xr:uid="{00000000-0005-0000-0000-0000D39B0000}"/>
    <cellStyle name="Note 5 9 6 2 4" xfId="22761" xr:uid="{00000000-0005-0000-0000-0000D49B0000}"/>
    <cellStyle name="Note 5 9 6 2 5" xfId="37214" xr:uid="{00000000-0005-0000-0000-0000D59B0000}"/>
    <cellStyle name="Note 5 9 6 3" xfId="7787" xr:uid="{00000000-0005-0000-0000-0000D69B0000}"/>
    <cellStyle name="Note 5 9 6 3 2" xfId="25222" xr:uid="{00000000-0005-0000-0000-0000D79B0000}"/>
    <cellStyle name="Note 5 9 6 3 3" xfId="39675" xr:uid="{00000000-0005-0000-0000-0000D89B0000}"/>
    <cellStyle name="Note 5 9 6 4" xfId="10228" xr:uid="{00000000-0005-0000-0000-0000D99B0000}"/>
    <cellStyle name="Note 5 9 6 4 2" xfId="27663" xr:uid="{00000000-0005-0000-0000-0000DA9B0000}"/>
    <cellStyle name="Note 5 9 6 4 3" xfId="42116" xr:uid="{00000000-0005-0000-0000-0000DB9B0000}"/>
    <cellStyle name="Note 5 9 6 5" xfId="12648" xr:uid="{00000000-0005-0000-0000-0000DC9B0000}"/>
    <cellStyle name="Note 5 9 6 5 2" xfId="30083" xr:uid="{00000000-0005-0000-0000-0000DD9B0000}"/>
    <cellStyle name="Note 5 9 6 5 3" xfId="44536" xr:uid="{00000000-0005-0000-0000-0000DE9B0000}"/>
    <cellStyle name="Note 5 9 6 6" xfId="19655" xr:uid="{00000000-0005-0000-0000-0000DF9B0000}"/>
    <cellStyle name="Note 5 9 7" xfId="2815" xr:uid="{00000000-0005-0000-0000-0000E09B0000}"/>
    <cellStyle name="Note 5 9 7 2" xfId="5326" xr:uid="{00000000-0005-0000-0000-0000E19B0000}"/>
    <cellStyle name="Note 5 9 7 2 2" xfId="14620" xr:uid="{00000000-0005-0000-0000-0000E29B0000}"/>
    <cellStyle name="Note 5 9 7 2 2 2" xfId="32055" xr:uid="{00000000-0005-0000-0000-0000E39B0000}"/>
    <cellStyle name="Note 5 9 7 2 2 3" xfId="46508" xr:uid="{00000000-0005-0000-0000-0000E49B0000}"/>
    <cellStyle name="Note 5 9 7 2 3" xfId="17081" xr:uid="{00000000-0005-0000-0000-0000E59B0000}"/>
    <cellStyle name="Note 5 9 7 2 3 2" xfId="34516" xr:uid="{00000000-0005-0000-0000-0000E69B0000}"/>
    <cellStyle name="Note 5 9 7 2 3 3" xfId="48969" xr:uid="{00000000-0005-0000-0000-0000E79B0000}"/>
    <cellStyle name="Note 5 9 7 2 4" xfId="22762" xr:uid="{00000000-0005-0000-0000-0000E89B0000}"/>
    <cellStyle name="Note 5 9 7 2 5" xfId="37215" xr:uid="{00000000-0005-0000-0000-0000E99B0000}"/>
    <cellStyle name="Note 5 9 7 3" xfId="7788" xr:uid="{00000000-0005-0000-0000-0000EA9B0000}"/>
    <cellStyle name="Note 5 9 7 3 2" xfId="25223" xr:uid="{00000000-0005-0000-0000-0000EB9B0000}"/>
    <cellStyle name="Note 5 9 7 3 3" xfId="39676" xr:uid="{00000000-0005-0000-0000-0000EC9B0000}"/>
    <cellStyle name="Note 5 9 7 4" xfId="10229" xr:uid="{00000000-0005-0000-0000-0000ED9B0000}"/>
    <cellStyle name="Note 5 9 7 4 2" xfId="27664" xr:uid="{00000000-0005-0000-0000-0000EE9B0000}"/>
    <cellStyle name="Note 5 9 7 4 3" xfId="42117" xr:uid="{00000000-0005-0000-0000-0000EF9B0000}"/>
    <cellStyle name="Note 5 9 7 5" xfId="12649" xr:uid="{00000000-0005-0000-0000-0000F09B0000}"/>
    <cellStyle name="Note 5 9 7 5 2" xfId="30084" xr:uid="{00000000-0005-0000-0000-0000F19B0000}"/>
    <cellStyle name="Note 5 9 7 5 3" xfId="44537" xr:uid="{00000000-0005-0000-0000-0000F29B0000}"/>
    <cellStyle name="Note 5 9 7 6" xfId="19656" xr:uid="{00000000-0005-0000-0000-0000F39B0000}"/>
    <cellStyle name="Note 5 9 8" xfId="2816" xr:uid="{00000000-0005-0000-0000-0000F49B0000}"/>
    <cellStyle name="Note 5 9 8 2" xfId="5327" xr:uid="{00000000-0005-0000-0000-0000F59B0000}"/>
    <cellStyle name="Note 5 9 8 2 2" xfId="22763" xr:uid="{00000000-0005-0000-0000-0000F69B0000}"/>
    <cellStyle name="Note 5 9 8 2 3" xfId="37216" xr:uid="{00000000-0005-0000-0000-0000F79B0000}"/>
    <cellStyle name="Note 5 9 8 3" xfId="7789" xr:uid="{00000000-0005-0000-0000-0000F89B0000}"/>
    <cellStyle name="Note 5 9 8 3 2" xfId="25224" xr:uid="{00000000-0005-0000-0000-0000F99B0000}"/>
    <cellStyle name="Note 5 9 8 3 3" xfId="39677" xr:uid="{00000000-0005-0000-0000-0000FA9B0000}"/>
    <cellStyle name="Note 5 9 8 4" xfId="10230" xr:uid="{00000000-0005-0000-0000-0000FB9B0000}"/>
    <cellStyle name="Note 5 9 8 4 2" xfId="27665" xr:uid="{00000000-0005-0000-0000-0000FC9B0000}"/>
    <cellStyle name="Note 5 9 8 4 3" xfId="42118" xr:uid="{00000000-0005-0000-0000-0000FD9B0000}"/>
    <cellStyle name="Note 5 9 8 5" xfId="12650" xr:uid="{00000000-0005-0000-0000-0000FE9B0000}"/>
    <cellStyle name="Note 5 9 8 5 2" xfId="30085" xr:uid="{00000000-0005-0000-0000-0000FF9B0000}"/>
    <cellStyle name="Note 5 9 8 5 3" xfId="44538" xr:uid="{00000000-0005-0000-0000-0000009C0000}"/>
    <cellStyle name="Note 5 9 8 6" xfId="15474" xr:uid="{00000000-0005-0000-0000-0000019C0000}"/>
    <cellStyle name="Note 5 9 8 6 2" xfId="32909" xr:uid="{00000000-0005-0000-0000-0000029C0000}"/>
    <cellStyle name="Note 5 9 8 6 3" xfId="47362" xr:uid="{00000000-0005-0000-0000-0000039C0000}"/>
    <cellStyle name="Note 5 9 8 7" xfId="19657" xr:uid="{00000000-0005-0000-0000-0000049C0000}"/>
    <cellStyle name="Note 5 9 8 8" xfId="20636" xr:uid="{00000000-0005-0000-0000-0000059C0000}"/>
    <cellStyle name="Note 5 9 9" xfId="5308" xr:uid="{00000000-0005-0000-0000-0000069C0000}"/>
    <cellStyle name="Note 5 9 9 2" xfId="14606" xr:uid="{00000000-0005-0000-0000-0000079C0000}"/>
    <cellStyle name="Note 5 9 9 2 2" xfId="32041" xr:uid="{00000000-0005-0000-0000-0000089C0000}"/>
    <cellStyle name="Note 5 9 9 2 3" xfId="46494" xr:uid="{00000000-0005-0000-0000-0000099C0000}"/>
    <cellStyle name="Note 5 9 9 3" xfId="17067" xr:uid="{00000000-0005-0000-0000-00000A9C0000}"/>
    <cellStyle name="Note 5 9 9 3 2" xfId="34502" xr:uid="{00000000-0005-0000-0000-00000B9C0000}"/>
    <cellStyle name="Note 5 9 9 3 3" xfId="48955" xr:uid="{00000000-0005-0000-0000-00000C9C0000}"/>
    <cellStyle name="Note 5 9 9 4" xfId="22744" xr:uid="{00000000-0005-0000-0000-00000D9C0000}"/>
    <cellStyle name="Note 5 9 9 5" xfId="37197" xr:uid="{00000000-0005-0000-0000-00000E9C0000}"/>
    <cellStyle name="Note 6" xfId="2817" xr:uid="{00000000-0005-0000-0000-00000F9C0000}"/>
    <cellStyle name="Note 6 10" xfId="2818" xr:uid="{00000000-0005-0000-0000-0000109C0000}"/>
    <cellStyle name="Note 6 10 10" xfId="7791" xr:uid="{00000000-0005-0000-0000-0000119C0000}"/>
    <cellStyle name="Note 6 10 10 2" xfId="25226" xr:uid="{00000000-0005-0000-0000-0000129C0000}"/>
    <cellStyle name="Note 6 10 10 3" xfId="39679" xr:uid="{00000000-0005-0000-0000-0000139C0000}"/>
    <cellStyle name="Note 6 10 11" xfId="10232" xr:uid="{00000000-0005-0000-0000-0000149C0000}"/>
    <cellStyle name="Note 6 10 11 2" xfId="27667" xr:uid="{00000000-0005-0000-0000-0000159C0000}"/>
    <cellStyle name="Note 6 10 11 3" xfId="42120" xr:uid="{00000000-0005-0000-0000-0000169C0000}"/>
    <cellStyle name="Note 6 10 12" xfId="12652" xr:uid="{00000000-0005-0000-0000-0000179C0000}"/>
    <cellStyle name="Note 6 10 12 2" xfId="30087" xr:uid="{00000000-0005-0000-0000-0000189C0000}"/>
    <cellStyle name="Note 6 10 12 3" xfId="44540" xr:uid="{00000000-0005-0000-0000-0000199C0000}"/>
    <cellStyle name="Note 6 10 13" xfId="19659" xr:uid="{00000000-0005-0000-0000-00001A9C0000}"/>
    <cellStyle name="Note 6 10 2" xfId="2819" xr:uid="{00000000-0005-0000-0000-00001B9C0000}"/>
    <cellStyle name="Note 6 10 2 2" xfId="2820" xr:uid="{00000000-0005-0000-0000-00001C9C0000}"/>
    <cellStyle name="Note 6 10 2 2 2" xfId="5331" xr:uid="{00000000-0005-0000-0000-00001D9C0000}"/>
    <cellStyle name="Note 6 10 2 2 2 2" xfId="14624" xr:uid="{00000000-0005-0000-0000-00001E9C0000}"/>
    <cellStyle name="Note 6 10 2 2 2 2 2" xfId="32059" xr:uid="{00000000-0005-0000-0000-00001F9C0000}"/>
    <cellStyle name="Note 6 10 2 2 2 2 3" xfId="46512" xr:uid="{00000000-0005-0000-0000-0000209C0000}"/>
    <cellStyle name="Note 6 10 2 2 2 3" xfId="17085" xr:uid="{00000000-0005-0000-0000-0000219C0000}"/>
    <cellStyle name="Note 6 10 2 2 2 3 2" xfId="34520" xr:uid="{00000000-0005-0000-0000-0000229C0000}"/>
    <cellStyle name="Note 6 10 2 2 2 3 3" xfId="48973" xr:uid="{00000000-0005-0000-0000-0000239C0000}"/>
    <cellStyle name="Note 6 10 2 2 2 4" xfId="22767" xr:uid="{00000000-0005-0000-0000-0000249C0000}"/>
    <cellStyle name="Note 6 10 2 2 2 5" xfId="37220" xr:uid="{00000000-0005-0000-0000-0000259C0000}"/>
    <cellStyle name="Note 6 10 2 2 3" xfId="7793" xr:uid="{00000000-0005-0000-0000-0000269C0000}"/>
    <cellStyle name="Note 6 10 2 2 3 2" xfId="25228" xr:uid="{00000000-0005-0000-0000-0000279C0000}"/>
    <cellStyle name="Note 6 10 2 2 3 3" xfId="39681" xr:uid="{00000000-0005-0000-0000-0000289C0000}"/>
    <cellStyle name="Note 6 10 2 2 4" xfId="10234" xr:uid="{00000000-0005-0000-0000-0000299C0000}"/>
    <cellStyle name="Note 6 10 2 2 4 2" xfId="27669" xr:uid="{00000000-0005-0000-0000-00002A9C0000}"/>
    <cellStyle name="Note 6 10 2 2 4 3" xfId="42122" xr:uid="{00000000-0005-0000-0000-00002B9C0000}"/>
    <cellStyle name="Note 6 10 2 2 5" xfId="12654" xr:uid="{00000000-0005-0000-0000-00002C9C0000}"/>
    <cellStyle name="Note 6 10 2 2 5 2" xfId="30089" xr:uid="{00000000-0005-0000-0000-00002D9C0000}"/>
    <cellStyle name="Note 6 10 2 2 5 3" xfId="44542" xr:uid="{00000000-0005-0000-0000-00002E9C0000}"/>
    <cellStyle name="Note 6 10 2 2 6" xfId="19661" xr:uid="{00000000-0005-0000-0000-00002F9C0000}"/>
    <cellStyle name="Note 6 10 2 3" xfId="2821" xr:uid="{00000000-0005-0000-0000-0000309C0000}"/>
    <cellStyle name="Note 6 10 2 3 2" xfId="5332" xr:uid="{00000000-0005-0000-0000-0000319C0000}"/>
    <cellStyle name="Note 6 10 2 3 2 2" xfId="14625" xr:uid="{00000000-0005-0000-0000-0000329C0000}"/>
    <cellStyle name="Note 6 10 2 3 2 2 2" xfId="32060" xr:uid="{00000000-0005-0000-0000-0000339C0000}"/>
    <cellStyle name="Note 6 10 2 3 2 2 3" xfId="46513" xr:uid="{00000000-0005-0000-0000-0000349C0000}"/>
    <cellStyle name="Note 6 10 2 3 2 3" xfId="17086" xr:uid="{00000000-0005-0000-0000-0000359C0000}"/>
    <cellStyle name="Note 6 10 2 3 2 3 2" xfId="34521" xr:uid="{00000000-0005-0000-0000-0000369C0000}"/>
    <cellStyle name="Note 6 10 2 3 2 3 3" xfId="48974" xr:uid="{00000000-0005-0000-0000-0000379C0000}"/>
    <cellStyle name="Note 6 10 2 3 2 4" xfId="22768" xr:uid="{00000000-0005-0000-0000-0000389C0000}"/>
    <cellStyle name="Note 6 10 2 3 2 5" xfId="37221" xr:uid="{00000000-0005-0000-0000-0000399C0000}"/>
    <cellStyle name="Note 6 10 2 3 3" xfId="7794" xr:uid="{00000000-0005-0000-0000-00003A9C0000}"/>
    <cellStyle name="Note 6 10 2 3 3 2" xfId="25229" xr:uid="{00000000-0005-0000-0000-00003B9C0000}"/>
    <cellStyle name="Note 6 10 2 3 3 3" xfId="39682" xr:uid="{00000000-0005-0000-0000-00003C9C0000}"/>
    <cellStyle name="Note 6 10 2 3 4" xfId="10235" xr:uid="{00000000-0005-0000-0000-00003D9C0000}"/>
    <cellStyle name="Note 6 10 2 3 4 2" xfId="27670" xr:uid="{00000000-0005-0000-0000-00003E9C0000}"/>
    <cellStyle name="Note 6 10 2 3 4 3" xfId="42123" xr:uid="{00000000-0005-0000-0000-00003F9C0000}"/>
    <cellStyle name="Note 6 10 2 3 5" xfId="12655" xr:uid="{00000000-0005-0000-0000-0000409C0000}"/>
    <cellStyle name="Note 6 10 2 3 5 2" xfId="30090" xr:uid="{00000000-0005-0000-0000-0000419C0000}"/>
    <cellStyle name="Note 6 10 2 3 5 3" xfId="44543" xr:uid="{00000000-0005-0000-0000-0000429C0000}"/>
    <cellStyle name="Note 6 10 2 3 6" xfId="19662" xr:uid="{00000000-0005-0000-0000-0000439C0000}"/>
    <cellStyle name="Note 6 10 2 4" xfId="2822" xr:uid="{00000000-0005-0000-0000-0000449C0000}"/>
    <cellStyle name="Note 6 10 2 4 2" xfId="5333" xr:uid="{00000000-0005-0000-0000-0000459C0000}"/>
    <cellStyle name="Note 6 10 2 4 2 2" xfId="22769" xr:uid="{00000000-0005-0000-0000-0000469C0000}"/>
    <cellStyle name="Note 6 10 2 4 2 3" xfId="37222" xr:uid="{00000000-0005-0000-0000-0000479C0000}"/>
    <cellStyle name="Note 6 10 2 4 3" xfId="7795" xr:uid="{00000000-0005-0000-0000-0000489C0000}"/>
    <cellStyle name="Note 6 10 2 4 3 2" xfId="25230" xr:uid="{00000000-0005-0000-0000-0000499C0000}"/>
    <cellStyle name="Note 6 10 2 4 3 3" xfId="39683" xr:uid="{00000000-0005-0000-0000-00004A9C0000}"/>
    <cellStyle name="Note 6 10 2 4 4" xfId="10236" xr:uid="{00000000-0005-0000-0000-00004B9C0000}"/>
    <cellStyle name="Note 6 10 2 4 4 2" xfId="27671" xr:uid="{00000000-0005-0000-0000-00004C9C0000}"/>
    <cellStyle name="Note 6 10 2 4 4 3" xfId="42124" xr:uid="{00000000-0005-0000-0000-00004D9C0000}"/>
    <cellStyle name="Note 6 10 2 4 5" xfId="12656" xr:uid="{00000000-0005-0000-0000-00004E9C0000}"/>
    <cellStyle name="Note 6 10 2 4 5 2" xfId="30091" xr:uid="{00000000-0005-0000-0000-00004F9C0000}"/>
    <cellStyle name="Note 6 10 2 4 5 3" xfId="44544" xr:uid="{00000000-0005-0000-0000-0000509C0000}"/>
    <cellStyle name="Note 6 10 2 4 6" xfId="15475" xr:uid="{00000000-0005-0000-0000-0000519C0000}"/>
    <cellStyle name="Note 6 10 2 4 6 2" xfId="32910" xr:uid="{00000000-0005-0000-0000-0000529C0000}"/>
    <cellStyle name="Note 6 10 2 4 6 3" xfId="47363" xr:uid="{00000000-0005-0000-0000-0000539C0000}"/>
    <cellStyle name="Note 6 10 2 4 7" xfId="19663" xr:uid="{00000000-0005-0000-0000-0000549C0000}"/>
    <cellStyle name="Note 6 10 2 4 8" xfId="20637" xr:uid="{00000000-0005-0000-0000-0000559C0000}"/>
    <cellStyle name="Note 6 10 2 5" xfId="5330" xr:uid="{00000000-0005-0000-0000-0000569C0000}"/>
    <cellStyle name="Note 6 10 2 5 2" xfId="14623" xr:uid="{00000000-0005-0000-0000-0000579C0000}"/>
    <cellStyle name="Note 6 10 2 5 2 2" xfId="32058" xr:uid="{00000000-0005-0000-0000-0000589C0000}"/>
    <cellStyle name="Note 6 10 2 5 2 3" xfId="46511" xr:uid="{00000000-0005-0000-0000-0000599C0000}"/>
    <cellStyle name="Note 6 10 2 5 3" xfId="17084" xr:uid="{00000000-0005-0000-0000-00005A9C0000}"/>
    <cellStyle name="Note 6 10 2 5 3 2" xfId="34519" xr:uid="{00000000-0005-0000-0000-00005B9C0000}"/>
    <cellStyle name="Note 6 10 2 5 3 3" xfId="48972" xr:uid="{00000000-0005-0000-0000-00005C9C0000}"/>
    <cellStyle name="Note 6 10 2 5 4" xfId="22766" xr:uid="{00000000-0005-0000-0000-00005D9C0000}"/>
    <cellStyle name="Note 6 10 2 5 5" xfId="37219" xr:uid="{00000000-0005-0000-0000-00005E9C0000}"/>
    <cellStyle name="Note 6 10 2 6" xfId="7792" xr:uid="{00000000-0005-0000-0000-00005F9C0000}"/>
    <cellStyle name="Note 6 10 2 6 2" xfId="25227" xr:uid="{00000000-0005-0000-0000-0000609C0000}"/>
    <cellStyle name="Note 6 10 2 6 3" xfId="39680" xr:uid="{00000000-0005-0000-0000-0000619C0000}"/>
    <cellStyle name="Note 6 10 2 7" xfId="10233" xr:uid="{00000000-0005-0000-0000-0000629C0000}"/>
    <cellStyle name="Note 6 10 2 7 2" xfId="27668" xr:uid="{00000000-0005-0000-0000-0000639C0000}"/>
    <cellStyle name="Note 6 10 2 7 3" xfId="42121" xr:uid="{00000000-0005-0000-0000-0000649C0000}"/>
    <cellStyle name="Note 6 10 2 8" xfId="12653" xr:uid="{00000000-0005-0000-0000-0000659C0000}"/>
    <cellStyle name="Note 6 10 2 8 2" xfId="30088" xr:uid="{00000000-0005-0000-0000-0000669C0000}"/>
    <cellStyle name="Note 6 10 2 8 3" xfId="44541" xr:uid="{00000000-0005-0000-0000-0000679C0000}"/>
    <cellStyle name="Note 6 10 2 9" xfId="19660" xr:uid="{00000000-0005-0000-0000-0000689C0000}"/>
    <cellStyle name="Note 6 10 3" xfId="2823" xr:uid="{00000000-0005-0000-0000-0000699C0000}"/>
    <cellStyle name="Note 6 10 3 2" xfId="2824" xr:uid="{00000000-0005-0000-0000-00006A9C0000}"/>
    <cellStyle name="Note 6 10 3 2 2" xfId="5335" xr:uid="{00000000-0005-0000-0000-00006B9C0000}"/>
    <cellStyle name="Note 6 10 3 2 2 2" xfId="14627" xr:uid="{00000000-0005-0000-0000-00006C9C0000}"/>
    <cellStyle name="Note 6 10 3 2 2 2 2" xfId="32062" xr:uid="{00000000-0005-0000-0000-00006D9C0000}"/>
    <cellStyle name="Note 6 10 3 2 2 2 3" xfId="46515" xr:uid="{00000000-0005-0000-0000-00006E9C0000}"/>
    <cellStyle name="Note 6 10 3 2 2 3" xfId="17088" xr:uid="{00000000-0005-0000-0000-00006F9C0000}"/>
    <cellStyle name="Note 6 10 3 2 2 3 2" xfId="34523" xr:uid="{00000000-0005-0000-0000-0000709C0000}"/>
    <cellStyle name="Note 6 10 3 2 2 3 3" xfId="48976" xr:uid="{00000000-0005-0000-0000-0000719C0000}"/>
    <cellStyle name="Note 6 10 3 2 2 4" xfId="22771" xr:uid="{00000000-0005-0000-0000-0000729C0000}"/>
    <cellStyle name="Note 6 10 3 2 2 5" xfId="37224" xr:uid="{00000000-0005-0000-0000-0000739C0000}"/>
    <cellStyle name="Note 6 10 3 2 3" xfId="7797" xr:uid="{00000000-0005-0000-0000-0000749C0000}"/>
    <cellStyle name="Note 6 10 3 2 3 2" xfId="25232" xr:uid="{00000000-0005-0000-0000-0000759C0000}"/>
    <cellStyle name="Note 6 10 3 2 3 3" xfId="39685" xr:uid="{00000000-0005-0000-0000-0000769C0000}"/>
    <cellStyle name="Note 6 10 3 2 4" xfId="10238" xr:uid="{00000000-0005-0000-0000-0000779C0000}"/>
    <cellStyle name="Note 6 10 3 2 4 2" xfId="27673" xr:uid="{00000000-0005-0000-0000-0000789C0000}"/>
    <cellStyle name="Note 6 10 3 2 4 3" xfId="42126" xr:uid="{00000000-0005-0000-0000-0000799C0000}"/>
    <cellStyle name="Note 6 10 3 2 5" xfId="12658" xr:uid="{00000000-0005-0000-0000-00007A9C0000}"/>
    <cellStyle name="Note 6 10 3 2 5 2" xfId="30093" xr:uid="{00000000-0005-0000-0000-00007B9C0000}"/>
    <cellStyle name="Note 6 10 3 2 5 3" xfId="44546" xr:uid="{00000000-0005-0000-0000-00007C9C0000}"/>
    <cellStyle name="Note 6 10 3 2 6" xfId="19665" xr:uid="{00000000-0005-0000-0000-00007D9C0000}"/>
    <cellStyle name="Note 6 10 3 3" xfId="2825" xr:uid="{00000000-0005-0000-0000-00007E9C0000}"/>
    <cellStyle name="Note 6 10 3 3 2" xfId="5336" xr:uid="{00000000-0005-0000-0000-00007F9C0000}"/>
    <cellStyle name="Note 6 10 3 3 2 2" xfId="14628" xr:uid="{00000000-0005-0000-0000-0000809C0000}"/>
    <cellStyle name="Note 6 10 3 3 2 2 2" xfId="32063" xr:uid="{00000000-0005-0000-0000-0000819C0000}"/>
    <cellStyle name="Note 6 10 3 3 2 2 3" xfId="46516" xr:uid="{00000000-0005-0000-0000-0000829C0000}"/>
    <cellStyle name="Note 6 10 3 3 2 3" xfId="17089" xr:uid="{00000000-0005-0000-0000-0000839C0000}"/>
    <cellStyle name="Note 6 10 3 3 2 3 2" xfId="34524" xr:uid="{00000000-0005-0000-0000-0000849C0000}"/>
    <cellStyle name="Note 6 10 3 3 2 3 3" xfId="48977" xr:uid="{00000000-0005-0000-0000-0000859C0000}"/>
    <cellStyle name="Note 6 10 3 3 2 4" xfId="22772" xr:uid="{00000000-0005-0000-0000-0000869C0000}"/>
    <cellStyle name="Note 6 10 3 3 2 5" xfId="37225" xr:uid="{00000000-0005-0000-0000-0000879C0000}"/>
    <cellStyle name="Note 6 10 3 3 3" xfId="7798" xr:uid="{00000000-0005-0000-0000-0000889C0000}"/>
    <cellStyle name="Note 6 10 3 3 3 2" xfId="25233" xr:uid="{00000000-0005-0000-0000-0000899C0000}"/>
    <cellStyle name="Note 6 10 3 3 3 3" xfId="39686" xr:uid="{00000000-0005-0000-0000-00008A9C0000}"/>
    <cellStyle name="Note 6 10 3 3 4" xfId="10239" xr:uid="{00000000-0005-0000-0000-00008B9C0000}"/>
    <cellStyle name="Note 6 10 3 3 4 2" xfId="27674" xr:uid="{00000000-0005-0000-0000-00008C9C0000}"/>
    <cellStyle name="Note 6 10 3 3 4 3" xfId="42127" xr:uid="{00000000-0005-0000-0000-00008D9C0000}"/>
    <cellStyle name="Note 6 10 3 3 5" xfId="12659" xr:uid="{00000000-0005-0000-0000-00008E9C0000}"/>
    <cellStyle name="Note 6 10 3 3 5 2" xfId="30094" xr:uid="{00000000-0005-0000-0000-00008F9C0000}"/>
    <cellStyle name="Note 6 10 3 3 5 3" xfId="44547" xr:uid="{00000000-0005-0000-0000-0000909C0000}"/>
    <cellStyle name="Note 6 10 3 3 6" xfId="19666" xr:uid="{00000000-0005-0000-0000-0000919C0000}"/>
    <cellStyle name="Note 6 10 3 4" xfId="2826" xr:uid="{00000000-0005-0000-0000-0000929C0000}"/>
    <cellStyle name="Note 6 10 3 4 2" xfId="5337" xr:uid="{00000000-0005-0000-0000-0000939C0000}"/>
    <cellStyle name="Note 6 10 3 4 2 2" xfId="22773" xr:uid="{00000000-0005-0000-0000-0000949C0000}"/>
    <cellStyle name="Note 6 10 3 4 2 3" xfId="37226" xr:uid="{00000000-0005-0000-0000-0000959C0000}"/>
    <cellStyle name="Note 6 10 3 4 3" xfId="7799" xr:uid="{00000000-0005-0000-0000-0000969C0000}"/>
    <cellStyle name="Note 6 10 3 4 3 2" xfId="25234" xr:uid="{00000000-0005-0000-0000-0000979C0000}"/>
    <cellStyle name="Note 6 10 3 4 3 3" xfId="39687" xr:uid="{00000000-0005-0000-0000-0000989C0000}"/>
    <cellStyle name="Note 6 10 3 4 4" xfId="10240" xr:uid="{00000000-0005-0000-0000-0000999C0000}"/>
    <cellStyle name="Note 6 10 3 4 4 2" xfId="27675" xr:uid="{00000000-0005-0000-0000-00009A9C0000}"/>
    <cellStyle name="Note 6 10 3 4 4 3" xfId="42128" xr:uid="{00000000-0005-0000-0000-00009B9C0000}"/>
    <cellStyle name="Note 6 10 3 4 5" xfId="12660" xr:uid="{00000000-0005-0000-0000-00009C9C0000}"/>
    <cellStyle name="Note 6 10 3 4 5 2" xfId="30095" xr:uid="{00000000-0005-0000-0000-00009D9C0000}"/>
    <cellStyle name="Note 6 10 3 4 5 3" xfId="44548" xr:uid="{00000000-0005-0000-0000-00009E9C0000}"/>
    <cellStyle name="Note 6 10 3 4 6" xfId="15476" xr:uid="{00000000-0005-0000-0000-00009F9C0000}"/>
    <cellStyle name="Note 6 10 3 4 6 2" xfId="32911" xr:uid="{00000000-0005-0000-0000-0000A09C0000}"/>
    <cellStyle name="Note 6 10 3 4 6 3" xfId="47364" xr:uid="{00000000-0005-0000-0000-0000A19C0000}"/>
    <cellStyle name="Note 6 10 3 4 7" xfId="19667" xr:uid="{00000000-0005-0000-0000-0000A29C0000}"/>
    <cellStyle name="Note 6 10 3 4 8" xfId="20638" xr:uid="{00000000-0005-0000-0000-0000A39C0000}"/>
    <cellStyle name="Note 6 10 3 5" xfId="5334" xr:uid="{00000000-0005-0000-0000-0000A49C0000}"/>
    <cellStyle name="Note 6 10 3 5 2" xfId="14626" xr:uid="{00000000-0005-0000-0000-0000A59C0000}"/>
    <cellStyle name="Note 6 10 3 5 2 2" xfId="32061" xr:uid="{00000000-0005-0000-0000-0000A69C0000}"/>
    <cellStyle name="Note 6 10 3 5 2 3" xfId="46514" xr:uid="{00000000-0005-0000-0000-0000A79C0000}"/>
    <cellStyle name="Note 6 10 3 5 3" xfId="17087" xr:uid="{00000000-0005-0000-0000-0000A89C0000}"/>
    <cellStyle name="Note 6 10 3 5 3 2" xfId="34522" xr:uid="{00000000-0005-0000-0000-0000A99C0000}"/>
    <cellStyle name="Note 6 10 3 5 3 3" xfId="48975" xr:uid="{00000000-0005-0000-0000-0000AA9C0000}"/>
    <cellStyle name="Note 6 10 3 5 4" xfId="22770" xr:uid="{00000000-0005-0000-0000-0000AB9C0000}"/>
    <cellStyle name="Note 6 10 3 5 5" xfId="37223" xr:uid="{00000000-0005-0000-0000-0000AC9C0000}"/>
    <cellStyle name="Note 6 10 3 6" xfId="7796" xr:uid="{00000000-0005-0000-0000-0000AD9C0000}"/>
    <cellStyle name="Note 6 10 3 6 2" xfId="25231" xr:uid="{00000000-0005-0000-0000-0000AE9C0000}"/>
    <cellStyle name="Note 6 10 3 6 3" xfId="39684" xr:uid="{00000000-0005-0000-0000-0000AF9C0000}"/>
    <cellStyle name="Note 6 10 3 7" xfId="10237" xr:uid="{00000000-0005-0000-0000-0000B09C0000}"/>
    <cellStyle name="Note 6 10 3 7 2" xfId="27672" xr:uid="{00000000-0005-0000-0000-0000B19C0000}"/>
    <cellStyle name="Note 6 10 3 7 3" xfId="42125" xr:uid="{00000000-0005-0000-0000-0000B29C0000}"/>
    <cellStyle name="Note 6 10 3 8" xfId="12657" xr:uid="{00000000-0005-0000-0000-0000B39C0000}"/>
    <cellStyle name="Note 6 10 3 8 2" xfId="30092" xr:uid="{00000000-0005-0000-0000-0000B49C0000}"/>
    <cellStyle name="Note 6 10 3 8 3" xfId="44545" xr:uid="{00000000-0005-0000-0000-0000B59C0000}"/>
    <cellStyle name="Note 6 10 3 9" xfId="19664" xr:uid="{00000000-0005-0000-0000-0000B69C0000}"/>
    <cellStyle name="Note 6 10 4" xfId="2827" xr:uid="{00000000-0005-0000-0000-0000B79C0000}"/>
    <cellStyle name="Note 6 10 4 2" xfId="2828" xr:uid="{00000000-0005-0000-0000-0000B89C0000}"/>
    <cellStyle name="Note 6 10 4 2 2" xfId="5339" xr:uid="{00000000-0005-0000-0000-0000B99C0000}"/>
    <cellStyle name="Note 6 10 4 2 2 2" xfId="14630" xr:uid="{00000000-0005-0000-0000-0000BA9C0000}"/>
    <cellStyle name="Note 6 10 4 2 2 2 2" xfId="32065" xr:uid="{00000000-0005-0000-0000-0000BB9C0000}"/>
    <cellStyle name="Note 6 10 4 2 2 2 3" xfId="46518" xr:uid="{00000000-0005-0000-0000-0000BC9C0000}"/>
    <cellStyle name="Note 6 10 4 2 2 3" xfId="17091" xr:uid="{00000000-0005-0000-0000-0000BD9C0000}"/>
    <cellStyle name="Note 6 10 4 2 2 3 2" xfId="34526" xr:uid="{00000000-0005-0000-0000-0000BE9C0000}"/>
    <cellStyle name="Note 6 10 4 2 2 3 3" xfId="48979" xr:uid="{00000000-0005-0000-0000-0000BF9C0000}"/>
    <cellStyle name="Note 6 10 4 2 2 4" xfId="22775" xr:uid="{00000000-0005-0000-0000-0000C09C0000}"/>
    <cellStyle name="Note 6 10 4 2 2 5" xfId="37228" xr:uid="{00000000-0005-0000-0000-0000C19C0000}"/>
    <cellStyle name="Note 6 10 4 2 3" xfId="7801" xr:uid="{00000000-0005-0000-0000-0000C29C0000}"/>
    <cellStyle name="Note 6 10 4 2 3 2" xfId="25236" xr:uid="{00000000-0005-0000-0000-0000C39C0000}"/>
    <cellStyle name="Note 6 10 4 2 3 3" xfId="39689" xr:uid="{00000000-0005-0000-0000-0000C49C0000}"/>
    <cellStyle name="Note 6 10 4 2 4" xfId="10242" xr:uid="{00000000-0005-0000-0000-0000C59C0000}"/>
    <cellStyle name="Note 6 10 4 2 4 2" xfId="27677" xr:uid="{00000000-0005-0000-0000-0000C69C0000}"/>
    <cellStyle name="Note 6 10 4 2 4 3" xfId="42130" xr:uid="{00000000-0005-0000-0000-0000C79C0000}"/>
    <cellStyle name="Note 6 10 4 2 5" xfId="12662" xr:uid="{00000000-0005-0000-0000-0000C89C0000}"/>
    <cellStyle name="Note 6 10 4 2 5 2" xfId="30097" xr:uid="{00000000-0005-0000-0000-0000C99C0000}"/>
    <cellStyle name="Note 6 10 4 2 5 3" xfId="44550" xr:uid="{00000000-0005-0000-0000-0000CA9C0000}"/>
    <cellStyle name="Note 6 10 4 2 6" xfId="19669" xr:uid="{00000000-0005-0000-0000-0000CB9C0000}"/>
    <cellStyle name="Note 6 10 4 3" xfId="2829" xr:uid="{00000000-0005-0000-0000-0000CC9C0000}"/>
    <cellStyle name="Note 6 10 4 3 2" xfId="5340" xr:uid="{00000000-0005-0000-0000-0000CD9C0000}"/>
    <cellStyle name="Note 6 10 4 3 2 2" xfId="14631" xr:uid="{00000000-0005-0000-0000-0000CE9C0000}"/>
    <cellStyle name="Note 6 10 4 3 2 2 2" xfId="32066" xr:uid="{00000000-0005-0000-0000-0000CF9C0000}"/>
    <cellStyle name="Note 6 10 4 3 2 2 3" xfId="46519" xr:uid="{00000000-0005-0000-0000-0000D09C0000}"/>
    <cellStyle name="Note 6 10 4 3 2 3" xfId="17092" xr:uid="{00000000-0005-0000-0000-0000D19C0000}"/>
    <cellStyle name="Note 6 10 4 3 2 3 2" xfId="34527" xr:uid="{00000000-0005-0000-0000-0000D29C0000}"/>
    <cellStyle name="Note 6 10 4 3 2 3 3" xfId="48980" xr:uid="{00000000-0005-0000-0000-0000D39C0000}"/>
    <cellStyle name="Note 6 10 4 3 2 4" xfId="22776" xr:uid="{00000000-0005-0000-0000-0000D49C0000}"/>
    <cellStyle name="Note 6 10 4 3 2 5" xfId="37229" xr:uid="{00000000-0005-0000-0000-0000D59C0000}"/>
    <cellStyle name="Note 6 10 4 3 3" xfId="7802" xr:uid="{00000000-0005-0000-0000-0000D69C0000}"/>
    <cellStyle name="Note 6 10 4 3 3 2" xfId="25237" xr:uid="{00000000-0005-0000-0000-0000D79C0000}"/>
    <cellStyle name="Note 6 10 4 3 3 3" xfId="39690" xr:uid="{00000000-0005-0000-0000-0000D89C0000}"/>
    <cellStyle name="Note 6 10 4 3 4" xfId="10243" xr:uid="{00000000-0005-0000-0000-0000D99C0000}"/>
    <cellStyle name="Note 6 10 4 3 4 2" xfId="27678" xr:uid="{00000000-0005-0000-0000-0000DA9C0000}"/>
    <cellStyle name="Note 6 10 4 3 4 3" xfId="42131" xr:uid="{00000000-0005-0000-0000-0000DB9C0000}"/>
    <cellStyle name="Note 6 10 4 3 5" xfId="12663" xr:uid="{00000000-0005-0000-0000-0000DC9C0000}"/>
    <cellStyle name="Note 6 10 4 3 5 2" xfId="30098" xr:uid="{00000000-0005-0000-0000-0000DD9C0000}"/>
    <cellStyle name="Note 6 10 4 3 5 3" xfId="44551" xr:uid="{00000000-0005-0000-0000-0000DE9C0000}"/>
    <cellStyle name="Note 6 10 4 3 6" xfId="19670" xr:uid="{00000000-0005-0000-0000-0000DF9C0000}"/>
    <cellStyle name="Note 6 10 4 4" xfId="2830" xr:uid="{00000000-0005-0000-0000-0000E09C0000}"/>
    <cellStyle name="Note 6 10 4 4 2" xfId="5341" xr:uid="{00000000-0005-0000-0000-0000E19C0000}"/>
    <cellStyle name="Note 6 10 4 4 2 2" xfId="22777" xr:uid="{00000000-0005-0000-0000-0000E29C0000}"/>
    <cellStyle name="Note 6 10 4 4 2 3" xfId="37230" xr:uid="{00000000-0005-0000-0000-0000E39C0000}"/>
    <cellStyle name="Note 6 10 4 4 3" xfId="7803" xr:uid="{00000000-0005-0000-0000-0000E49C0000}"/>
    <cellStyle name="Note 6 10 4 4 3 2" xfId="25238" xr:uid="{00000000-0005-0000-0000-0000E59C0000}"/>
    <cellStyle name="Note 6 10 4 4 3 3" xfId="39691" xr:uid="{00000000-0005-0000-0000-0000E69C0000}"/>
    <cellStyle name="Note 6 10 4 4 4" xfId="10244" xr:uid="{00000000-0005-0000-0000-0000E79C0000}"/>
    <cellStyle name="Note 6 10 4 4 4 2" xfId="27679" xr:uid="{00000000-0005-0000-0000-0000E89C0000}"/>
    <cellStyle name="Note 6 10 4 4 4 3" xfId="42132" xr:uid="{00000000-0005-0000-0000-0000E99C0000}"/>
    <cellStyle name="Note 6 10 4 4 5" xfId="12664" xr:uid="{00000000-0005-0000-0000-0000EA9C0000}"/>
    <cellStyle name="Note 6 10 4 4 5 2" xfId="30099" xr:uid="{00000000-0005-0000-0000-0000EB9C0000}"/>
    <cellStyle name="Note 6 10 4 4 5 3" xfId="44552" xr:uid="{00000000-0005-0000-0000-0000EC9C0000}"/>
    <cellStyle name="Note 6 10 4 4 6" xfId="15477" xr:uid="{00000000-0005-0000-0000-0000ED9C0000}"/>
    <cellStyle name="Note 6 10 4 4 6 2" xfId="32912" xr:uid="{00000000-0005-0000-0000-0000EE9C0000}"/>
    <cellStyle name="Note 6 10 4 4 6 3" xfId="47365" xr:uid="{00000000-0005-0000-0000-0000EF9C0000}"/>
    <cellStyle name="Note 6 10 4 4 7" xfId="19671" xr:uid="{00000000-0005-0000-0000-0000F09C0000}"/>
    <cellStyle name="Note 6 10 4 4 8" xfId="20639" xr:uid="{00000000-0005-0000-0000-0000F19C0000}"/>
    <cellStyle name="Note 6 10 4 5" xfId="5338" xr:uid="{00000000-0005-0000-0000-0000F29C0000}"/>
    <cellStyle name="Note 6 10 4 5 2" xfId="14629" xr:uid="{00000000-0005-0000-0000-0000F39C0000}"/>
    <cellStyle name="Note 6 10 4 5 2 2" xfId="32064" xr:uid="{00000000-0005-0000-0000-0000F49C0000}"/>
    <cellStyle name="Note 6 10 4 5 2 3" xfId="46517" xr:uid="{00000000-0005-0000-0000-0000F59C0000}"/>
    <cellStyle name="Note 6 10 4 5 3" xfId="17090" xr:uid="{00000000-0005-0000-0000-0000F69C0000}"/>
    <cellStyle name="Note 6 10 4 5 3 2" xfId="34525" xr:uid="{00000000-0005-0000-0000-0000F79C0000}"/>
    <cellStyle name="Note 6 10 4 5 3 3" xfId="48978" xr:uid="{00000000-0005-0000-0000-0000F89C0000}"/>
    <cellStyle name="Note 6 10 4 5 4" xfId="22774" xr:uid="{00000000-0005-0000-0000-0000F99C0000}"/>
    <cellStyle name="Note 6 10 4 5 5" xfId="37227" xr:uid="{00000000-0005-0000-0000-0000FA9C0000}"/>
    <cellStyle name="Note 6 10 4 6" xfId="7800" xr:uid="{00000000-0005-0000-0000-0000FB9C0000}"/>
    <cellStyle name="Note 6 10 4 6 2" xfId="25235" xr:uid="{00000000-0005-0000-0000-0000FC9C0000}"/>
    <cellStyle name="Note 6 10 4 6 3" xfId="39688" xr:uid="{00000000-0005-0000-0000-0000FD9C0000}"/>
    <cellStyle name="Note 6 10 4 7" xfId="10241" xr:uid="{00000000-0005-0000-0000-0000FE9C0000}"/>
    <cellStyle name="Note 6 10 4 7 2" xfId="27676" xr:uid="{00000000-0005-0000-0000-0000FF9C0000}"/>
    <cellStyle name="Note 6 10 4 7 3" xfId="42129" xr:uid="{00000000-0005-0000-0000-0000009D0000}"/>
    <cellStyle name="Note 6 10 4 8" xfId="12661" xr:uid="{00000000-0005-0000-0000-0000019D0000}"/>
    <cellStyle name="Note 6 10 4 8 2" xfId="30096" xr:uid="{00000000-0005-0000-0000-0000029D0000}"/>
    <cellStyle name="Note 6 10 4 8 3" xfId="44549" xr:uid="{00000000-0005-0000-0000-0000039D0000}"/>
    <cellStyle name="Note 6 10 4 9" xfId="19668" xr:uid="{00000000-0005-0000-0000-0000049D0000}"/>
    <cellStyle name="Note 6 10 5" xfId="2831" xr:uid="{00000000-0005-0000-0000-0000059D0000}"/>
    <cellStyle name="Note 6 10 5 2" xfId="2832" xr:uid="{00000000-0005-0000-0000-0000069D0000}"/>
    <cellStyle name="Note 6 10 5 2 2" xfId="5343" xr:uid="{00000000-0005-0000-0000-0000079D0000}"/>
    <cellStyle name="Note 6 10 5 2 2 2" xfId="14633" xr:uid="{00000000-0005-0000-0000-0000089D0000}"/>
    <cellStyle name="Note 6 10 5 2 2 2 2" xfId="32068" xr:uid="{00000000-0005-0000-0000-0000099D0000}"/>
    <cellStyle name="Note 6 10 5 2 2 2 3" xfId="46521" xr:uid="{00000000-0005-0000-0000-00000A9D0000}"/>
    <cellStyle name="Note 6 10 5 2 2 3" xfId="17094" xr:uid="{00000000-0005-0000-0000-00000B9D0000}"/>
    <cellStyle name="Note 6 10 5 2 2 3 2" xfId="34529" xr:uid="{00000000-0005-0000-0000-00000C9D0000}"/>
    <cellStyle name="Note 6 10 5 2 2 3 3" xfId="48982" xr:uid="{00000000-0005-0000-0000-00000D9D0000}"/>
    <cellStyle name="Note 6 10 5 2 2 4" xfId="22779" xr:uid="{00000000-0005-0000-0000-00000E9D0000}"/>
    <cellStyle name="Note 6 10 5 2 2 5" xfId="37232" xr:uid="{00000000-0005-0000-0000-00000F9D0000}"/>
    <cellStyle name="Note 6 10 5 2 3" xfId="7805" xr:uid="{00000000-0005-0000-0000-0000109D0000}"/>
    <cellStyle name="Note 6 10 5 2 3 2" xfId="25240" xr:uid="{00000000-0005-0000-0000-0000119D0000}"/>
    <cellStyle name="Note 6 10 5 2 3 3" xfId="39693" xr:uid="{00000000-0005-0000-0000-0000129D0000}"/>
    <cellStyle name="Note 6 10 5 2 4" xfId="10246" xr:uid="{00000000-0005-0000-0000-0000139D0000}"/>
    <cellStyle name="Note 6 10 5 2 4 2" xfId="27681" xr:uid="{00000000-0005-0000-0000-0000149D0000}"/>
    <cellStyle name="Note 6 10 5 2 4 3" xfId="42134" xr:uid="{00000000-0005-0000-0000-0000159D0000}"/>
    <cellStyle name="Note 6 10 5 2 5" xfId="12666" xr:uid="{00000000-0005-0000-0000-0000169D0000}"/>
    <cellStyle name="Note 6 10 5 2 5 2" xfId="30101" xr:uid="{00000000-0005-0000-0000-0000179D0000}"/>
    <cellStyle name="Note 6 10 5 2 5 3" xfId="44554" xr:uid="{00000000-0005-0000-0000-0000189D0000}"/>
    <cellStyle name="Note 6 10 5 2 6" xfId="19673" xr:uid="{00000000-0005-0000-0000-0000199D0000}"/>
    <cellStyle name="Note 6 10 5 3" xfId="2833" xr:uid="{00000000-0005-0000-0000-00001A9D0000}"/>
    <cellStyle name="Note 6 10 5 3 2" xfId="5344" xr:uid="{00000000-0005-0000-0000-00001B9D0000}"/>
    <cellStyle name="Note 6 10 5 3 2 2" xfId="14634" xr:uid="{00000000-0005-0000-0000-00001C9D0000}"/>
    <cellStyle name="Note 6 10 5 3 2 2 2" xfId="32069" xr:uid="{00000000-0005-0000-0000-00001D9D0000}"/>
    <cellStyle name="Note 6 10 5 3 2 2 3" xfId="46522" xr:uid="{00000000-0005-0000-0000-00001E9D0000}"/>
    <cellStyle name="Note 6 10 5 3 2 3" xfId="17095" xr:uid="{00000000-0005-0000-0000-00001F9D0000}"/>
    <cellStyle name="Note 6 10 5 3 2 3 2" xfId="34530" xr:uid="{00000000-0005-0000-0000-0000209D0000}"/>
    <cellStyle name="Note 6 10 5 3 2 3 3" xfId="48983" xr:uid="{00000000-0005-0000-0000-0000219D0000}"/>
    <cellStyle name="Note 6 10 5 3 2 4" xfId="22780" xr:uid="{00000000-0005-0000-0000-0000229D0000}"/>
    <cellStyle name="Note 6 10 5 3 2 5" xfId="37233" xr:uid="{00000000-0005-0000-0000-0000239D0000}"/>
    <cellStyle name="Note 6 10 5 3 3" xfId="7806" xr:uid="{00000000-0005-0000-0000-0000249D0000}"/>
    <cellStyle name="Note 6 10 5 3 3 2" xfId="25241" xr:uid="{00000000-0005-0000-0000-0000259D0000}"/>
    <cellStyle name="Note 6 10 5 3 3 3" xfId="39694" xr:uid="{00000000-0005-0000-0000-0000269D0000}"/>
    <cellStyle name="Note 6 10 5 3 4" xfId="10247" xr:uid="{00000000-0005-0000-0000-0000279D0000}"/>
    <cellStyle name="Note 6 10 5 3 4 2" xfId="27682" xr:uid="{00000000-0005-0000-0000-0000289D0000}"/>
    <cellStyle name="Note 6 10 5 3 4 3" xfId="42135" xr:uid="{00000000-0005-0000-0000-0000299D0000}"/>
    <cellStyle name="Note 6 10 5 3 5" xfId="12667" xr:uid="{00000000-0005-0000-0000-00002A9D0000}"/>
    <cellStyle name="Note 6 10 5 3 5 2" xfId="30102" xr:uid="{00000000-0005-0000-0000-00002B9D0000}"/>
    <cellStyle name="Note 6 10 5 3 5 3" xfId="44555" xr:uid="{00000000-0005-0000-0000-00002C9D0000}"/>
    <cellStyle name="Note 6 10 5 3 6" xfId="19674" xr:uid="{00000000-0005-0000-0000-00002D9D0000}"/>
    <cellStyle name="Note 6 10 5 4" xfId="2834" xr:uid="{00000000-0005-0000-0000-00002E9D0000}"/>
    <cellStyle name="Note 6 10 5 4 2" xfId="5345" xr:uid="{00000000-0005-0000-0000-00002F9D0000}"/>
    <cellStyle name="Note 6 10 5 4 2 2" xfId="22781" xr:uid="{00000000-0005-0000-0000-0000309D0000}"/>
    <cellStyle name="Note 6 10 5 4 2 3" xfId="37234" xr:uid="{00000000-0005-0000-0000-0000319D0000}"/>
    <cellStyle name="Note 6 10 5 4 3" xfId="7807" xr:uid="{00000000-0005-0000-0000-0000329D0000}"/>
    <cellStyle name="Note 6 10 5 4 3 2" xfId="25242" xr:uid="{00000000-0005-0000-0000-0000339D0000}"/>
    <cellStyle name="Note 6 10 5 4 3 3" xfId="39695" xr:uid="{00000000-0005-0000-0000-0000349D0000}"/>
    <cellStyle name="Note 6 10 5 4 4" xfId="10248" xr:uid="{00000000-0005-0000-0000-0000359D0000}"/>
    <cellStyle name="Note 6 10 5 4 4 2" xfId="27683" xr:uid="{00000000-0005-0000-0000-0000369D0000}"/>
    <cellStyle name="Note 6 10 5 4 4 3" xfId="42136" xr:uid="{00000000-0005-0000-0000-0000379D0000}"/>
    <cellStyle name="Note 6 10 5 4 5" xfId="12668" xr:uid="{00000000-0005-0000-0000-0000389D0000}"/>
    <cellStyle name="Note 6 10 5 4 5 2" xfId="30103" xr:uid="{00000000-0005-0000-0000-0000399D0000}"/>
    <cellStyle name="Note 6 10 5 4 5 3" xfId="44556" xr:uid="{00000000-0005-0000-0000-00003A9D0000}"/>
    <cellStyle name="Note 6 10 5 4 6" xfId="15478" xr:uid="{00000000-0005-0000-0000-00003B9D0000}"/>
    <cellStyle name="Note 6 10 5 4 6 2" xfId="32913" xr:uid="{00000000-0005-0000-0000-00003C9D0000}"/>
    <cellStyle name="Note 6 10 5 4 6 3" xfId="47366" xr:uid="{00000000-0005-0000-0000-00003D9D0000}"/>
    <cellStyle name="Note 6 10 5 4 7" xfId="19675" xr:uid="{00000000-0005-0000-0000-00003E9D0000}"/>
    <cellStyle name="Note 6 10 5 4 8" xfId="20640" xr:uid="{00000000-0005-0000-0000-00003F9D0000}"/>
    <cellStyle name="Note 6 10 5 5" xfId="5342" xr:uid="{00000000-0005-0000-0000-0000409D0000}"/>
    <cellStyle name="Note 6 10 5 5 2" xfId="14632" xr:uid="{00000000-0005-0000-0000-0000419D0000}"/>
    <cellStyle name="Note 6 10 5 5 2 2" xfId="32067" xr:uid="{00000000-0005-0000-0000-0000429D0000}"/>
    <cellStyle name="Note 6 10 5 5 2 3" xfId="46520" xr:uid="{00000000-0005-0000-0000-0000439D0000}"/>
    <cellStyle name="Note 6 10 5 5 3" xfId="17093" xr:uid="{00000000-0005-0000-0000-0000449D0000}"/>
    <cellStyle name="Note 6 10 5 5 3 2" xfId="34528" xr:uid="{00000000-0005-0000-0000-0000459D0000}"/>
    <cellStyle name="Note 6 10 5 5 3 3" xfId="48981" xr:uid="{00000000-0005-0000-0000-0000469D0000}"/>
    <cellStyle name="Note 6 10 5 5 4" xfId="22778" xr:uid="{00000000-0005-0000-0000-0000479D0000}"/>
    <cellStyle name="Note 6 10 5 5 5" xfId="37231" xr:uid="{00000000-0005-0000-0000-0000489D0000}"/>
    <cellStyle name="Note 6 10 5 6" xfId="7804" xr:uid="{00000000-0005-0000-0000-0000499D0000}"/>
    <cellStyle name="Note 6 10 5 6 2" xfId="25239" xr:uid="{00000000-0005-0000-0000-00004A9D0000}"/>
    <cellStyle name="Note 6 10 5 6 3" xfId="39692" xr:uid="{00000000-0005-0000-0000-00004B9D0000}"/>
    <cellStyle name="Note 6 10 5 7" xfId="10245" xr:uid="{00000000-0005-0000-0000-00004C9D0000}"/>
    <cellStyle name="Note 6 10 5 7 2" xfId="27680" xr:uid="{00000000-0005-0000-0000-00004D9D0000}"/>
    <cellStyle name="Note 6 10 5 7 3" xfId="42133" xr:uid="{00000000-0005-0000-0000-00004E9D0000}"/>
    <cellStyle name="Note 6 10 5 8" xfId="12665" xr:uid="{00000000-0005-0000-0000-00004F9D0000}"/>
    <cellStyle name="Note 6 10 5 8 2" xfId="30100" xr:uid="{00000000-0005-0000-0000-0000509D0000}"/>
    <cellStyle name="Note 6 10 5 8 3" xfId="44553" xr:uid="{00000000-0005-0000-0000-0000519D0000}"/>
    <cellStyle name="Note 6 10 5 9" xfId="19672" xr:uid="{00000000-0005-0000-0000-0000529D0000}"/>
    <cellStyle name="Note 6 10 6" xfId="2835" xr:uid="{00000000-0005-0000-0000-0000539D0000}"/>
    <cellStyle name="Note 6 10 6 2" xfId="5346" xr:uid="{00000000-0005-0000-0000-0000549D0000}"/>
    <cellStyle name="Note 6 10 6 2 2" xfId="14635" xr:uid="{00000000-0005-0000-0000-0000559D0000}"/>
    <cellStyle name="Note 6 10 6 2 2 2" xfId="32070" xr:uid="{00000000-0005-0000-0000-0000569D0000}"/>
    <cellStyle name="Note 6 10 6 2 2 3" xfId="46523" xr:uid="{00000000-0005-0000-0000-0000579D0000}"/>
    <cellStyle name="Note 6 10 6 2 3" xfId="17096" xr:uid="{00000000-0005-0000-0000-0000589D0000}"/>
    <cellStyle name="Note 6 10 6 2 3 2" xfId="34531" xr:uid="{00000000-0005-0000-0000-0000599D0000}"/>
    <cellStyle name="Note 6 10 6 2 3 3" xfId="48984" xr:uid="{00000000-0005-0000-0000-00005A9D0000}"/>
    <cellStyle name="Note 6 10 6 2 4" xfId="22782" xr:uid="{00000000-0005-0000-0000-00005B9D0000}"/>
    <cellStyle name="Note 6 10 6 2 5" xfId="37235" xr:uid="{00000000-0005-0000-0000-00005C9D0000}"/>
    <cellStyle name="Note 6 10 6 3" xfId="7808" xr:uid="{00000000-0005-0000-0000-00005D9D0000}"/>
    <cellStyle name="Note 6 10 6 3 2" xfId="25243" xr:uid="{00000000-0005-0000-0000-00005E9D0000}"/>
    <cellStyle name="Note 6 10 6 3 3" xfId="39696" xr:uid="{00000000-0005-0000-0000-00005F9D0000}"/>
    <cellStyle name="Note 6 10 6 4" xfId="10249" xr:uid="{00000000-0005-0000-0000-0000609D0000}"/>
    <cellStyle name="Note 6 10 6 4 2" xfId="27684" xr:uid="{00000000-0005-0000-0000-0000619D0000}"/>
    <cellStyle name="Note 6 10 6 4 3" xfId="42137" xr:uid="{00000000-0005-0000-0000-0000629D0000}"/>
    <cellStyle name="Note 6 10 6 5" xfId="12669" xr:uid="{00000000-0005-0000-0000-0000639D0000}"/>
    <cellStyle name="Note 6 10 6 5 2" xfId="30104" xr:uid="{00000000-0005-0000-0000-0000649D0000}"/>
    <cellStyle name="Note 6 10 6 5 3" xfId="44557" xr:uid="{00000000-0005-0000-0000-0000659D0000}"/>
    <cellStyle name="Note 6 10 6 6" xfId="19676" xr:uid="{00000000-0005-0000-0000-0000669D0000}"/>
    <cellStyle name="Note 6 10 7" xfId="2836" xr:uid="{00000000-0005-0000-0000-0000679D0000}"/>
    <cellStyle name="Note 6 10 7 2" xfId="5347" xr:uid="{00000000-0005-0000-0000-0000689D0000}"/>
    <cellStyle name="Note 6 10 7 2 2" xfId="14636" xr:uid="{00000000-0005-0000-0000-0000699D0000}"/>
    <cellStyle name="Note 6 10 7 2 2 2" xfId="32071" xr:uid="{00000000-0005-0000-0000-00006A9D0000}"/>
    <cellStyle name="Note 6 10 7 2 2 3" xfId="46524" xr:uid="{00000000-0005-0000-0000-00006B9D0000}"/>
    <cellStyle name="Note 6 10 7 2 3" xfId="17097" xr:uid="{00000000-0005-0000-0000-00006C9D0000}"/>
    <cellStyle name="Note 6 10 7 2 3 2" xfId="34532" xr:uid="{00000000-0005-0000-0000-00006D9D0000}"/>
    <cellStyle name="Note 6 10 7 2 3 3" xfId="48985" xr:uid="{00000000-0005-0000-0000-00006E9D0000}"/>
    <cellStyle name="Note 6 10 7 2 4" xfId="22783" xr:uid="{00000000-0005-0000-0000-00006F9D0000}"/>
    <cellStyle name="Note 6 10 7 2 5" xfId="37236" xr:uid="{00000000-0005-0000-0000-0000709D0000}"/>
    <cellStyle name="Note 6 10 7 3" xfId="7809" xr:uid="{00000000-0005-0000-0000-0000719D0000}"/>
    <cellStyle name="Note 6 10 7 3 2" xfId="25244" xr:uid="{00000000-0005-0000-0000-0000729D0000}"/>
    <cellStyle name="Note 6 10 7 3 3" xfId="39697" xr:uid="{00000000-0005-0000-0000-0000739D0000}"/>
    <cellStyle name="Note 6 10 7 4" xfId="10250" xr:uid="{00000000-0005-0000-0000-0000749D0000}"/>
    <cellStyle name="Note 6 10 7 4 2" xfId="27685" xr:uid="{00000000-0005-0000-0000-0000759D0000}"/>
    <cellStyle name="Note 6 10 7 4 3" xfId="42138" xr:uid="{00000000-0005-0000-0000-0000769D0000}"/>
    <cellStyle name="Note 6 10 7 5" xfId="12670" xr:uid="{00000000-0005-0000-0000-0000779D0000}"/>
    <cellStyle name="Note 6 10 7 5 2" xfId="30105" xr:uid="{00000000-0005-0000-0000-0000789D0000}"/>
    <cellStyle name="Note 6 10 7 5 3" xfId="44558" xr:uid="{00000000-0005-0000-0000-0000799D0000}"/>
    <cellStyle name="Note 6 10 7 6" xfId="19677" xr:uid="{00000000-0005-0000-0000-00007A9D0000}"/>
    <cellStyle name="Note 6 10 8" xfId="2837" xr:uid="{00000000-0005-0000-0000-00007B9D0000}"/>
    <cellStyle name="Note 6 10 8 2" xfId="5348" xr:uid="{00000000-0005-0000-0000-00007C9D0000}"/>
    <cellStyle name="Note 6 10 8 2 2" xfId="22784" xr:uid="{00000000-0005-0000-0000-00007D9D0000}"/>
    <cellStyle name="Note 6 10 8 2 3" xfId="37237" xr:uid="{00000000-0005-0000-0000-00007E9D0000}"/>
    <cellStyle name="Note 6 10 8 3" xfId="7810" xr:uid="{00000000-0005-0000-0000-00007F9D0000}"/>
    <cellStyle name="Note 6 10 8 3 2" xfId="25245" xr:uid="{00000000-0005-0000-0000-0000809D0000}"/>
    <cellStyle name="Note 6 10 8 3 3" xfId="39698" xr:uid="{00000000-0005-0000-0000-0000819D0000}"/>
    <cellStyle name="Note 6 10 8 4" xfId="10251" xr:uid="{00000000-0005-0000-0000-0000829D0000}"/>
    <cellStyle name="Note 6 10 8 4 2" xfId="27686" xr:uid="{00000000-0005-0000-0000-0000839D0000}"/>
    <cellStyle name="Note 6 10 8 4 3" xfId="42139" xr:uid="{00000000-0005-0000-0000-0000849D0000}"/>
    <cellStyle name="Note 6 10 8 5" xfId="12671" xr:uid="{00000000-0005-0000-0000-0000859D0000}"/>
    <cellStyle name="Note 6 10 8 5 2" xfId="30106" xr:uid="{00000000-0005-0000-0000-0000869D0000}"/>
    <cellStyle name="Note 6 10 8 5 3" xfId="44559" xr:uid="{00000000-0005-0000-0000-0000879D0000}"/>
    <cellStyle name="Note 6 10 8 6" xfId="15479" xr:uid="{00000000-0005-0000-0000-0000889D0000}"/>
    <cellStyle name="Note 6 10 8 6 2" xfId="32914" xr:uid="{00000000-0005-0000-0000-0000899D0000}"/>
    <cellStyle name="Note 6 10 8 6 3" xfId="47367" xr:uid="{00000000-0005-0000-0000-00008A9D0000}"/>
    <cellStyle name="Note 6 10 8 7" xfId="19678" xr:uid="{00000000-0005-0000-0000-00008B9D0000}"/>
    <cellStyle name="Note 6 10 8 8" xfId="20641" xr:uid="{00000000-0005-0000-0000-00008C9D0000}"/>
    <cellStyle name="Note 6 10 9" xfId="5329" xr:uid="{00000000-0005-0000-0000-00008D9D0000}"/>
    <cellStyle name="Note 6 10 9 2" xfId="14622" xr:uid="{00000000-0005-0000-0000-00008E9D0000}"/>
    <cellStyle name="Note 6 10 9 2 2" xfId="32057" xr:uid="{00000000-0005-0000-0000-00008F9D0000}"/>
    <cellStyle name="Note 6 10 9 2 3" xfId="46510" xr:uid="{00000000-0005-0000-0000-0000909D0000}"/>
    <cellStyle name="Note 6 10 9 3" xfId="17083" xr:uid="{00000000-0005-0000-0000-0000919D0000}"/>
    <cellStyle name="Note 6 10 9 3 2" xfId="34518" xr:uid="{00000000-0005-0000-0000-0000929D0000}"/>
    <cellStyle name="Note 6 10 9 3 3" xfId="48971" xr:uid="{00000000-0005-0000-0000-0000939D0000}"/>
    <cellStyle name="Note 6 10 9 4" xfId="22765" xr:uid="{00000000-0005-0000-0000-0000949D0000}"/>
    <cellStyle name="Note 6 10 9 5" xfId="37218" xr:uid="{00000000-0005-0000-0000-0000959D0000}"/>
    <cellStyle name="Note 6 11" xfId="2838" xr:uid="{00000000-0005-0000-0000-0000969D0000}"/>
    <cellStyle name="Note 6 11 10" xfId="7811" xr:uid="{00000000-0005-0000-0000-0000979D0000}"/>
    <cellStyle name="Note 6 11 10 2" xfId="25246" xr:uid="{00000000-0005-0000-0000-0000989D0000}"/>
    <cellStyle name="Note 6 11 10 3" xfId="39699" xr:uid="{00000000-0005-0000-0000-0000999D0000}"/>
    <cellStyle name="Note 6 11 11" xfId="10252" xr:uid="{00000000-0005-0000-0000-00009A9D0000}"/>
    <cellStyle name="Note 6 11 11 2" xfId="27687" xr:uid="{00000000-0005-0000-0000-00009B9D0000}"/>
    <cellStyle name="Note 6 11 11 3" xfId="42140" xr:uid="{00000000-0005-0000-0000-00009C9D0000}"/>
    <cellStyle name="Note 6 11 12" xfId="12672" xr:uid="{00000000-0005-0000-0000-00009D9D0000}"/>
    <cellStyle name="Note 6 11 12 2" xfId="30107" xr:uid="{00000000-0005-0000-0000-00009E9D0000}"/>
    <cellStyle name="Note 6 11 12 3" xfId="44560" xr:uid="{00000000-0005-0000-0000-00009F9D0000}"/>
    <cellStyle name="Note 6 11 13" xfId="19679" xr:uid="{00000000-0005-0000-0000-0000A09D0000}"/>
    <cellStyle name="Note 6 11 2" xfId="2839" xr:uid="{00000000-0005-0000-0000-0000A19D0000}"/>
    <cellStyle name="Note 6 11 2 2" xfId="2840" xr:uid="{00000000-0005-0000-0000-0000A29D0000}"/>
    <cellStyle name="Note 6 11 2 2 2" xfId="5351" xr:uid="{00000000-0005-0000-0000-0000A39D0000}"/>
    <cellStyle name="Note 6 11 2 2 2 2" xfId="14639" xr:uid="{00000000-0005-0000-0000-0000A49D0000}"/>
    <cellStyle name="Note 6 11 2 2 2 2 2" xfId="32074" xr:uid="{00000000-0005-0000-0000-0000A59D0000}"/>
    <cellStyle name="Note 6 11 2 2 2 2 3" xfId="46527" xr:uid="{00000000-0005-0000-0000-0000A69D0000}"/>
    <cellStyle name="Note 6 11 2 2 2 3" xfId="17100" xr:uid="{00000000-0005-0000-0000-0000A79D0000}"/>
    <cellStyle name="Note 6 11 2 2 2 3 2" xfId="34535" xr:uid="{00000000-0005-0000-0000-0000A89D0000}"/>
    <cellStyle name="Note 6 11 2 2 2 3 3" xfId="48988" xr:uid="{00000000-0005-0000-0000-0000A99D0000}"/>
    <cellStyle name="Note 6 11 2 2 2 4" xfId="22787" xr:uid="{00000000-0005-0000-0000-0000AA9D0000}"/>
    <cellStyle name="Note 6 11 2 2 2 5" xfId="37240" xr:uid="{00000000-0005-0000-0000-0000AB9D0000}"/>
    <cellStyle name="Note 6 11 2 2 3" xfId="7813" xr:uid="{00000000-0005-0000-0000-0000AC9D0000}"/>
    <cellStyle name="Note 6 11 2 2 3 2" xfId="25248" xr:uid="{00000000-0005-0000-0000-0000AD9D0000}"/>
    <cellStyle name="Note 6 11 2 2 3 3" xfId="39701" xr:uid="{00000000-0005-0000-0000-0000AE9D0000}"/>
    <cellStyle name="Note 6 11 2 2 4" xfId="10254" xr:uid="{00000000-0005-0000-0000-0000AF9D0000}"/>
    <cellStyle name="Note 6 11 2 2 4 2" xfId="27689" xr:uid="{00000000-0005-0000-0000-0000B09D0000}"/>
    <cellStyle name="Note 6 11 2 2 4 3" xfId="42142" xr:uid="{00000000-0005-0000-0000-0000B19D0000}"/>
    <cellStyle name="Note 6 11 2 2 5" xfId="12674" xr:uid="{00000000-0005-0000-0000-0000B29D0000}"/>
    <cellStyle name="Note 6 11 2 2 5 2" xfId="30109" xr:uid="{00000000-0005-0000-0000-0000B39D0000}"/>
    <cellStyle name="Note 6 11 2 2 5 3" xfId="44562" xr:uid="{00000000-0005-0000-0000-0000B49D0000}"/>
    <cellStyle name="Note 6 11 2 2 6" xfId="19681" xr:uid="{00000000-0005-0000-0000-0000B59D0000}"/>
    <cellStyle name="Note 6 11 2 3" xfId="2841" xr:uid="{00000000-0005-0000-0000-0000B69D0000}"/>
    <cellStyle name="Note 6 11 2 3 2" xfId="5352" xr:uid="{00000000-0005-0000-0000-0000B79D0000}"/>
    <cellStyle name="Note 6 11 2 3 2 2" xfId="14640" xr:uid="{00000000-0005-0000-0000-0000B89D0000}"/>
    <cellStyle name="Note 6 11 2 3 2 2 2" xfId="32075" xr:uid="{00000000-0005-0000-0000-0000B99D0000}"/>
    <cellStyle name="Note 6 11 2 3 2 2 3" xfId="46528" xr:uid="{00000000-0005-0000-0000-0000BA9D0000}"/>
    <cellStyle name="Note 6 11 2 3 2 3" xfId="17101" xr:uid="{00000000-0005-0000-0000-0000BB9D0000}"/>
    <cellStyle name="Note 6 11 2 3 2 3 2" xfId="34536" xr:uid="{00000000-0005-0000-0000-0000BC9D0000}"/>
    <cellStyle name="Note 6 11 2 3 2 3 3" xfId="48989" xr:uid="{00000000-0005-0000-0000-0000BD9D0000}"/>
    <cellStyle name="Note 6 11 2 3 2 4" xfId="22788" xr:uid="{00000000-0005-0000-0000-0000BE9D0000}"/>
    <cellStyle name="Note 6 11 2 3 2 5" xfId="37241" xr:uid="{00000000-0005-0000-0000-0000BF9D0000}"/>
    <cellStyle name="Note 6 11 2 3 3" xfId="7814" xr:uid="{00000000-0005-0000-0000-0000C09D0000}"/>
    <cellStyle name="Note 6 11 2 3 3 2" xfId="25249" xr:uid="{00000000-0005-0000-0000-0000C19D0000}"/>
    <cellStyle name="Note 6 11 2 3 3 3" xfId="39702" xr:uid="{00000000-0005-0000-0000-0000C29D0000}"/>
    <cellStyle name="Note 6 11 2 3 4" xfId="10255" xr:uid="{00000000-0005-0000-0000-0000C39D0000}"/>
    <cellStyle name="Note 6 11 2 3 4 2" xfId="27690" xr:uid="{00000000-0005-0000-0000-0000C49D0000}"/>
    <cellStyle name="Note 6 11 2 3 4 3" xfId="42143" xr:uid="{00000000-0005-0000-0000-0000C59D0000}"/>
    <cellStyle name="Note 6 11 2 3 5" xfId="12675" xr:uid="{00000000-0005-0000-0000-0000C69D0000}"/>
    <cellStyle name="Note 6 11 2 3 5 2" xfId="30110" xr:uid="{00000000-0005-0000-0000-0000C79D0000}"/>
    <cellStyle name="Note 6 11 2 3 5 3" xfId="44563" xr:uid="{00000000-0005-0000-0000-0000C89D0000}"/>
    <cellStyle name="Note 6 11 2 3 6" xfId="19682" xr:uid="{00000000-0005-0000-0000-0000C99D0000}"/>
    <cellStyle name="Note 6 11 2 4" xfId="2842" xr:uid="{00000000-0005-0000-0000-0000CA9D0000}"/>
    <cellStyle name="Note 6 11 2 4 2" xfId="5353" xr:uid="{00000000-0005-0000-0000-0000CB9D0000}"/>
    <cellStyle name="Note 6 11 2 4 2 2" xfId="22789" xr:uid="{00000000-0005-0000-0000-0000CC9D0000}"/>
    <cellStyle name="Note 6 11 2 4 2 3" xfId="37242" xr:uid="{00000000-0005-0000-0000-0000CD9D0000}"/>
    <cellStyle name="Note 6 11 2 4 3" xfId="7815" xr:uid="{00000000-0005-0000-0000-0000CE9D0000}"/>
    <cellStyle name="Note 6 11 2 4 3 2" xfId="25250" xr:uid="{00000000-0005-0000-0000-0000CF9D0000}"/>
    <cellStyle name="Note 6 11 2 4 3 3" xfId="39703" xr:uid="{00000000-0005-0000-0000-0000D09D0000}"/>
    <cellStyle name="Note 6 11 2 4 4" xfId="10256" xr:uid="{00000000-0005-0000-0000-0000D19D0000}"/>
    <cellStyle name="Note 6 11 2 4 4 2" xfId="27691" xr:uid="{00000000-0005-0000-0000-0000D29D0000}"/>
    <cellStyle name="Note 6 11 2 4 4 3" xfId="42144" xr:uid="{00000000-0005-0000-0000-0000D39D0000}"/>
    <cellStyle name="Note 6 11 2 4 5" xfId="12676" xr:uid="{00000000-0005-0000-0000-0000D49D0000}"/>
    <cellStyle name="Note 6 11 2 4 5 2" xfId="30111" xr:uid="{00000000-0005-0000-0000-0000D59D0000}"/>
    <cellStyle name="Note 6 11 2 4 5 3" xfId="44564" xr:uid="{00000000-0005-0000-0000-0000D69D0000}"/>
    <cellStyle name="Note 6 11 2 4 6" xfId="15480" xr:uid="{00000000-0005-0000-0000-0000D79D0000}"/>
    <cellStyle name="Note 6 11 2 4 6 2" xfId="32915" xr:uid="{00000000-0005-0000-0000-0000D89D0000}"/>
    <cellStyle name="Note 6 11 2 4 6 3" xfId="47368" xr:uid="{00000000-0005-0000-0000-0000D99D0000}"/>
    <cellStyle name="Note 6 11 2 4 7" xfId="19683" xr:uid="{00000000-0005-0000-0000-0000DA9D0000}"/>
    <cellStyle name="Note 6 11 2 4 8" xfId="20642" xr:uid="{00000000-0005-0000-0000-0000DB9D0000}"/>
    <cellStyle name="Note 6 11 2 5" xfId="5350" xr:uid="{00000000-0005-0000-0000-0000DC9D0000}"/>
    <cellStyle name="Note 6 11 2 5 2" xfId="14638" xr:uid="{00000000-0005-0000-0000-0000DD9D0000}"/>
    <cellStyle name="Note 6 11 2 5 2 2" xfId="32073" xr:uid="{00000000-0005-0000-0000-0000DE9D0000}"/>
    <cellStyle name="Note 6 11 2 5 2 3" xfId="46526" xr:uid="{00000000-0005-0000-0000-0000DF9D0000}"/>
    <cellStyle name="Note 6 11 2 5 3" xfId="17099" xr:uid="{00000000-0005-0000-0000-0000E09D0000}"/>
    <cellStyle name="Note 6 11 2 5 3 2" xfId="34534" xr:uid="{00000000-0005-0000-0000-0000E19D0000}"/>
    <cellStyle name="Note 6 11 2 5 3 3" xfId="48987" xr:uid="{00000000-0005-0000-0000-0000E29D0000}"/>
    <cellStyle name="Note 6 11 2 5 4" xfId="22786" xr:uid="{00000000-0005-0000-0000-0000E39D0000}"/>
    <cellStyle name="Note 6 11 2 5 5" xfId="37239" xr:uid="{00000000-0005-0000-0000-0000E49D0000}"/>
    <cellStyle name="Note 6 11 2 6" xfId="7812" xr:uid="{00000000-0005-0000-0000-0000E59D0000}"/>
    <cellStyle name="Note 6 11 2 6 2" xfId="25247" xr:uid="{00000000-0005-0000-0000-0000E69D0000}"/>
    <cellStyle name="Note 6 11 2 6 3" xfId="39700" xr:uid="{00000000-0005-0000-0000-0000E79D0000}"/>
    <cellStyle name="Note 6 11 2 7" xfId="10253" xr:uid="{00000000-0005-0000-0000-0000E89D0000}"/>
    <cellStyle name="Note 6 11 2 7 2" xfId="27688" xr:uid="{00000000-0005-0000-0000-0000E99D0000}"/>
    <cellStyle name="Note 6 11 2 7 3" xfId="42141" xr:uid="{00000000-0005-0000-0000-0000EA9D0000}"/>
    <cellStyle name="Note 6 11 2 8" xfId="12673" xr:uid="{00000000-0005-0000-0000-0000EB9D0000}"/>
    <cellStyle name="Note 6 11 2 8 2" xfId="30108" xr:uid="{00000000-0005-0000-0000-0000EC9D0000}"/>
    <cellStyle name="Note 6 11 2 8 3" xfId="44561" xr:uid="{00000000-0005-0000-0000-0000ED9D0000}"/>
    <cellStyle name="Note 6 11 2 9" xfId="19680" xr:uid="{00000000-0005-0000-0000-0000EE9D0000}"/>
    <cellStyle name="Note 6 11 3" xfId="2843" xr:uid="{00000000-0005-0000-0000-0000EF9D0000}"/>
    <cellStyle name="Note 6 11 3 2" xfId="2844" xr:uid="{00000000-0005-0000-0000-0000F09D0000}"/>
    <cellStyle name="Note 6 11 3 2 2" xfId="5355" xr:uid="{00000000-0005-0000-0000-0000F19D0000}"/>
    <cellStyle name="Note 6 11 3 2 2 2" xfId="14642" xr:uid="{00000000-0005-0000-0000-0000F29D0000}"/>
    <cellStyle name="Note 6 11 3 2 2 2 2" xfId="32077" xr:uid="{00000000-0005-0000-0000-0000F39D0000}"/>
    <cellStyle name="Note 6 11 3 2 2 2 3" xfId="46530" xr:uid="{00000000-0005-0000-0000-0000F49D0000}"/>
    <cellStyle name="Note 6 11 3 2 2 3" xfId="17103" xr:uid="{00000000-0005-0000-0000-0000F59D0000}"/>
    <cellStyle name="Note 6 11 3 2 2 3 2" xfId="34538" xr:uid="{00000000-0005-0000-0000-0000F69D0000}"/>
    <cellStyle name="Note 6 11 3 2 2 3 3" xfId="48991" xr:uid="{00000000-0005-0000-0000-0000F79D0000}"/>
    <cellStyle name="Note 6 11 3 2 2 4" xfId="22791" xr:uid="{00000000-0005-0000-0000-0000F89D0000}"/>
    <cellStyle name="Note 6 11 3 2 2 5" xfId="37244" xr:uid="{00000000-0005-0000-0000-0000F99D0000}"/>
    <cellStyle name="Note 6 11 3 2 3" xfId="7817" xr:uid="{00000000-0005-0000-0000-0000FA9D0000}"/>
    <cellStyle name="Note 6 11 3 2 3 2" xfId="25252" xr:uid="{00000000-0005-0000-0000-0000FB9D0000}"/>
    <cellStyle name="Note 6 11 3 2 3 3" xfId="39705" xr:uid="{00000000-0005-0000-0000-0000FC9D0000}"/>
    <cellStyle name="Note 6 11 3 2 4" xfId="10258" xr:uid="{00000000-0005-0000-0000-0000FD9D0000}"/>
    <cellStyle name="Note 6 11 3 2 4 2" xfId="27693" xr:uid="{00000000-0005-0000-0000-0000FE9D0000}"/>
    <cellStyle name="Note 6 11 3 2 4 3" xfId="42146" xr:uid="{00000000-0005-0000-0000-0000FF9D0000}"/>
    <cellStyle name="Note 6 11 3 2 5" xfId="12678" xr:uid="{00000000-0005-0000-0000-0000009E0000}"/>
    <cellStyle name="Note 6 11 3 2 5 2" xfId="30113" xr:uid="{00000000-0005-0000-0000-0000019E0000}"/>
    <cellStyle name="Note 6 11 3 2 5 3" xfId="44566" xr:uid="{00000000-0005-0000-0000-0000029E0000}"/>
    <cellStyle name="Note 6 11 3 2 6" xfId="19685" xr:uid="{00000000-0005-0000-0000-0000039E0000}"/>
    <cellStyle name="Note 6 11 3 3" xfId="2845" xr:uid="{00000000-0005-0000-0000-0000049E0000}"/>
    <cellStyle name="Note 6 11 3 3 2" xfId="5356" xr:uid="{00000000-0005-0000-0000-0000059E0000}"/>
    <cellStyle name="Note 6 11 3 3 2 2" xfId="14643" xr:uid="{00000000-0005-0000-0000-0000069E0000}"/>
    <cellStyle name="Note 6 11 3 3 2 2 2" xfId="32078" xr:uid="{00000000-0005-0000-0000-0000079E0000}"/>
    <cellStyle name="Note 6 11 3 3 2 2 3" xfId="46531" xr:uid="{00000000-0005-0000-0000-0000089E0000}"/>
    <cellStyle name="Note 6 11 3 3 2 3" xfId="17104" xr:uid="{00000000-0005-0000-0000-0000099E0000}"/>
    <cellStyle name="Note 6 11 3 3 2 3 2" xfId="34539" xr:uid="{00000000-0005-0000-0000-00000A9E0000}"/>
    <cellStyle name="Note 6 11 3 3 2 3 3" xfId="48992" xr:uid="{00000000-0005-0000-0000-00000B9E0000}"/>
    <cellStyle name="Note 6 11 3 3 2 4" xfId="22792" xr:uid="{00000000-0005-0000-0000-00000C9E0000}"/>
    <cellStyle name="Note 6 11 3 3 2 5" xfId="37245" xr:uid="{00000000-0005-0000-0000-00000D9E0000}"/>
    <cellStyle name="Note 6 11 3 3 3" xfId="7818" xr:uid="{00000000-0005-0000-0000-00000E9E0000}"/>
    <cellStyle name="Note 6 11 3 3 3 2" xfId="25253" xr:uid="{00000000-0005-0000-0000-00000F9E0000}"/>
    <cellStyle name="Note 6 11 3 3 3 3" xfId="39706" xr:uid="{00000000-0005-0000-0000-0000109E0000}"/>
    <cellStyle name="Note 6 11 3 3 4" xfId="10259" xr:uid="{00000000-0005-0000-0000-0000119E0000}"/>
    <cellStyle name="Note 6 11 3 3 4 2" xfId="27694" xr:uid="{00000000-0005-0000-0000-0000129E0000}"/>
    <cellStyle name="Note 6 11 3 3 4 3" xfId="42147" xr:uid="{00000000-0005-0000-0000-0000139E0000}"/>
    <cellStyle name="Note 6 11 3 3 5" xfId="12679" xr:uid="{00000000-0005-0000-0000-0000149E0000}"/>
    <cellStyle name="Note 6 11 3 3 5 2" xfId="30114" xr:uid="{00000000-0005-0000-0000-0000159E0000}"/>
    <cellStyle name="Note 6 11 3 3 5 3" xfId="44567" xr:uid="{00000000-0005-0000-0000-0000169E0000}"/>
    <cellStyle name="Note 6 11 3 3 6" xfId="19686" xr:uid="{00000000-0005-0000-0000-0000179E0000}"/>
    <cellStyle name="Note 6 11 3 4" xfId="2846" xr:uid="{00000000-0005-0000-0000-0000189E0000}"/>
    <cellStyle name="Note 6 11 3 4 2" xfId="5357" xr:uid="{00000000-0005-0000-0000-0000199E0000}"/>
    <cellStyle name="Note 6 11 3 4 2 2" xfId="22793" xr:uid="{00000000-0005-0000-0000-00001A9E0000}"/>
    <cellStyle name="Note 6 11 3 4 2 3" xfId="37246" xr:uid="{00000000-0005-0000-0000-00001B9E0000}"/>
    <cellStyle name="Note 6 11 3 4 3" xfId="7819" xr:uid="{00000000-0005-0000-0000-00001C9E0000}"/>
    <cellStyle name="Note 6 11 3 4 3 2" xfId="25254" xr:uid="{00000000-0005-0000-0000-00001D9E0000}"/>
    <cellStyle name="Note 6 11 3 4 3 3" xfId="39707" xr:uid="{00000000-0005-0000-0000-00001E9E0000}"/>
    <cellStyle name="Note 6 11 3 4 4" xfId="10260" xr:uid="{00000000-0005-0000-0000-00001F9E0000}"/>
    <cellStyle name="Note 6 11 3 4 4 2" xfId="27695" xr:uid="{00000000-0005-0000-0000-0000209E0000}"/>
    <cellStyle name="Note 6 11 3 4 4 3" xfId="42148" xr:uid="{00000000-0005-0000-0000-0000219E0000}"/>
    <cellStyle name="Note 6 11 3 4 5" xfId="12680" xr:uid="{00000000-0005-0000-0000-0000229E0000}"/>
    <cellStyle name="Note 6 11 3 4 5 2" xfId="30115" xr:uid="{00000000-0005-0000-0000-0000239E0000}"/>
    <cellStyle name="Note 6 11 3 4 5 3" xfId="44568" xr:uid="{00000000-0005-0000-0000-0000249E0000}"/>
    <cellStyle name="Note 6 11 3 4 6" xfId="15481" xr:uid="{00000000-0005-0000-0000-0000259E0000}"/>
    <cellStyle name="Note 6 11 3 4 6 2" xfId="32916" xr:uid="{00000000-0005-0000-0000-0000269E0000}"/>
    <cellStyle name="Note 6 11 3 4 6 3" xfId="47369" xr:uid="{00000000-0005-0000-0000-0000279E0000}"/>
    <cellStyle name="Note 6 11 3 4 7" xfId="19687" xr:uid="{00000000-0005-0000-0000-0000289E0000}"/>
    <cellStyle name="Note 6 11 3 4 8" xfId="20643" xr:uid="{00000000-0005-0000-0000-0000299E0000}"/>
    <cellStyle name="Note 6 11 3 5" xfId="5354" xr:uid="{00000000-0005-0000-0000-00002A9E0000}"/>
    <cellStyle name="Note 6 11 3 5 2" xfId="14641" xr:uid="{00000000-0005-0000-0000-00002B9E0000}"/>
    <cellStyle name="Note 6 11 3 5 2 2" xfId="32076" xr:uid="{00000000-0005-0000-0000-00002C9E0000}"/>
    <cellStyle name="Note 6 11 3 5 2 3" xfId="46529" xr:uid="{00000000-0005-0000-0000-00002D9E0000}"/>
    <cellStyle name="Note 6 11 3 5 3" xfId="17102" xr:uid="{00000000-0005-0000-0000-00002E9E0000}"/>
    <cellStyle name="Note 6 11 3 5 3 2" xfId="34537" xr:uid="{00000000-0005-0000-0000-00002F9E0000}"/>
    <cellStyle name="Note 6 11 3 5 3 3" xfId="48990" xr:uid="{00000000-0005-0000-0000-0000309E0000}"/>
    <cellStyle name="Note 6 11 3 5 4" xfId="22790" xr:uid="{00000000-0005-0000-0000-0000319E0000}"/>
    <cellStyle name="Note 6 11 3 5 5" xfId="37243" xr:uid="{00000000-0005-0000-0000-0000329E0000}"/>
    <cellStyle name="Note 6 11 3 6" xfId="7816" xr:uid="{00000000-0005-0000-0000-0000339E0000}"/>
    <cellStyle name="Note 6 11 3 6 2" xfId="25251" xr:uid="{00000000-0005-0000-0000-0000349E0000}"/>
    <cellStyle name="Note 6 11 3 6 3" xfId="39704" xr:uid="{00000000-0005-0000-0000-0000359E0000}"/>
    <cellStyle name="Note 6 11 3 7" xfId="10257" xr:uid="{00000000-0005-0000-0000-0000369E0000}"/>
    <cellStyle name="Note 6 11 3 7 2" xfId="27692" xr:uid="{00000000-0005-0000-0000-0000379E0000}"/>
    <cellStyle name="Note 6 11 3 7 3" xfId="42145" xr:uid="{00000000-0005-0000-0000-0000389E0000}"/>
    <cellStyle name="Note 6 11 3 8" xfId="12677" xr:uid="{00000000-0005-0000-0000-0000399E0000}"/>
    <cellStyle name="Note 6 11 3 8 2" xfId="30112" xr:uid="{00000000-0005-0000-0000-00003A9E0000}"/>
    <cellStyle name="Note 6 11 3 8 3" xfId="44565" xr:uid="{00000000-0005-0000-0000-00003B9E0000}"/>
    <cellStyle name="Note 6 11 3 9" xfId="19684" xr:uid="{00000000-0005-0000-0000-00003C9E0000}"/>
    <cellStyle name="Note 6 11 4" xfId="2847" xr:uid="{00000000-0005-0000-0000-00003D9E0000}"/>
    <cellStyle name="Note 6 11 4 2" xfId="2848" xr:uid="{00000000-0005-0000-0000-00003E9E0000}"/>
    <cellStyle name="Note 6 11 4 2 2" xfId="5359" xr:uid="{00000000-0005-0000-0000-00003F9E0000}"/>
    <cellStyle name="Note 6 11 4 2 2 2" xfId="14645" xr:uid="{00000000-0005-0000-0000-0000409E0000}"/>
    <cellStyle name="Note 6 11 4 2 2 2 2" xfId="32080" xr:uid="{00000000-0005-0000-0000-0000419E0000}"/>
    <cellStyle name="Note 6 11 4 2 2 2 3" xfId="46533" xr:uid="{00000000-0005-0000-0000-0000429E0000}"/>
    <cellStyle name="Note 6 11 4 2 2 3" xfId="17106" xr:uid="{00000000-0005-0000-0000-0000439E0000}"/>
    <cellStyle name="Note 6 11 4 2 2 3 2" xfId="34541" xr:uid="{00000000-0005-0000-0000-0000449E0000}"/>
    <cellStyle name="Note 6 11 4 2 2 3 3" xfId="48994" xr:uid="{00000000-0005-0000-0000-0000459E0000}"/>
    <cellStyle name="Note 6 11 4 2 2 4" xfId="22795" xr:uid="{00000000-0005-0000-0000-0000469E0000}"/>
    <cellStyle name="Note 6 11 4 2 2 5" xfId="37248" xr:uid="{00000000-0005-0000-0000-0000479E0000}"/>
    <cellStyle name="Note 6 11 4 2 3" xfId="7821" xr:uid="{00000000-0005-0000-0000-0000489E0000}"/>
    <cellStyle name="Note 6 11 4 2 3 2" xfId="25256" xr:uid="{00000000-0005-0000-0000-0000499E0000}"/>
    <cellStyle name="Note 6 11 4 2 3 3" xfId="39709" xr:uid="{00000000-0005-0000-0000-00004A9E0000}"/>
    <cellStyle name="Note 6 11 4 2 4" xfId="10262" xr:uid="{00000000-0005-0000-0000-00004B9E0000}"/>
    <cellStyle name="Note 6 11 4 2 4 2" xfId="27697" xr:uid="{00000000-0005-0000-0000-00004C9E0000}"/>
    <cellStyle name="Note 6 11 4 2 4 3" xfId="42150" xr:uid="{00000000-0005-0000-0000-00004D9E0000}"/>
    <cellStyle name="Note 6 11 4 2 5" xfId="12682" xr:uid="{00000000-0005-0000-0000-00004E9E0000}"/>
    <cellStyle name="Note 6 11 4 2 5 2" xfId="30117" xr:uid="{00000000-0005-0000-0000-00004F9E0000}"/>
    <cellStyle name="Note 6 11 4 2 5 3" xfId="44570" xr:uid="{00000000-0005-0000-0000-0000509E0000}"/>
    <cellStyle name="Note 6 11 4 2 6" xfId="19689" xr:uid="{00000000-0005-0000-0000-0000519E0000}"/>
    <cellStyle name="Note 6 11 4 3" xfId="2849" xr:uid="{00000000-0005-0000-0000-0000529E0000}"/>
    <cellStyle name="Note 6 11 4 3 2" xfId="5360" xr:uid="{00000000-0005-0000-0000-0000539E0000}"/>
    <cellStyle name="Note 6 11 4 3 2 2" xfId="14646" xr:uid="{00000000-0005-0000-0000-0000549E0000}"/>
    <cellStyle name="Note 6 11 4 3 2 2 2" xfId="32081" xr:uid="{00000000-0005-0000-0000-0000559E0000}"/>
    <cellStyle name="Note 6 11 4 3 2 2 3" xfId="46534" xr:uid="{00000000-0005-0000-0000-0000569E0000}"/>
    <cellStyle name="Note 6 11 4 3 2 3" xfId="17107" xr:uid="{00000000-0005-0000-0000-0000579E0000}"/>
    <cellStyle name="Note 6 11 4 3 2 3 2" xfId="34542" xr:uid="{00000000-0005-0000-0000-0000589E0000}"/>
    <cellStyle name="Note 6 11 4 3 2 3 3" xfId="48995" xr:uid="{00000000-0005-0000-0000-0000599E0000}"/>
    <cellStyle name="Note 6 11 4 3 2 4" xfId="22796" xr:uid="{00000000-0005-0000-0000-00005A9E0000}"/>
    <cellStyle name="Note 6 11 4 3 2 5" xfId="37249" xr:uid="{00000000-0005-0000-0000-00005B9E0000}"/>
    <cellStyle name="Note 6 11 4 3 3" xfId="7822" xr:uid="{00000000-0005-0000-0000-00005C9E0000}"/>
    <cellStyle name="Note 6 11 4 3 3 2" xfId="25257" xr:uid="{00000000-0005-0000-0000-00005D9E0000}"/>
    <cellStyle name="Note 6 11 4 3 3 3" xfId="39710" xr:uid="{00000000-0005-0000-0000-00005E9E0000}"/>
    <cellStyle name="Note 6 11 4 3 4" xfId="10263" xr:uid="{00000000-0005-0000-0000-00005F9E0000}"/>
    <cellStyle name="Note 6 11 4 3 4 2" xfId="27698" xr:uid="{00000000-0005-0000-0000-0000609E0000}"/>
    <cellStyle name="Note 6 11 4 3 4 3" xfId="42151" xr:uid="{00000000-0005-0000-0000-0000619E0000}"/>
    <cellStyle name="Note 6 11 4 3 5" xfId="12683" xr:uid="{00000000-0005-0000-0000-0000629E0000}"/>
    <cellStyle name="Note 6 11 4 3 5 2" xfId="30118" xr:uid="{00000000-0005-0000-0000-0000639E0000}"/>
    <cellStyle name="Note 6 11 4 3 5 3" xfId="44571" xr:uid="{00000000-0005-0000-0000-0000649E0000}"/>
    <cellStyle name="Note 6 11 4 3 6" xfId="19690" xr:uid="{00000000-0005-0000-0000-0000659E0000}"/>
    <cellStyle name="Note 6 11 4 4" xfId="2850" xr:uid="{00000000-0005-0000-0000-0000669E0000}"/>
    <cellStyle name="Note 6 11 4 4 2" xfId="5361" xr:uid="{00000000-0005-0000-0000-0000679E0000}"/>
    <cellStyle name="Note 6 11 4 4 2 2" xfId="22797" xr:uid="{00000000-0005-0000-0000-0000689E0000}"/>
    <cellStyle name="Note 6 11 4 4 2 3" xfId="37250" xr:uid="{00000000-0005-0000-0000-0000699E0000}"/>
    <cellStyle name="Note 6 11 4 4 3" xfId="7823" xr:uid="{00000000-0005-0000-0000-00006A9E0000}"/>
    <cellStyle name="Note 6 11 4 4 3 2" xfId="25258" xr:uid="{00000000-0005-0000-0000-00006B9E0000}"/>
    <cellStyle name="Note 6 11 4 4 3 3" xfId="39711" xr:uid="{00000000-0005-0000-0000-00006C9E0000}"/>
    <cellStyle name="Note 6 11 4 4 4" xfId="10264" xr:uid="{00000000-0005-0000-0000-00006D9E0000}"/>
    <cellStyle name="Note 6 11 4 4 4 2" xfId="27699" xr:uid="{00000000-0005-0000-0000-00006E9E0000}"/>
    <cellStyle name="Note 6 11 4 4 4 3" xfId="42152" xr:uid="{00000000-0005-0000-0000-00006F9E0000}"/>
    <cellStyle name="Note 6 11 4 4 5" xfId="12684" xr:uid="{00000000-0005-0000-0000-0000709E0000}"/>
    <cellStyle name="Note 6 11 4 4 5 2" xfId="30119" xr:uid="{00000000-0005-0000-0000-0000719E0000}"/>
    <cellStyle name="Note 6 11 4 4 5 3" xfId="44572" xr:uid="{00000000-0005-0000-0000-0000729E0000}"/>
    <cellStyle name="Note 6 11 4 4 6" xfId="15482" xr:uid="{00000000-0005-0000-0000-0000739E0000}"/>
    <cellStyle name="Note 6 11 4 4 6 2" xfId="32917" xr:uid="{00000000-0005-0000-0000-0000749E0000}"/>
    <cellStyle name="Note 6 11 4 4 6 3" xfId="47370" xr:uid="{00000000-0005-0000-0000-0000759E0000}"/>
    <cellStyle name="Note 6 11 4 4 7" xfId="19691" xr:uid="{00000000-0005-0000-0000-0000769E0000}"/>
    <cellStyle name="Note 6 11 4 4 8" xfId="20644" xr:uid="{00000000-0005-0000-0000-0000779E0000}"/>
    <cellStyle name="Note 6 11 4 5" xfId="5358" xr:uid="{00000000-0005-0000-0000-0000789E0000}"/>
    <cellStyle name="Note 6 11 4 5 2" xfId="14644" xr:uid="{00000000-0005-0000-0000-0000799E0000}"/>
    <cellStyle name="Note 6 11 4 5 2 2" xfId="32079" xr:uid="{00000000-0005-0000-0000-00007A9E0000}"/>
    <cellStyle name="Note 6 11 4 5 2 3" xfId="46532" xr:uid="{00000000-0005-0000-0000-00007B9E0000}"/>
    <cellStyle name="Note 6 11 4 5 3" xfId="17105" xr:uid="{00000000-0005-0000-0000-00007C9E0000}"/>
    <cellStyle name="Note 6 11 4 5 3 2" xfId="34540" xr:uid="{00000000-0005-0000-0000-00007D9E0000}"/>
    <cellStyle name="Note 6 11 4 5 3 3" xfId="48993" xr:uid="{00000000-0005-0000-0000-00007E9E0000}"/>
    <cellStyle name="Note 6 11 4 5 4" xfId="22794" xr:uid="{00000000-0005-0000-0000-00007F9E0000}"/>
    <cellStyle name="Note 6 11 4 5 5" xfId="37247" xr:uid="{00000000-0005-0000-0000-0000809E0000}"/>
    <cellStyle name="Note 6 11 4 6" xfId="7820" xr:uid="{00000000-0005-0000-0000-0000819E0000}"/>
    <cellStyle name="Note 6 11 4 6 2" xfId="25255" xr:uid="{00000000-0005-0000-0000-0000829E0000}"/>
    <cellStyle name="Note 6 11 4 6 3" xfId="39708" xr:uid="{00000000-0005-0000-0000-0000839E0000}"/>
    <cellStyle name="Note 6 11 4 7" xfId="10261" xr:uid="{00000000-0005-0000-0000-0000849E0000}"/>
    <cellStyle name="Note 6 11 4 7 2" xfId="27696" xr:uid="{00000000-0005-0000-0000-0000859E0000}"/>
    <cellStyle name="Note 6 11 4 7 3" xfId="42149" xr:uid="{00000000-0005-0000-0000-0000869E0000}"/>
    <cellStyle name="Note 6 11 4 8" xfId="12681" xr:uid="{00000000-0005-0000-0000-0000879E0000}"/>
    <cellStyle name="Note 6 11 4 8 2" xfId="30116" xr:uid="{00000000-0005-0000-0000-0000889E0000}"/>
    <cellStyle name="Note 6 11 4 8 3" xfId="44569" xr:uid="{00000000-0005-0000-0000-0000899E0000}"/>
    <cellStyle name="Note 6 11 4 9" xfId="19688" xr:uid="{00000000-0005-0000-0000-00008A9E0000}"/>
    <cellStyle name="Note 6 11 5" xfId="2851" xr:uid="{00000000-0005-0000-0000-00008B9E0000}"/>
    <cellStyle name="Note 6 11 5 2" xfId="2852" xr:uid="{00000000-0005-0000-0000-00008C9E0000}"/>
    <cellStyle name="Note 6 11 5 2 2" xfId="5363" xr:uid="{00000000-0005-0000-0000-00008D9E0000}"/>
    <cellStyle name="Note 6 11 5 2 2 2" xfId="14648" xr:uid="{00000000-0005-0000-0000-00008E9E0000}"/>
    <cellStyle name="Note 6 11 5 2 2 2 2" xfId="32083" xr:uid="{00000000-0005-0000-0000-00008F9E0000}"/>
    <cellStyle name="Note 6 11 5 2 2 2 3" xfId="46536" xr:uid="{00000000-0005-0000-0000-0000909E0000}"/>
    <cellStyle name="Note 6 11 5 2 2 3" xfId="17109" xr:uid="{00000000-0005-0000-0000-0000919E0000}"/>
    <cellStyle name="Note 6 11 5 2 2 3 2" xfId="34544" xr:uid="{00000000-0005-0000-0000-0000929E0000}"/>
    <cellStyle name="Note 6 11 5 2 2 3 3" xfId="48997" xr:uid="{00000000-0005-0000-0000-0000939E0000}"/>
    <cellStyle name="Note 6 11 5 2 2 4" xfId="22799" xr:uid="{00000000-0005-0000-0000-0000949E0000}"/>
    <cellStyle name="Note 6 11 5 2 2 5" xfId="37252" xr:uid="{00000000-0005-0000-0000-0000959E0000}"/>
    <cellStyle name="Note 6 11 5 2 3" xfId="7825" xr:uid="{00000000-0005-0000-0000-0000969E0000}"/>
    <cellStyle name="Note 6 11 5 2 3 2" xfId="25260" xr:uid="{00000000-0005-0000-0000-0000979E0000}"/>
    <cellStyle name="Note 6 11 5 2 3 3" xfId="39713" xr:uid="{00000000-0005-0000-0000-0000989E0000}"/>
    <cellStyle name="Note 6 11 5 2 4" xfId="10266" xr:uid="{00000000-0005-0000-0000-0000999E0000}"/>
    <cellStyle name="Note 6 11 5 2 4 2" xfId="27701" xr:uid="{00000000-0005-0000-0000-00009A9E0000}"/>
    <cellStyle name="Note 6 11 5 2 4 3" xfId="42154" xr:uid="{00000000-0005-0000-0000-00009B9E0000}"/>
    <cellStyle name="Note 6 11 5 2 5" xfId="12686" xr:uid="{00000000-0005-0000-0000-00009C9E0000}"/>
    <cellStyle name="Note 6 11 5 2 5 2" xfId="30121" xr:uid="{00000000-0005-0000-0000-00009D9E0000}"/>
    <cellStyle name="Note 6 11 5 2 5 3" xfId="44574" xr:uid="{00000000-0005-0000-0000-00009E9E0000}"/>
    <cellStyle name="Note 6 11 5 2 6" xfId="19693" xr:uid="{00000000-0005-0000-0000-00009F9E0000}"/>
    <cellStyle name="Note 6 11 5 3" xfId="2853" xr:uid="{00000000-0005-0000-0000-0000A09E0000}"/>
    <cellStyle name="Note 6 11 5 3 2" xfId="5364" xr:uid="{00000000-0005-0000-0000-0000A19E0000}"/>
    <cellStyle name="Note 6 11 5 3 2 2" xfId="14649" xr:uid="{00000000-0005-0000-0000-0000A29E0000}"/>
    <cellStyle name="Note 6 11 5 3 2 2 2" xfId="32084" xr:uid="{00000000-0005-0000-0000-0000A39E0000}"/>
    <cellStyle name="Note 6 11 5 3 2 2 3" xfId="46537" xr:uid="{00000000-0005-0000-0000-0000A49E0000}"/>
    <cellStyle name="Note 6 11 5 3 2 3" xfId="17110" xr:uid="{00000000-0005-0000-0000-0000A59E0000}"/>
    <cellStyle name="Note 6 11 5 3 2 3 2" xfId="34545" xr:uid="{00000000-0005-0000-0000-0000A69E0000}"/>
    <cellStyle name="Note 6 11 5 3 2 3 3" xfId="48998" xr:uid="{00000000-0005-0000-0000-0000A79E0000}"/>
    <cellStyle name="Note 6 11 5 3 2 4" xfId="22800" xr:uid="{00000000-0005-0000-0000-0000A89E0000}"/>
    <cellStyle name="Note 6 11 5 3 2 5" xfId="37253" xr:uid="{00000000-0005-0000-0000-0000A99E0000}"/>
    <cellStyle name="Note 6 11 5 3 3" xfId="7826" xr:uid="{00000000-0005-0000-0000-0000AA9E0000}"/>
    <cellStyle name="Note 6 11 5 3 3 2" xfId="25261" xr:uid="{00000000-0005-0000-0000-0000AB9E0000}"/>
    <cellStyle name="Note 6 11 5 3 3 3" xfId="39714" xr:uid="{00000000-0005-0000-0000-0000AC9E0000}"/>
    <cellStyle name="Note 6 11 5 3 4" xfId="10267" xr:uid="{00000000-0005-0000-0000-0000AD9E0000}"/>
    <cellStyle name="Note 6 11 5 3 4 2" xfId="27702" xr:uid="{00000000-0005-0000-0000-0000AE9E0000}"/>
    <cellStyle name="Note 6 11 5 3 4 3" xfId="42155" xr:uid="{00000000-0005-0000-0000-0000AF9E0000}"/>
    <cellStyle name="Note 6 11 5 3 5" xfId="12687" xr:uid="{00000000-0005-0000-0000-0000B09E0000}"/>
    <cellStyle name="Note 6 11 5 3 5 2" xfId="30122" xr:uid="{00000000-0005-0000-0000-0000B19E0000}"/>
    <cellStyle name="Note 6 11 5 3 5 3" xfId="44575" xr:uid="{00000000-0005-0000-0000-0000B29E0000}"/>
    <cellStyle name="Note 6 11 5 3 6" xfId="19694" xr:uid="{00000000-0005-0000-0000-0000B39E0000}"/>
    <cellStyle name="Note 6 11 5 4" xfId="2854" xr:uid="{00000000-0005-0000-0000-0000B49E0000}"/>
    <cellStyle name="Note 6 11 5 4 2" xfId="5365" xr:uid="{00000000-0005-0000-0000-0000B59E0000}"/>
    <cellStyle name="Note 6 11 5 4 2 2" xfId="22801" xr:uid="{00000000-0005-0000-0000-0000B69E0000}"/>
    <cellStyle name="Note 6 11 5 4 2 3" xfId="37254" xr:uid="{00000000-0005-0000-0000-0000B79E0000}"/>
    <cellStyle name="Note 6 11 5 4 3" xfId="7827" xr:uid="{00000000-0005-0000-0000-0000B89E0000}"/>
    <cellStyle name="Note 6 11 5 4 3 2" xfId="25262" xr:uid="{00000000-0005-0000-0000-0000B99E0000}"/>
    <cellStyle name="Note 6 11 5 4 3 3" xfId="39715" xr:uid="{00000000-0005-0000-0000-0000BA9E0000}"/>
    <cellStyle name="Note 6 11 5 4 4" xfId="10268" xr:uid="{00000000-0005-0000-0000-0000BB9E0000}"/>
    <cellStyle name="Note 6 11 5 4 4 2" xfId="27703" xr:uid="{00000000-0005-0000-0000-0000BC9E0000}"/>
    <cellStyle name="Note 6 11 5 4 4 3" xfId="42156" xr:uid="{00000000-0005-0000-0000-0000BD9E0000}"/>
    <cellStyle name="Note 6 11 5 4 5" xfId="12688" xr:uid="{00000000-0005-0000-0000-0000BE9E0000}"/>
    <cellStyle name="Note 6 11 5 4 5 2" xfId="30123" xr:uid="{00000000-0005-0000-0000-0000BF9E0000}"/>
    <cellStyle name="Note 6 11 5 4 5 3" xfId="44576" xr:uid="{00000000-0005-0000-0000-0000C09E0000}"/>
    <cellStyle name="Note 6 11 5 4 6" xfId="15483" xr:uid="{00000000-0005-0000-0000-0000C19E0000}"/>
    <cellStyle name="Note 6 11 5 4 6 2" xfId="32918" xr:uid="{00000000-0005-0000-0000-0000C29E0000}"/>
    <cellStyle name="Note 6 11 5 4 6 3" xfId="47371" xr:uid="{00000000-0005-0000-0000-0000C39E0000}"/>
    <cellStyle name="Note 6 11 5 4 7" xfId="19695" xr:uid="{00000000-0005-0000-0000-0000C49E0000}"/>
    <cellStyle name="Note 6 11 5 4 8" xfId="20645" xr:uid="{00000000-0005-0000-0000-0000C59E0000}"/>
    <cellStyle name="Note 6 11 5 5" xfId="5362" xr:uid="{00000000-0005-0000-0000-0000C69E0000}"/>
    <cellStyle name="Note 6 11 5 5 2" xfId="14647" xr:uid="{00000000-0005-0000-0000-0000C79E0000}"/>
    <cellStyle name="Note 6 11 5 5 2 2" xfId="32082" xr:uid="{00000000-0005-0000-0000-0000C89E0000}"/>
    <cellStyle name="Note 6 11 5 5 2 3" xfId="46535" xr:uid="{00000000-0005-0000-0000-0000C99E0000}"/>
    <cellStyle name="Note 6 11 5 5 3" xfId="17108" xr:uid="{00000000-0005-0000-0000-0000CA9E0000}"/>
    <cellStyle name="Note 6 11 5 5 3 2" xfId="34543" xr:uid="{00000000-0005-0000-0000-0000CB9E0000}"/>
    <cellStyle name="Note 6 11 5 5 3 3" xfId="48996" xr:uid="{00000000-0005-0000-0000-0000CC9E0000}"/>
    <cellStyle name="Note 6 11 5 5 4" xfId="22798" xr:uid="{00000000-0005-0000-0000-0000CD9E0000}"/>
    <cellStyle name="Note 6 11 5 5 5" xfId="37251" xr:uid="{00000000-0005-0000-0000-0000CE9E0000}"/>
    <cellStyle name="Note 6 11 5 6" xfId="7824" xr:uid="{00000000-0005-0000-0000-0000CF9E0000}"/>
    <cellStyle name="Note 6 11 5 6 2" xfId="25259" xr:uid="{00000000-0005-0000-0000-0000D09E0000}"/>
    <cellStyle name="Note 6 11 5 6 3" xfId="39712" xr:uid="{00000000-0005-0000-0000-0000D19E0000}"/>
    <cellStyle name="Note 6 11 5 7" xfId="10265" xr:uid="{00000000-0005-0000-0000-0000D29E0000}"/>
    <cellStyle name="Note 6 11 5 7 2" xfId="27700" xr:uid="{00000000-0005-0000-0000-0000D39E0000}"/>
    <cellStyle name="Note 6 11 5 7 3" xfId="42153" xr:uid="{00000000-0005-0000-0000-0000D49E0000}"/>
    <cellStyle name="Note 6 11 5 8" xfId="12685" xr:uid="{00000000-0005-0000-0000-0000D59E0000}"/>
    <cellStyle name="Note 6 11 5 8 2" xfId="30120" xr:uid="{00000000-0005-0000-0000-0000D69E0000}"/>
    <cellStyle name="Note 6 11 5 8 3" xfId="44573" xr:uid="{00000000-0005-0000-0000-0000D79E0000}"/>
    <cellStyle name="Note 6 11 5 9" xfId="19692" xr:uid="{00000000-0005-0000-0000-0000D89E0000}"/>
    <cellStyle name="Note 6 11 6" xfId="2855" xr:uid="{00000000-0005-0000-0000-0000D99E0000}"/>
    <cellStyle name="Note 6 11 6 2" xfId="5366" xr:uid="{00000000-0005-0000-0000-0000DA9E0000}"/>
    <cellStyle name="Note 6 11 6 2 2" xfId="14650" xr:uid="{00000000-0005-0000-0000-0000DB9E0000}"/>
    <cellStyle name="Note 6 11 6 2 2 2" xfId="32085" xr:uid="{00000000-0005-0000-0000-0000DC9E0000}"/>
    <cellStyle name="Note 6 11 6 2 2 3" xfId="46538" xr:uid="{00000000-0005-0000-0000-0000DD9E0000}"/>
    <cellStyle name="Note 6 11 6 2 3" xfId="17111" xr:uid="{00000000-0005-0000-0000-0000DE9E0000}"/>
    <cellStyle name="Note 6 11 6 2 3 2" xfId="34546" xr:uid="{00000000-0005-0000-0000-0000DF9E0000}"/>
    <cellStyle name="Note 6 11 6 2 3 3" xfId="48999" xr:uid="{00000000-0005-0000-0000-0000E09E0000}"/>
    <cellStyle name="Note 6 11 6 2 4" xfId="22802" xr:uid="{00000000-0005-0000-0000-0000E19E0000}"/>
    <cellStyle name="Note 6 11 6 2 5" xfId="37255" xr:uid="{00000000-0005-0000-0000-0000E29E0000}"/>
    <cellStyle name="Note 6 11 6 3" xfId="7828" xr:uid="{00000000-0005-0000-0000-0000E39E0000}"/>
    <cellStyle name="Note 6 11 6 3 2" xfId="25263" xr:uid="{00000000-0005-0000-0000-0000E49E0000}"/>
    <cellStyle name="Note 6 11 6 3 3" xfId="39716" xr:uid="{00000000-0005-0000-0000-0000E59E0000}"/>
    <cellStyle name="Note 6 11 6 4" xfId="10269" xr:uid="{00000000-0005-0000-0000-0000E69E0000}"/>
    <cellStyle name="Note 6 11 6 4 2" xfId="27704" xr:uid="{00000000-0005-0000-0000-0000E79E0000}"/>
    <cellStyle name="Note 6 11 6 4 3" xfId="42157" xr:uid="{00000000-0005-0000-0000-0000E89E0000}"/>
    <cellStyle name="Note 6 11 6 5" xfId="12689" xr:uid="{00000000-0005-0000-0000-0000E99E0000}"/>
    <cellStyle name="Note 6 11 6 5 2" xfId="30124" xr:uid="{00000000-0005-0000-0000-0000EA9E0000}"/>
    <cellStyle name="Note 6 11 6 5 3" xfId="44577" xr:uid="{00000000-0005-0000-0000-0000EB9E0000}"/>
    <cellStyle name="Note 6 11 6 6" xfId="19696" xr:uid="{00000000-0005-0000-0000-0000EC9E0000}"/>
    <cellStyle name="Note 6 11 7" xfId="2856" xr:uid="{00000000-0005-0000-0000-0000ED9E0000}"/>
    <cellStyle name="Note 6 11 7 2" xfId="5367" xr:uid="{00000000-0005-0000-0000-0000EE9E0000}"/>
    <cellStyle name="Note 6 11 7 2 2" xfId="14651" xr:uid="{00000000-0005-0000-0000-0000EF9E0000}"/>
    <cellStyle name="Note 6 11 7 2 2 2" xfId="32086" xr:uid="{00000000-0005-0000-0000-0000F09E0000}"/>
    <cellStyle name="Note 6 11 7 2 2 3" xfId="46539" xr:uid="{00000000-0005-0000-0000-0000F19E0000}"/>
    <cellStyle name="Note 6 11 7 2 3" xfId="17112" xr:uid="{00000000-0005-0000-0000-0000F29E0000}"/>
    <cellStyle name="Note 6 11 7 2 3 2" xfId="34547" xr:uid="{00000000-0005-0000-0000-0000F39E0000}"/>
    <cellStyle name="Note 6 11 7 2 3 3" xfId="49000" xr:uid="{00000000-0005-0000-0000-0000F49E0000}"/>
    <cellStyle name="Note 6 11 7 2 4" xfId="22803" xr:uid="{00000000-0005-0000-0000-0000F59E0000}"/>
    <cellStyle name="Note 6 11 7 2 5" xfId="37256" xr:uid="{00000000-0005-0000-0000-0000F69E0000}"/>
    <cellStyle name="Note 6 11 7 3" xfId="7829" xr:uid="{00000000-0005-0000-0000-0000F79E0000}"/>
    <cellStyle name="Note 6 11 7 3 2" xfId="25264" xr:uid="{00000000-0005-0000-0000-0000F89E0000}"/>
    <cellStyle name="Note 6 11 7 3 3" xfId="39717" xr:uid="{00000000-0005-0000-0000-0000F99E0000}"/>
    <cellStyle name="Note 6 11 7 4" xfId="10270" xr:uid="{00000000-0005-0000-0000-0000FA9E0000}"/>
    <cellStyle name="Note 6 11 7 4 2" xfId="27705" xr:uid="{00000000-0005-0000-0000-0000FB9E0000}"/>
    <cellStyle name="Note 6 11 7 4 3" xfId="42158" xr:uid="{00000000-0005-0000-0000-0000FC9E0000}"/>
    <cellStyle name="Note 6 11 7 5" xfId="12690" xr:uid="{00000000-0005-0000-0000-0000FD9E0000}"/>
    <cellStyle name="Note 6 11 7 5 2" xfId="30125" xr:uid="{00000000-0005-0000-0000-0000FE9E0000}"/>
    <cellStyle name="Note 6 11 7 5 3" xfId="44578" xr:uid="{00000000-0005-0000-0000-0000FF9E0000}"/>
    <cellStyle name="Note 6 11 7 6" xfId="19697" xr:uid="{00000000-0005-0000-0000-0000009F0000}"/>
    <cellStyle name="Note 6 11 8" xfId="2857" xr:uid="{00000000-0005-0000-0000-0000019F0000}"/>
    <cellStyle name="Note 6 11 8 2" xfId="5368" xr:uid="{00000000-0005-0000-0000-0000029F0000}"/>
    <cellStyle name="Note 6 11 8 2 2" xfId="22804" xr:uid="{00000000-0005-0000-0000-0000039F0000}"/>
    <cellStyle name="Note 6 11 8 2 3" xfId="37257" xr:uid="{00000000-0005-0000-0000-0000049F0000}"/>
    <cellStyle name="Note 6 11 8 3" xfId="7830" xr:uid="{00000000-0005-0000-0000-0000059F0000}"/>
    <cellStyle name="Note 6 11 8 3 2" xfId="25265" xr:uid="{00000000-0005-0000-0000-0000069F0000}"/>
    <cellStyle name="Note 6 11 8 3 3" xfId="39718" xr:uid="{00000000-0005-0000-0000-0000079F0000}"/>
    <cellStyle name="Note 6 11 8 4" xfId="10271" xr:uid="{00000000-0005-0000-0000-0000089F0000}"/>
    <cellStyle name="Note 6 11 8 4 2" xfId="27706" xr:uid="{00000000-0005-0000-0000-0000099F0000}"/>
    <cellStyle name="Note 6 11 8 4 3" xfId="42159" xr:uid="{00000000-0005-0000-0000-00000A9F0000}"/>
    <cellStyle name="Note 6 11 8 5" xfId="12691" xr:uid="{00000000-0005-0000-0000-00000B9F0000}"/>
    <cellStyle name="Note 6 11 8 5 2" xfId="30126" xr:uid="{00000000-0005-0000-0000-00000C9F0000}"/>
    <cellStyle name="Note 6 11 8 5 3" xfId="44579" xr:uid="{00000000-0005-0000-0000-00000D9F0000}"/>
    <cellStyle name="Note 6 11 8 6" xfId="15484" xr:uid="{00000000-0005-0000-0000-00000E9F0000}"/>
    <cellStyle name="Note 6 11 8 6 2" xfId="32919" xr:uid="{00000000-0005-0000-0000-00000F9F0000}"/>
    <cellStyle name="Note 6 11 8 6 3" xfId="47372" xr:uid="{00000000-0005-0000-0000-0000109F0000}"/>
    <cellStyle name="Note 6 11 8 7" xfId="19698" xr:uid="{00000000-0005-0000-0000-0000119F0000}"/>
    <cellStyle name="Note 6 11 8 8" xfId="20646" xr:uid="{00000000-0005-0000-0000-0000129F0000}"/>
    <cellStyle name="Note 6 11 9" xfId="5349" xr:uid="{00000000-0005-0000-0000-0000139F0000}"/>
    <cellStyle name="Note 6 11 9 2" xfId="14637" xr:uid="{00000000-0005-0000-0000-0000149F0000}"/>
    <cellStyle name="Note 6 11 9 2 2" xfId="32072" xr:uid="{00000000-0005-0000-0000-0000159F0000}"/>
    <cellStyle name="Note 6 11 9 2 3" xfId="46525" xr:uid="{00000000-0005-0000-0000-0000169F0000}"/>
    <cellStyle name="Note 6 11 9 3" xfId="17098" xr:uid="{00000000-0005-0000-0000-0000179F0000}"/>
    <cellStyle name="Note 6 11 9 3 2" xfId="34533" xr:uid="{00000000-0005-0000-0000-0000189F0000}"/>
    <cellStyle name="Note 6 11 9 3 3" xfId="48986" xr:uid="{00000000-0005-0000-0000-0000199F0000}"/>
    <cellStyle name="Note 6 11 9 4" xfId="22785" xr:uid="{00000000-0005-0000-0000-00001A9F0000}"/>
    <cellStyle name="Note 6 11 9 5" xfId="37238" xr:uid="{00000000-0005-0000-0000-00001B9F0000}"/>
    <cellStyle name="Note 6 12" xfId="2858" xr:uid="{00000000-0005-0000-0000-00001C9F0000}"/>
    <cellStyle name="Note 6 12 10" xfId="7831" xr:uid="{00000000-0005-0000-0000-00001D9F0000}"/>
    <cellStyle name="Note 6 12 10 2" xfId="25266" xr:uid="{00000000-0005-0000-0000-00001E9F0000}"/>
    <cellStyle name="Note 6 12 10 3" xfId="39719" xr:uid="{00000000-0005-0000-0000-00001F9F0000}"/>
    <cellStyle name="Note 6 12 11" xfId="10272" xr:uid="{00000000-0005-0000-0000-0000209F0000}"/>
    <cellStyle name="Note 6 12 11 2" xfId="27707" xr:uid="{00000000-0005-0000-0000-0000219F0000}"/>
    <cellStyle name="Note 6 12 11 3" xfId="42160" xr:uid="{00000000-0005-0000-0000-0000229F0000}"/>
    <cellStyle name="Note 6 12 12" xfId="12692" xr:uid="{00000000-0005-0000-0000-0000239F0000}"/>
    <cellStyle name="Note 6 12 12 2" xfId="30127" xr:uid="{00000000-0005-0000-0000-0000249F0000}"/>
    <cellStyle name="Note 6 12 12 3" xfId="44580" xr:uid="{00000000-0005-0000-0000-0000259F0000}"/>
    <cellStyle name="Note 6 12 13" xfId="19699" xr:uid="{00000000-0005-0000-0000-0000269F0000}"/>
    <cellStyle name="Note 6 12 2" xfId="2859" xr:uid="{00000000-0005-0000-0000-0000279F0000}"/>
    <cellStyle name="Note 6 12 2 2" xfId="2860" xr:uid="{00000000-0005-0000-0000-0000289F0000}"/>
    <cellStyle name="Note 6 12 2 2 2" xfId="5371" xr:uid="{00000000-0005-0000-0000-0000299F0000}"/>
    <cellStyle name="Note 6 12 2 2 2 2" xfId="14654" xr:uid="{00000000-0005-0000-0000-00002A9F0000}"/>
    <cellStyle name="Note 6 12 2 2 2 2 2" xfId="32089" xr:uid="{00000000-0005-0000-0000-00002B9F0000}"/>
    <cellStyle name="Note 6 12 2 2 2 2 3" xfId="46542" xr:uid="{00000000-0005-0000-0000-00002C9F0000}"/>
    <cellStyle name="Note 6 12 2 2 2 3" xfId="17115" xr:uid="{00000000-0005-0000-0000-00002D9F0000}"/>
    <cellStyle name="Note 6 12 2 2 2 3 2" xfId="34550" xr:uid="{00000000-0005-0000-0000-00002E9F0000}"/>
    <cellStyle name="Note 6 12 2 2 2 3 3" xfId="49003" xr:uid="{00000000-0005-0000-0000-00002F9F0000}"/>
    <cellStyle name="Note 6 12 2 2 2 4" xfId="22807" xr:uid="{00000000-0005-0000-0000-0000309F0000}"/>
    <cellStyle name="Note 6 12 2 2 2 5" xfId="37260" xr:uid="{00000000-0005-0000-0000-0000319F0000}"/>
    <cellStyle name="Note 6 12 2 2 3" xfId="7833" xr:uid="{00000000-0005-0000-0000-0000329F0000}"/>
    <cellStyle name="Note 6 12 2 2 3 2" xfId="25268" xr:uid="{00000000-0005-0000-0000-0000339F0000}"/>
    <cellStyle name="Note 6 12 2 2 3 3" xfId="39721" xr:uid="{00000000-0005-0000-0000-0000349F0000}"/>
    <cellStyle name="Note 6 12 2 2 4" xfId="10274" xr:uid="{00000000-0005-0000-0000-0000359F0000}"/>
    <cellStyle name="Note 6 12 2 2 4 2" xfId="27709" xr:uid="{00000000-0005-0000-0000-0000369F0000}"/>
    <cellStyle name="Note 6 12 2 2 4 3" xfId="42162" xr:uid="{00000000-0005-0000-0000-0000379F0000}"/>
    <cellStyle name="Note 6 12 2 2 5" xfId="12694" xr:uid="{00000000-0005-0000-0000-0000389F0000}"/>
    <cellStyle name="Note 6 12 2 2 5 2" xfId="30129" xr:uid="{00000000-0005-0000-0000-0000399F0000}"/>
    <cellStyle name="Note 6 12 2 2 5 3" xfId="44582" xr:uid="{00000000-0005-0000-0000-00003A9F0000}"/>
    <cellStyle name="Note 6 12 2 2 6" xfId="19701" xr:uid="{00000000-0005-0000-0000-00003B9F0000}"/>
    <cellStyle name="Note 6 12 2 3" xfId="2861" xr:uid="{00000000-0005-0000-0000-00003C9F0000}"/>
    <cellStyle name="Note 6 12 2 3 2" xfId="5372" xr:uid="{00000000-0005-0000-0000-00003D9F0000}"/>
    <cellStyle name="Note 6 12 2 3 2 2" xfId="14655" xr:uid="{00000000-0005-0000-0000-00003E9F0000}"/>
    <cellStyle name="Note 6 12 2 3 2 2 2" xfId="32090" xr:uid="{00000000-0005-0000-0000-00003F9F0000}"/>
    <cellStyle name="Note 6 12 2 3 2 2 3" xfId="46543" xr:uid="{00000000-0005-0000-0000-0000409F0000}"/>
    <cellStyle name="Note 6 12 2 3 2 3" xfId="17116" xr:uid="{00000000-0005-0000-0000-0000419F0000}"/>
    <cellStyle name="Note 6 12 2 3 2 3 2" xfId="34551" xr:uid="{00000000-0005-0000-0000-0000429F0000}"/>
    <cellStyle name="Note 6 12 2 3 2 3 3" xfId="49004" xr:uid="{00000000-0005-0000-0000-0000439F0000}"/>
    <cellStyle name="Note 6 12 2 3 2 4" xfId="22808" xr:uid="{00000000-0005-0000-0000-0000449F0000}"/>
    <cellStyle name="Note 6 12 2 3 2 5" xfId="37261" xr:uid="{00000000-0005-0000-0000-0000459F0000}"/>
    <cellStyle name="Note 6 12 2 3 3" xfId="7834" xr:uid="{00000000-0005-0000-0000-0000469F0000}"/>
    <cellStyle name="Note 6 12 2 3 3 2" xfId="25269" xr:uid="{00000000-0005-0000-0000-0000479F0000}"/>
    <cellStyle name="Note 6 12 2 3 3 3" xfId="39722" xr:uid="{00000000-0005-0000-0000-0000489F0000}"/>
    <cellStyle name="Note 6 12 2 3 4" xfId="10275" xr:uid="{00000000-0005-0000-0000-0000499F0000}"/>
    <cellStyle name="Note 6 12 2 3 4 2" xfId="27710" xr:uid="{00000000-0005-0000-0000-00004A9F0000}"/>
    <cellStyle name="Note 6 12 2 3 4 3" xfId="42163" xr:uid="{00000000-0005-0000-0000-00004B9F0000}"/>
    <cellStyle name="Note 6 12 2 3 5" xfId="12695" xr:uid="{00000000-0005-0000-0000-00004C9F0000}"/>
    <cellStyle name="Note 6 12 2 3 5 2" xfId="30130" xr:uid="{00000000-0005-0000-0000-00004D9F0000}"/>
    <cellStyle name="Note 6 12 2 3 5 3" xfId="44583" xr:uid="{00000000-0005-0000-0000-00004E9F0000}"/>
    <cellStyle name="Note 6 12 2 3 6" xfId="19702" xr:uid="{00000000-0005-0000-0000-00004F9F0000}"/>
    <cellStyle name="Note 6 12 2 4" xfId="2862" xr:uid="{00000000-0005-0000-0000-0000509F0000}"/>
    <cellStyle name="Note 6 12 2 4 2" xfId="5373" xr:uid="{00000000-0005-0000-0000-0000519F0000}"/>
    <cellStyle name="Note 6 12 2 4 2 2" xfId="22809" xr:uid="{00000000-0005-0000-0000-0000529F0000}"/>
    <cellStyle name="Note 6 12 2 4 2 3" xfId="37262" xr:uid="{00000000-0005-0000-0000-0000539F0000}"/>
    <cellStyle name="Note 6 12 2 4 3" xfId="7835" xr:uid="{00000000-0005-0000-0000-0000549F0000}"/>
    <cellStyle name="Note 6 12 2 4 3 2" xfId="25270" xr:uid="{00000000-0005-0000-0000-0000559F0000}"/>
    <cellStyle name="Note 6 12 2 4 3 3" xfId="39723" xr:uid="{00000000-0005-0000-0000-0000569F0000}"/>
    <cellStyle name="Note 6 12 2 4 4" xfId="10276" xr:uid="{00000000-0005-0000-0000-0000579F0000}"/>
    <cellStyle name="Note 6 12 2 4 4 2" xfId="27711" xr:uid="{00000000-0005-0000-0000-0000589F0000}"/>
    <cellStyle name="Note 6 12 2 4 4 3" xfId="42164" xr:uid="{00000000-0005-0000-0000-0000599F0000}"/>
    <cellStyle name="Note 6 12 2 4 5" xfId="12696" xr:uid="{00000000-0005-0000-0000-00005A9F0000}"/>
    <cellStyle name="Note 6 12 2 4 5 2" xfId="30131" xr:uid="{00000000-0005-0000-0000-00005B9F0000}"/>
    <cellStyle name="Note 6 12 2 4 5 3" xfId="44584" xr:uid="{00000000-0005-0000-0000-00005C9F0000}"/>
    <cellStyle name="Note 6 12 2 4 6" xfId="15485" xr:uid="{00000000-0005-0000-0000-00005D9F0000}"/>
    <cellStyle name="Note 6 12 2 4 6 2" xfId="32920" xr:uid="{00000000-0005-0000-0000-00005E9F0000}"/>
    <cellStyle name="Note 6 12 2 4 6 3" xfId="47373" xr:uid="{00000000-0005-0000-0000-00005F9F0000}"/>
    <cellStyle name="Note 6 12 2 4 7" xfId="19703" xr:uid="{00000000-0005-0000-0000-0000609F0000}"/>
    <cellStyle name="Note 6 12 2 4 8" xfId="20647" xr:uid="{00000000-0005-0000-0000-0000619F0000}"/>
    <cellStyle name="Note 6 12 2 5" xfId="5370" xr:uid="{00000000-0005-0000-0000-0000629F0000}"/>
    <cellStyle name="Note 6 12 2 5 2" xfId="14653" xr:uid="{00000000-0005-0000-0000-0000639F0000}"/>
    <cellStyle name="Note 6 12 2 5 2 2" xfId="32088" xr:uid="{00000000-0005-0000-0000-0000649F0000}"/>
    <cellStyle name="Note 6 12 2 5 2 3" xfId="46541" xr:uid="{00000000-0005-0000-0000-0000659F0000}"/>
    <cellStyle name="Note 6 12 2 5 3" xfId="17114" xr:uid="{00000000-0005-0000-0000-0000669F0000}"/>
    <cellStyle name="Note 6 12 2 5 3 2" xfId="34549" xr:uid="{00000000-0005-0000-0000-0000679F0000}"/>
    <cellStyle name="Note 6 12 2 5 3 3" xfId="49002" xr:uid="{00000000-0005-0000-0000-0000689F0000}"/>
    <cellStyle name="Note 6 12 2 5 4" xfId="22806" xr:uid="{00000000-0005-0000-0000-0000699F0000}"/>
    <cellStyle name="Note 6 12 2 5 5" xfId="37259" xr:uid="{00000000-0005-0000-0000-00006A9F0000}"/>
    <cellStyle name="Note 6 12 2 6" xfId="7832" xr:uid="{00000000-0005-0000-0000-00006B9F0000}"/>
    <cellStyle name="Note 6 12 2 6 2" xfId="25267" xr:uid="{00000000-0005-0000-0000-00006C9F0000}"/>
    <cellStyle name="Note 6 12 2 6 3" xfId="39720" xr:uid="{00000000-0005-0000-0000-00006D9F0000}"/>
    <cellStyle name="Note 6 12 2 7" xfId="10273" xr:uid="{00000000-0005-0000-0000-00006E9F0000}"/>
    <cellStyle name="Note 6 12 2 7 2" xfId="27708" xr:uid="{00000000-0005-0000-0000-00006F9F0000}"/>
    <cellStyle name="Note 6 12 2 7 3" xfId="42161" xr:uid="{00000000-0005-0000-0000-0000709F0000}"/>
    <cellStyle name="Note 6 12 2 8" xfId="12693" xr:uid="{00000000-0005-0000-0000-0000719F0000}"/>
    <cellStyle name="Note 6 12 2 8 2" xfId="30128" xr:uid="{00000000-0005-0000-0000-0000729F0000}"/>
    <cellStyle name="Note 6 12 2 8 3" xfId="44581" xr:uid="{00000000-0005-0000-0000-0000739F0000}"/>
    <cellStyle name="Note 6 12 2 9" xfId="19700" xr:uid="{00000000-0005-0000-0000-0000749F0000}"/>
    <cellStyle name="Note 6 12 3" xfId="2863" xr:uid="{00000000-0005-0000-0000-0000759F0000}"/>
    <cellStyle name="Note 6 12 3 2" xfId="2864" xr:uid="{00000000-0005-0000-0000-0000769F0000}"/>
    <cellStyle name="Note 6 12 3 2 2" xfId="5375" xr:uid="{00000000-0005-0000-0000-0000779F0000}"/>
    <cellStyle name="Note 6 12 3 2 2 2" xfId="14657" xr:uid="{00000000-0005-0000-0000-0000789F0000}"/>
    <cellStyle name="Note 6 12 3 2 2 2 2" xfId="32092" xr:uid="{00000000-0005-0000-0000-0000799F0000}"/>
    <cellStyle name="Note 6 12 3 2 2 2 3" xfId="46545" xr:uid="{00000000-0005-0000-0000-00007A9F0000}"/>
    <cellStyle name="Note 6 12 3 2 2 3" xfId="17118" xr:uid="{00000000-0005-0000-0000-00007B9F0000}"/>
    <cellStyle name="Note 6 12 3 2 2 3 2" xfId="34553" xr:uid="{00000000-0005-0000-0000-00007C9F0000}"/>
    <cellStyle name="Note 6 12 3 2 2 3 3" xfId="49006" xr:uid="{00000000-0005-0000-0000-00007D9F0000}"/>
    <cellStyle name="Note 6 12 3 2 2 4" xfId="22811" xr:uid="{00000000-0005-0000-0000-00007E9F0000}"/>
    <cellStyle name="Note 6 12 3 2 2 5" xfId="37264" xr:uid="{00000000-0005-0000-0000-00007F9F0000}"/>
    <cellStyle name="Note 6 12 3 2 3" xfId="7837" xr:uid="{00000000-0005-0000-0000-0000809F0000}"/>
    <cellStyle name="Note 6 12 3 2 3 2" xfId="25272" xr:uid="{00000000-0005-0000-0000-0000819F0000}"/>
    <cellStyle name="Note 6 12 3 2 3 3" xfId="39725" xr:uid="{00000000-0005-0000-0000-0000829F0000}"/>
    <cellStyle name="Note 6 12 3 2 4" xfId="10278" xr:uid="{00000000-0005-0000-0000-0000839F0000}"/>
    <cellStyle name="Note 6 12 3 2 4 2" xfId="27713" xr:uid="{00000000-0005-0000-0000-0000849F0000}"/>
    <cellStyle name="Note 6 12 3 2 4 3" xfId="42166" xr:uid="{00000000-0005-0000-0000-0000859F0000}"/>
    <cellStyle name="Note 6 12 3 2 5" xfId="12698" xr:uid="{00000000-0005-0000-0000-0000869F0000}"/>
    <cellStyle name="Note 6 12 3 2 5 2" xfId="30133" xr:uid="{00000000-0005-0000-0000-0000879F0000}"/>
    <cellStyle name="Note 6 12 3 2 5 3" xfId="44586" xr:uid="{00000000-0005-0000-0000-0000889F0000}"/>
    <cellStyle name="Note 6 12 3 2 6" xfId="19705" xr:uid="{00000000-0005-0000-0000-0000899F0000}"/>
    <cellStyle name="Note 6 12 3 3" xfId="2865" xr:uid="{00000000-0005-0000-0000-00008A9F0000}"/>
    <cellStyle name="Note 6 12 3 3 2" xfId="5376" xr:uid="{00000000-0005-0000-0000-00008B9F0000}"/>
    <cellStyle name="Note 6 12 3 3 2 2" xfId="14658" xr:uid="{00000000-0005-0000-0000-00008C9F0000}"/>
    <cellStyle name="Note 6 12 3 3 2 2 2" xfId="32093" xr:uid="{00000000-0005-0000-0000-00008D9F0000}"/>
    <cellStyle name="Note 6 12 3 3 2 2 3" xfId="46546" xr:uid="{00000000-0005-0000-0000-00008E9F0000}"/>
    <cellStyle name="Note 6 12 3 3 2 3" xfId="17119" xr:uid="{00000000-0005-0000-0000-00008F9F0000}"/>
    <cellStyle name="Note 6 12 3 3 2 3 2" xfId="34554" xr:uid="{00000000-0005-0000-0000-0000909F0000}"/>
    <cellStyle name="Note 6 12 3 3 2 3 3" xfId="49007" xr:uid="{00000000-0005-0000-0000-0000919F0000}"/>
    <cellStyle name="Note 6 12 3 3 2 4" xfId="22812" xr:uid="{00000000-0005-0000-0000-0000929F0000}"/>
    <cellStyle name="Note 6 12 3 3 2 5" xfId="37265" xr:uid="{00000000-0005-0000-0000-0000939F0000}"/>
    <cellStyle name="Note 6 12 3 3 3" xfId="7838" xr:uid="{00000000-0005-0000-0000-0000949F0000}"/>
    <cellStyle name="Note 6 12 3 3 3 2" xfId="25273" xr:uid="{00000000-0005-0000-0000-0000959F0000}"/>
    <cellStyle name="Note 6 12 3 3 3 3" xfId="39726" xr:uid="{00000000-0005-0000-0000-0000969F0000}"/>
    <cellStyle name="Note 6 12 3 3 4" xfId="10279" xr:uid="{00000000-0005-0000-0000-0000979F0000}"/>
    <cellStyle name="Note 6 12 3 3 4 2" xfId="27714" xr:uid="{00000000-0005-0000-0000-0000989F0000}"/>
    <cellStyle name="Note 6 12 3 3 4 3" xfId="42167" xr:uid="{00000000-0005-0000-0000-0000999F0000}"/>
    <cellStyle name="Note 6 12 3 3 5" xfId="12699" xr:uid="{00000000-0005-0000-0000-00009A9F0000}"/>
    <cellStyle name="Note 6 12 3 3 5 2" xfId="30134" xr:uid="{00000000-0005-0000-0000-00009B9F0000}"/>
    <cellStyle name="Note 6 12 3 3 5 3" xfId="44587" xr:uid="{00000000-0005-0000-0000-00009C9F0000}"/>
    <cellStyle name="Note 6 12 3 3 6" xfId="19706" xr:uid="{00000000-0005-0000-0000-00009D9F0000}"/>
    <cellStyle name="Note 6 12 3 4" xfId="2866" xr:uid="{00000000-0005-0000-0000-00009E9F0000}"/>
    <cellStyle name="Note 6 12 3 4 2" xfId="5377" xr:uid="{00000000-0005-0000-0000-00009F9F0000}"/>
    <cellStyle name="Note 6 12 3 4 2 2" xfId="22813" xr:uid="{00000000-0005-0000-0000-0000A09F0000}"/>
    <cellStyle name="Note 6 12 3 4 2 3" xfId="37266" xr:uid="{00000000-0005-0000-0000-0000A19F0000}"/>
    <cellStyle name="Note 6 12 3 4 3" xfId="7839" xr:uid="{00000000-0005-0000-0000-0000A29F0000}"/>
    <cellStyle name="Note 6 12 3 4 3 2" xfId="25274" xr:uid="{00000000-0005-0000-0000-0000A39F0000}"/>
    <cellStyle name="Note 6 12 3 4 3 3" xfId="39727" xr:uid="{00000000-0005-0000-0000-0000A49F0000}"/>
    <cellStyle name="Note 6 12 3 4 4" xfId="10280" xr:uid="{00000000-0005-0000-0000-0000A59F0000}"/>
    <cellStyle name="Note 6 12 3 4 4 2" xfId="27715" xr:uid="{00000000-0005-0000-0000-0000A69F0000}"/>
    <cellStyle name="Note 6 12 3 4 4 3" xfId="42168" xr:uid="{00000000-0005-0000-0000-0000A79F0000}"/>
    <cellStyle name="Note 6 12 3 4 5" xfId="12700" xr:uid="{00000000-0005-0000-0000-0000A89F0000}"/>
    <cellStyle name="Note 6 12 3 4 5 2" xfId="30135" xr:uid="{00000000-0005-0000-0000-0000A99F0000}"/>
    <cellStyle name="Note 6 12 3 4 5 3" xfId="44588" xr:uid="{00000000-0005-0000-0000-0000AA9F0000}"/>
    <cellStyle name="Note 6 12 3 4 6" xfId="15486" xr:uid="{00000000-0005-0000-0000-0000AB9F0000}"/>
    <cellStyle name="Note 6 12 3 4 6 2" xfId="32921" xr:uid="{00000000-0005-0000-0000-0000AC9F0000}"/>
    <cellStyle name="Note 6 12 3 4 6 3" xfId="47374" xr:uid="{00000000-0005-0000-0000-0000AD9F0000}"/>
    <cellStyle name="Note 6 12 3 4 7" xfId="19707" xr:uid="{00000000-0005-0000-0000-0000AE9F0000}"/>
    <cellStyle name="Note 6 12 3 4 8" xfId="20648" xr:uid="{00000000-0005-0000-0000-0000AF9F0000}"/>
    <cellStyle name="Note 6 12 3 5" xfId="5374" xr:uid="{00000000-0005-0000-0000-0000B09F0000}"/>
    <cellStyle name="Note 6 12 3 5 2" xfId="14656" xr:uid="{00000000-0005-0000-0000-0000B19F0000}"/>
    <cellStyle name="Note 6 12 3 5 2 2" xfId="32091" xr:uid="{00000000-0005-0000-0000-0000B29F0000}"/>
    <cellStyle name="Note 6 12 3 5 2 3" xfId="46544" xr:uid="{00000000-0005-0000-0000-0000B39F0000}"/>
    <cellStyle name="Note 6 12 3 5 3" xfId="17117" xr:uid="{00000000-0005-0000-0000-0000B49F0000}"/>
    <cellStyle name="Note 6 12 3 5 3 2" xfId="34552" xr:uid="{00000000-0005-0000-0000-0000B59F0000}"/>
    <cellStyle name="Note 6 12 3 5 3 3" xfId="49005" xr:uid="{00000000-0005-0000-0000-0000B69F0000}"/>
    <cellStyle name="Note 6 12 3 5 4" xfId="22810" xr:uid="{00000000-0005-0000-0000-0000B79F0000}"/>
    <cellStyle name="Note 6 12 3 5 5" xfId="37263" xr:uid="{00000000-0005-0000-0000-0000B89F0000}"/>
    <cellStyle name="Note 6 12 3 6" xfId="7836" xr:uid="{00000000-0005-0000-0000-0000B99F0000}"/>
    <cellStyle name="Note 6 12 3 6 2" xfId="25271" xr:uid="{00000000-0005-0000-0000-0000BA9F0000}"/>
    <cellStyle name="Note 6 12 3 6 3" xfId="39724" xr:uid="{00000000-0005-0000-0000-0000BB9F0000}"/>
    <cellStyle name="Note 6 12 3 7" xfId="10277" xr:uid="{00000000-0005-0000-0000-0000BC9F0000}"/>
    <cellStyle name="Note 6 12 3 7 2" xfId="27712" xr:uid="{00000000-0005-0000-0000-0000BD9F0000}"/>
    <cellStyle name="Note 6 12 3 7 3" xfId="42165" xr:uid="{00000000-0005-0000-0000-0000BE9F0000}"/>
    <cellStyle name="Note 6 12 3 8" xfId="12697" xr:uid="{00000000-0005-0000-0000-0000BF9F0000}"/>
    <cellStyle name="Note 6 12 3 8 2" xfId="30132" xr:uid="{00000000-0005-0000-0000-0000C09F0000}"/>
    <cellStyle name="Note 6 12 3 8 3" xfId="44585" xr:uid="{00000000-0005-0000-0000-0000C19F0000}"/>
    <cellStyle name="Note 6 12 3 9" xfId="19704" xr:uid="{00000000-0005-0000-0000-0000C29F0000}"/>
    <cellStyle name="Note 6 12 4" xfId="2867" xr:uid="{00000000-0005-0000-0000-0000C39F0000}"/>
    <cellStyle name="Note 6 12 4 2" xfId="2868" xr:uid="{00000000-0005-0000-0000-0000C49F0000}"/>
    <cellStyle name="Note 6 12 4 2 2" xfId="5379" xr:uid="{00000000-0005-0000-0000-0000C59F0000}"/>
    <cellStyle name="Note 6 12 4 2 2 2" xfId="14660" xr:uid="{00000000-0005-0000-0000-0000C69F0000}"/>
    <cellStyle name="Note 6 12 4 2 2 2 2" xfId="32095" xr:uid="{00000000-0005-0000-0000-0000C79F0000}"/>
    <cellStyle name="Note 6 12 4 2 2 2 3" xfId="46548" xr:uid="{00000000-0005-0000-0000-0000C89F0000}"/>
    <cellStyle name="Note 6 12 4 2 2 3" xfId="17121" xr:uid="{00000000-0005-0000-0000-0000C99F0000}"/>
    <cellStyle name="Note 6 12 4 2 2 3 2" xfId="34556" xr:uid="{00000000-0005-0000-0000-0000CA9F0000}"/>
    <cellStyle name="Note 6 12 4 2 2 3 3" xfId="49009" xr:uid="{00000000-0005-0000-0000-0000CB9F0000}"/>
    <cellStyle name="Note 6 12 4 2 2 4" xfId="22815" xr:uid="{00000000-0005-0000-0000-0000CC9F0000}"/>
    <cellStyle name="Note 6 12 4 2 2 5" xfId="37268" xr:uid="{00000000-0005-0000-0000-0000CD9F0000}"/>
    <cellStyle name="Note 6 12 4 2 3" xfId="7841" xr:uid="{00000000-0005-0000-0000-0000CE9F0000}"/>
    <cellStyle name="Note 6 12 4 2 3 2" xfId="25276" xr:uid="{00000000-0005-0000-0000-0000CF9F0000}"/>
    <cellStyle name="Note 6 12 4 2 3 3" xfId="39729" xr:uid="{00000000-0005-0000-0000-0000D09F0000}"/>
    <cellStyle name="Note 6 12 4 2 4" xfId="10282" xr:uid="{00000000-0005-0000-0000-0000D19F0000}"/>
    <cellStyle name="Note 6 12 4 2 4 2" xfId="27717" xr:uid="{00000000-0005-0000-0000-0000D29F0000}"/>
    <cellStyle name="Note 6 12 4 2 4 3" xfId="42170" xr:uid="{00000000-0005-0000-0000-0000D39F0000}"/>
    <cellStyle name="Note 6 12 4 2 5" xfId="12702" xr:uid="{00000000-0005-0000-0000-0000D49F0000}"/>
    <cellStyle name="Note 6 12 4 2 5 2" xfId="30137" xr:uid="{00000000-0005-0000-0000-0000D59F0000}"/>
    <cellStyle name="Note 6 12 4 2 5 3" xfId="44590" xr:uid="{00000000-0005-0000-0000-0000D69F0000}"/>
    <cellStyle name="Note 6 12 4 2 6" xfId="19709" xr:uid="{00000000-0005-0000-0000-0000D79F0000}"/>
    <cellStyle name="Note 6 12 4 3" xfId="2869" xr:uid="{00000000-0005-0000-0000-0000D89F0000}"/>
    <cellStyle name="Note 6 12 4 3 2" xfId="5380" xr:uid="{00000000-0005-0000-0000-0000D99F0000}"/>
    <cellStyle name="Note 6 12 4 3 2 2" xfId="14661" xr:uid="{00000000-0005-0000-0000-0000DA9F0000}"/>
    <cellStyle name="Note 6 12 4 3 2 2 2" xfId="32096" xr:uid="{00000000-0005-0000-0000-0000DB9F0000}"/>
    <cellStyle name="Note 6 12 4 3 2 2 3" xfId="46549" xr:uid="{00000000-0005-0000-0000-0000DC9F0000}"/>
    <cellStyle name="Note 6 12 4 3 2 3" xfId="17122" xr:uid="{00000000-0005-0000-0000-0000DD9F0000}"/>
    <cellStyle name="Note 6 12 4 3 2 3 2" xfId="34557" xr:uid="{00000000-0005-0000-0000-0000DE9F0000}"/>
    <cellStyle name="Note 6 12 4 3 2 3 3" xfId="49010" xr:uid="{00000000-0005-0000-0000-0000DF9F0000}"/>
    <cellStyle name="Note 6 12 4 3 2 4" xfId="22816" xr:uid="{00000000-0005-0000-0000-0000E09F0000}"/>
    <cellStyle name="Note 6 12 4 3 2 5" xfId="37269" xr:uid="{00000000-0005-0000-0000-0000E19F0000}"/>
    <cellStyle name="Note 6 12 4 3 3" xfId="7842" xr:uid="{00000000-0005-0000-0000-0000E29F0000}"/>
    <cellStyle name="Note 6 12 4 3 3 2" xfId="25277" xr:uid="{00000000-0005-0000-0000-0000E39F0000}"/>
    <cellStyle name="Note 6 12 4 3 3 3" xfId="39730" xr:uid="{00000000-0005-0000-0000-0000E49F0000}"/>
    <cellStyle name="Note 6 12 4 3 4" xfId="10283" xr:uid="{00000000-0005-0000-0000-0000E59F0000}"/>
    <cellStyle name="Note 6 12 4 3 4 2" xfId="27718" xr:uid="{00000000-0005-0000-0000-0000E69F0000}"/>
    <cellStyle name="Note 6 12 4 3 4 3" xfId="42171" xr:uid="{00000000-0005-0000-0000-0000E79F0000}"/>
    <cellStyle name="Note 6 12 4 3 5" xfId="12703" xr:uid="{00000000-0005-0000-0000-0000E89F0000}"/>
    <cellStyle name="Note 6 12 4 3 5 2" xfId="30138" xr:uid="{00000000-0005-0000-0000-0000E99F0000}"/>
    <cellStyle name="Note 6 12 4 3 5 3" xfId="44591" xr:uid="{00000000-0005-0000-0000-0000EA9F0000}"/>
    <cellStyle name="Note 6 12 4 3 6" xfId="19710" xr:uid="{00000000-0005-0000-0000-0000EB9F0000}"/>
    <cellStyle name="Note 6 12 4 4" xfId="2870" xr:uid="{00000000-0005-0000-0000-0000EC9F0000}"/>
    <cellStyle name="Note 6 12 4 4 2" xfId="5381" xr:uid="{00000000-0005-0000-0000-0000ED9F0000}"/>
    <cellStyle name="Note 6 12 4 4 2 2" xfId="22817" xr:uid="{00000000-0005-0000-0000-0000EE9F0000}"/>
    <cellStyle name="Note 6 12 4 4 2 3" xfId="37270" xr:uid="{00000000-0005-0000-0000-0000EF9F0000}"/>
    <cellStyle name="Note 6 12 4 4 3" xfId="7843" xr:uid="{00000000-0005-0000-0000-0000F09F0000}"/>
    <cellStyle name="Note 6 12 4 4 3 2" xfId="25278" xr:uid="{00000000-0005-0000-0000-0000F19F0000}"/>
    <cellStyle name="Note 6 12 4 4 3 3" xfId="39731" xr:uid="{00000000-0005-0000-0000-0000F29F0000}"/>
    <cellStyle name="Note 6 12 4 4 4" xfId="10284" xr:uid="{00000000-0005-0000-0000-0000F39F0000}"/>
    <cellStyle name="Note 6 12 4 4 4 2" xfId="27719" xr:uid="{00000000-0005-0000-0000-0000F49F0000}"/>
    <cellStyle name="Note 6 12 4 4 4 3" xfId="42172" xr:uid="{00000000-0005-0000-0000-0000F59F0000}"/>
    <cellStyle name="Note 6 12 4 4 5" xfId="12704" xr:uid="{00000000-0005-0000-0000-0000F69F0000}"/>
    <cellStyle name="Note 6 12 4 4 5 2" xfId="30139" xr:uid="{00000000-0005-0000-0000-0000F79F0000}"/>
    <cellStyle name="Note 6 12 4 4 5 3" xfId="44592" xr:uid="{00000000-0005-0000-0000-0000F89F0000}"/>
    <cellStyle name="Note 6 12 4 4 6" xfId="15487" xr:uid="{00000000-0005-0000-0000-0000F99F0000}"/>
    <cellStyle name="Note 6 12 4 4 6 2" xfId="32922" xr:uid="{00000000-0005-0000-0000-0000FA9F0000}"/>
    <cellStyle name="Note 6 12 4 4 6 3" xfId="47375" xr:uid="{00000000-0005-0000-0000-0000FB9F0000}"/>
    <cellStyle name="Note 6 12 4 4 7" xfId="19711" xr:uid="{00000000-0005-0000-0000-0000FC9F0000}"/>
    <cellStyle name="Note 6 12 4 4 8" xfId="20649" xr:uid="{00000000-0005-0000-0000-0000FD9F0000}"/>
    <cellStyle name="Note 6 12 4 5" xfId="5378" xr:uid="{00000000-0005-0000-0000-0000FE9F0000}"/>
    <cellStyle name="Note 6 12 4 5 2" xfId="14659" xr:uid="{00000000-0005-0000-0000-0000FF9F0000}"/>
    <cellStyle name="Note 6 12 4 5 2 2" xfId="32094" xr:uid="{00000000-0005-0000-0000-000000A00000}"/>
    <cellStyle name="Note 6 12 4 5 2 3" xfId="46547" xr:uid="{00000000-0005-0000-0000-000001A00000}"/>
    <cellStyle name="Note 6 12 4 5 3" xfId="17120" xr:uid="{00000000-0005-0000-0000-000002A00000}"/>
    <cellStyle name="Note 6 12 4 5 3 2" xfId="34555" xr:uid="{00000000-0005-0000-0000-000003A00000}"/>
    <cellStyle name="Note 6 12 4 5 3 3" xfId="49008" xr:uid="{00000000-0005-0000-0000-000004A00000}"/>
    <cellStyle name="Note 6 12 4 5 4" xfId="22814" xr:uid="{00000000-0005-0000-0000-000005A00000}"/>
    <cellStyle name="Note 6 12 4 5 5" xfId="37267" xr:uid="{00000000-0005-0000-0000-000006A00000}"/>
    <cellStyle name="Note 6 12 4 6" xfId="7840" xr:uid="{00000000-0005-0000-0000-000007A00000}"/>
    <cellStyle name="Note 6 12 4 6 2" xfId="25275" xr:uid="{00000000-0005-0000-0000-000008A00000}"/>
    <cellStyle name="Note 6 12 4 6 3" xfId="39728" xr:uid="{00000000-0005-0000-0000-000009A00000}"/>
    <cellStyle name="Note 6 12 4 7" xfId="10281" xr:uid="{00000000-0005-0000-0000-00000AA00000}"/>
    <cellStyle name="Note 6 12 4 7 2" xfId="27716" xr:uid="{00000000-0005-0000-0000-00000BA00000}"/>
    <cellStyle name="Note 6 12 4 7 3" xfId="42169" xr:uid="{00000000-0005-0000-0000-00000CA00000}"/>
    <cellStyle name="Note 6 12 4 8" xfId="12701" xr:uid="{00000000-0005-0000-0000-00000DA00000}"/>
    <cellStyle name="Note 6 12 4 8 2" xfId="30136" xr:uid="{00000000-0005-0000-0000-00000EA00000}"/>
    <cellStyle name="Note 6 12 4 8 3" xfId="44589" xr:uid="{00000000-0005-0000-0000-00000FA00000}"/>
    <cellStyle name="Note 6 12 4 9" xfId="19708" xr:uid="{00000000-0005-0000-0000-000010A00000}"/>
    <cellStyle name="Note 6 12 5" xfId="2871" xr:uid="{00000000-0005-0000-0000-000011A00000}"/>
    <cellStyle name="Note 6 12 5 2" xfId="2872" xr:uid="{00000000-0005-0000-0000-000012A00000}"/>
    <cellStyle name="Note 6 12 5 2 2" xfId="5383" xr:uid="{00000000-0005-0000-0000-000013A00000}"/>
    <cellStyle name="Note 6 12 5 2 2 2" xfId="14663" xr:uid="{00000000-0005-0000-0000-000014A00000}"/>
    <cellStyle name="Note 6 12 5 2 2 2 2" xfId="32098" xr:uid="{00000000-0005-0000-0000-000015A00000}"/>
    <cellStyle name="Note 6 12 5 2 2 2 3" xfId="46551" xr:uid="{00000000-0005-0000-0000-000016A00000}"/>
    <cellStyle name="Note 6 12 5 2 2 3" xfId="17124" xr:uid="{00000000-0005-0000-0000-000017A00000}"/>
    <cellStyle name="Note 6 12 5 2 2 3 2" xfId="34559" xr:uid="{00000000-0005-0000-0000-000018A00000}"/>
    <cellStyle name="Note 6 12 5 2 2 3 3" xfId="49012" xr:uid="{00000000-0005-0000-0000-000019A00000}"/>
    <cellStyle name="Note 6 12 5 2 2 4" xfId="22819" xr:uid="{00000000-0005-0000-0000-00001AA00000}"/>
    <cellStyle name="Note 6 12 5 2 2 5" xfId="37272" xr:uid="{00000000-0005-0000-0000-00001BA00000}"/>
    <cellStyle name="Note 6 12 5 2 3" xfId="7845" xr:uid="{00000000-0005-0000-0000-00001CA00000}"/>
    <cellStyle name="Note 6 12 5 2 3 2" xfId="25280" xr:uid="{00000000-0005-0000-0000-00001DA00000}"/>
    <cellStyle name="Note 6 12 5 2 3 3" xfId="39733" xr:uid="{00000000-0005-0000-0000-00001EA00000}"/>
    <cellStyle name="Note 6 12 5 2 4" xfId="10286" xr:uid="{00000000-0005-0000-0000-00001FA00000}"/>
    <cellStyle name="Note 6 12 5 2 4 2" xfId="27721" xr:uid="{00000000-0005-0000-0000-000020A00000}"/>
    <cellStyle name="Note 6 12 5 2 4 3" xfId="42174" xr:uid="{00000000-0005-0000-0000-000021A00000}"/>
    <cellStyle name="Note 6 12 5 2 5" xfId="12706" xr:uid="{00000000-0005-0000-0000-000022A00000}"/>
    <cellStyle name="Note 6 12 5 2 5 2" xfId="30141" xr:uid="{00000000-0005-0000-0000-000023A00000}"/>
    <cellStyle name="Note 6 12 5 2 5 3" xfId="44594" xr:uid="{00000000-0005-0000-0000-000024A00000}"/>
    <cellStyle name="Note 6 12 5 2 6" xfId="19713" xr:uid="{00000000-0005-0000-0000-000025A00000}"/>
    <cellStyle name="Note 6 12 5 3" xfId="2873" xr:uid="{00000000-0005-0000-0000-000026A00000}"/>
    <cellStyle name="Note 6 12 5 3 2" xfId="5384" xr:uid="{00000000-0005-0000-0000-000027A00000}"/>
    <cellStyle name="Note 6 12 5 3 2 2" xfId="14664" xr:uid="{00000000-0005-0000-0000-000028A00000}"/>
    <cellStyle name="Note 6 12 5 3 2 2 2" xfId="32099" xr:uid="{00000000-0005-0000-0000-000029A00000}"/>
    <cellStyle name="Note 6 12 5 3 2 2 3" xfId="46552" xr:uid="{00000000-0005-0000-0000-00002AA00000}"/>
    <cellStyle name="Note 6 12 5 3 2 3" xfId="17125" xr:uid="{00000000-0005-0000-0000-00002BA00000}"/>
    <cellStyle name="Note 6 12 5 3 2 3 2" xfId="34560" xr:uid="{00000000-0005-0000-0000-00002CA00000}"/>
    <cellStyle name="Note 6 12 5 3 2 3 3" xfId="49013" xr:uid="{00000000-0005-0000-0000-00002DA00000}"/>
    <cellStyle name="Note 6 12 5 3 2 4" xfId="22820" xr:uid="{00000000-0005-0000-0000-00002EA00000}"/>
    <cellStyle name="Note 6 12 5 3 2 5" xfId="37273" xr:uid="{00000000-0005-0000-0000-00002FA00000}"/>
    <cellStyle name="Note 6 12 5 3 3" xfId="7846" xr:uid="{00000000-0005-0000-0000-000030A00000}"/>
    <cellStyle name="Note 6 12 5 3 3 2" xfId="25281" xr:uid="{00000000-0005-0000-0000-000031A00000}"/>
    <cellStyle name="Note 6 12 5 3 3 3" xfId="39734" xr:uid="{00000000-0005-0000-0000-000032A00000}"/>
    <cellStyle name="Note 6 12 5 3 4" xfId="10287" xr:uid="{00000000-0005-0000-0000-000033A00000}"/>
    <cellStyle name="Note 6 12 5 3 4 2" xfId="27722" xr:uid="{00000000-0005-0000-0000-000034A00000}"/>
    <cellStyle name="Note 6 12 5 3 4 3" xfId="42175" xr:uid="{00000000-0005-0000-0000-000035A00000}"/>
    <cellStyle name="Note 6 12 5 3 5" xfId="12707" xr:uid="{00000000-0005-0000-0000-000036A00000}"/>
    <cellStyle name="Note 6 12 5 3 5 2" xfId="30142" xr:uid="{00000000-0005-0000-0000-000037A00000}"/>
    <cellStyle name="Note 6 12 5 3 5 3" xfId="44595" xr:uid="{00000000-0005-0000-0000-000038A00000}"/>
    <cellStyle name="Note 6 12 5 3 6" xfId="19714" xr:uid="{00000000-0005-0000-0000-000039A00000}"/>
    <cellStyle name="Note 6 12 5 4" xfId="2874" xr:uid="{00000000-0005-0000-0000-00003AA00000}"/>
    <cellStyle name="Note 6 12 5 4 2" xfId="5385" xr:uid="{00000000-0005-0000-0000-00003BA00000}"/>
    <cellStyle name="Note 6 12 5 4 2 2" xfId="22821" xr:uid="{00000000-0005-0000-0000-00003CA00000}"/>
    <cellStyle name="Note 6 12 5 4 2 3" xfId="37274" xr:uid="{00000000-0005-0000-0000-00003DA00000}"/>
    <cellStyle name="Note 6 12 5 4 3" xfId="7847" xr:uid="{00000000-0005-0000-0000-00003EA00000}"/>
    <cellStyle name="Note 6 12 5 4 3 2" xfId="25282" xr:uid="{00000000-0005-0000-0000-00003FA00000}"/>
    <cellStyle name="Note 6 12 5 4 3 3" xfId="39735" xr:uid="{00000000-0005-0000-0000-000040A00000}"/>
    <cellStyle name="Note 6 12 5 4 4" xfId="10288" xr:uid="{00000000-0005-0000-0000-000041A00000}"/>
    <cellStyle name="Note 6 12 5 4 4 2" xfId="27723" xr:uid="{00000000-0005-0000-0000-000042A00000}"/>
    <cellStyle name="Note 6 12 5 4 4 3" xfId="42176" xr:uid="{00000000-0005-0000-0000-000043A00000}"/>
    <cellStyle name="Note 6 12 5 4 5" xfId="12708" xr:uid="{00000000-0005-0000-0000-000044A00000}"/>
    <cellStyle name="Note 6 12 5 4 5 2" xfId="30143" xr:uid="{00000000-0005-0000-0000-000045A00000}"/>
    <cellStyle name="Note 6 12 5 4 5 3" xfId="44596" xr:uid="{00000000-0005-0000-0000-000046A00000}"/>
    <cellStyle name="Note 6 12 5 4 6" xfId="15488" xr:uid="{00000000-0005-0000-0000-000047A00000}"/>
    <cellStyle name="Note 6 12 5 4 6 2" xfId="32923" xr:uid="{00000000-0005-0000-0000-000048A00000}"/>
    <cellStyle name="Note 6 12 5 4 6 3" xfId="47376" xr:uid="{00000000-0005-0000-0000-000049A00000}"/>
    <cellStyle name="Note 6 12 5 4 7" xfId="19715" xr:uid="{00000000-0005-0000-0000-00004AA00000}"/>
    <cellStyle name="Note 6 12 5 4 8" xfId="20650" xr:uid="{00000000-0005-0000-0000-00004BA00000}"/>
    <cellStyle name="Note 6 12 5 5" xfId="5382" xr:uid="{00000000-0005-0000-0000-00004CA00000}"/>
    <cellStyle name="Note 6 12 5 5 2" xfId="14662" xr:uid="{00000000-0005-0000-0000-00004DA00000}"/>
    <cellStyle name="Note 6 12 5 5 2 2" xfId="32097" xr:uid="{00000000-0005-0000-0000-00004EA00000}"/>
    <cellStyle name="Note 6 12 5 5 2 3" xfId="46550" xr:uid="{00000000-0005-0000-0000-00004FA00000}"/>
    <cellStyle name="Note 6 12 5 5 3" xfId="17123" xr:uid="{00000000-0005-0000-0000-000050A00000}"/>
    <cellStyle name="Note 6 12 5 5 3 2" xfId="34558" xr:uid="{00000000-0005-0000-0000-000051A00000}"/>
    <cellStyle name="Note 6 12 5 5 3 3" xfId="49011" xr:uid="{00000000-0005-0000-0000-000052A00000}"/>
    <cellStyle name="Note 6 12 5 5 4" xfId="22818" xr:uid="{00000000-0005-0000-0000-000053A00000}"/>
    <cellStyle name="Note 6 12 5 5 5" xfId="37271" xr:uid="{00000000-0005-0000-0000-000054A00000}"/>
    <cellStyle name="Note 6 12 5 6" xfId="7844" xr:uid="{00000000-0005-0000-0000-000055A00000}"/>
    <cellStyle name="Note 6 12 5 6 2" xfId="25279" xr:uid="{00000000-0005-0000-0000-000056A00000}"/>
    <cellStyle name="Note 6 12 5 6 3" xfId="39732" xr:uid="{00000000-0005-0000-0000-000057A00000}"/>
    <cellStyle name="Note 6 12 5 7" xfId="10285" xr:uid="{00000000-0005-0000-0000-000058A00000}"/>
    <cellStyle name="Note 6 12 5 7 2" xfId="27720" xr:uid="{00000000-0005-0000-0000-000059A00000}"/>
    <cellStyle name="Note 6 12 5 7 3" xfId="42173" xr:uid="{00000000-0005-0000-0000-00005AA00000}"/>
    <cellStyle name="Note 6 12 5 8" xfId="12705" xr:uid="{00000000-0005-0000-0000-00005BA00000}"/>
    <cellStyle name="Note 6 12 5 8 2" xfId="30140" xr:uid="{00000000-0005-0000-0000-00005CA00000}"/>
    <cellStyle name="Note 6 12 5 8 3" xfId="44593" xr:uid="{00000000-0005-0000-0000-00005DA00000}"/>
    <cellStyle name="Note 6 12 5 9" xfId="19712" xr:uid="{00000000-0005-0000-0000-00005EA00000}"/>
    <cellStyle name="Note 6 12 6" xfId="2875" xr:uid="{00000000-0005-0000-0000-00005FA00000}"/>
    <cellStyle name="Note 6 12 6 2" xfId="5386" xr:uid="{00000000-0005-0000-0000-000060A00000}"/>
    <cellStyle name="Note 6 12 6 2 2" xfId="14665" xr:uid="{00000000-0005-0000-0000-000061A00000}"/>
    <cellStyle name="Note 6 12 6 2 2 2" xfId="32100" xr:uid="{00000000-0005-0000-0000-000062A00000}"/>
    <cellStyle name="Note 6 12 6 2 2 3" xfId="46553" xr:uid="{00000000-0005-0000-0000-000063A00000}"/>
    <cellStyle name="Note 6 12 6 2 3" xfId="17126" xr:uid="{00000000-0005-0000-0000-000064A00000}"/>
    <cellStyle name="Note 6 12 6 2 3 2" xfId="34561" xr:uid="{00000000-0005-0000-0000-000065A00000}"/>
    <cellStyle name="Note 6 12 6 2 3 3" xfId="49014" xr:uid="{00000000-0005-0000-0000-000066A00000}"/>
    <cellStyle name="Note 6 12 6 2 4" xfId="22822" xr:uid="{00000000-0005-0000-0000-000067A00000}"/>
    <cellStyle name="Note 6 12 6 2 5" xfId="37275" xr:uid="{00000000-0005-0000-0000-000068A00000}"/>
    <cellStyle name="Note 6 12 6 3" xfId="7848" xr:uid="{00000000-0005-0000-0000-000069A00000}"/>
    <cellStyle name="Note 6 12 6 3 2" xfId="25283" xr:uid="{00000000-0005-0000-0000-00006AA00000}"/>
    <cellStyle name="Note 6 12 6 3 3" xfId="39736" xr:uid="{00000000-0005-0000-0000-00006BA00000}"/>
    <cellStyle name="Note 6 12 6 4" xfId="10289" xr:uid="{00000000-0005-0000-0000-00006CA00000}"/>
    <cellStyle name="Note 6 12 6 4 2" xfId="27724" xr:uid="{00000000-0005-0000-0000-00006DA00000}"/>
    <cellStyle name="Note 6 12 6 4 3" xfId="42177" xr:uid="{00000000-0005-0000-0000-00006EA00000}"/>
    <cellStyle name="Note 6 12 6 5" xfId="12709" xr:uid="{00000000-0005-0000-0000-00006FA00000}"/>
    <cellStyle name="Note 6 12 6 5 2" xfId="30144" xr:uid="{00000000-0005-0000-0000-000070A00000}"/>
    <cellStyle name="Note 6 12 6 5 3" xfId="44597" xr:uid="{00000000-0005-0000-0000-000071A00000}"/>
    <cellStyle name="Note 6 12 6 6" xfId="19716" xr:uid="{00000000-0005-0000-0000-000072A00000}"/>
    <cellStyle name="Note 6 12 7" xfId="2876" xr:uid="{00000000-0005-0000-0000-000073A00000}"/>
    <cellStyle name="Note 6 12 7 2" xfId="5387" xr:uid="{00000000-0005-0000-0000-000074A00000}"/>
    <cellStyle name="Note 6 12 7 2 2" xfId="14666" xr:uid="{00000000-0005-0000-0000-000075A00000}"/>
    <cellStyle name="Note 6 12 7 2 2 2" xfId="32101" xr:uid="{00000000-0005-0000-0000-000076A00000}"/>
    <cellStyle name="Note 6 12 7 2 2 3" xfId="46554" xr:uid="{00000000-0005-0000-0000-000077A00000}"/>
    <cellStyle name="Note 6 12 7 2 3" xfId="17127" xr:uid="{00000000-0005-0000-0000-000078A00000}"/>
    <cellStyle name="Note 6 12 7 2 3 2" xfId="34562" xr:uid="{00000000-0005-0000-0000-000079A00000}"/>
    <cellStyle name="Note 6 12 7 2 3 3" xfId="49015" xr:uid="{00000000-0005-0000-0000-00007AA00000}"/>
    <cellStyle name="Note 6 12 7 2 4" xfId="22823" xr:uid="{00000000-0005-0000-0000-00007BA00000}"/>
    <cellStyle name="Note 6 12 7 2 5" xfId="37276" xr:uid="{00000000-0005-0000-0000-00007CA00000}"/>
    <cellStyle name="Note 6 12 7 3" xfId="7849" xr:uid="{00000000-0005-0000-0000-00007DA00000}"/>
    <cellStyle name="Note 6 12 7 3 2" xfId="25284" xr:uid="{00000000-0005-0000-0000-00007EA00000}"/>
    <cellStyle name="Note 6 12 7 3 3" xfId="39737" xr:uid="{00000000-0005-0000-0000-00007FA00000}"/>
    <cellStyle name="Note 6 12 7 4" xfId="10290" xr:uid="{00000000-0005-0000-0000-000080A00000}"/>
    <cellStyle name="Note 6 12 7 4 2" xfId="27725" xr:uid="{00000000-0005-0000-0000-000081A00000}"/>
    <cellStyle name="Note 6 12 7 4 3" xfId="42178" xr:uid="{00000000-0005-0000-0000-000082A00000}"/>
    <cellStyle name="Note 6 12 7 5" xfId="12710" xr:uid="{00000000-0005-0000-0000-000083A00000}"/>
    <cellStyle name="Note 6 12 7 5 2" xfId="30145" xr:uid="{00000000-0005-0000-0000-000084A00000}"/>
    <cellStyle name="Note 6 12 7 5 3" xfId="44598" xr:uid="{00000000-0005-0000-0000-000085A00000}"/>
    <cellStyle name="Note 6 12 7 6" xfId="19717" xr:uid="{00000000-0005-0000-0000-000086A00000}"/>
    <cellStyle name="Note 6 12 8" xfId="2877" xr:uid="{00000000-0005-0000-0000-000087A00000}"/>
    <cellStyle name="Note 6 12 8 2" xfId="5388" xr:uid="{00000000-0005-0000-0000-000088A00000}"/>
    <cellStyle name="Note 6 12 8 2 2" xfId="22824" xr:uid="{00000000-0005-0000-0000-000089A00000}"/>
    <cellStyle name="Note 6 12 8 2 3" xfId="37277" xr:uid="{00000000-0005-0000-0000-00008AA00000}"/>
    <cellStyle name="Note 6 12 8 3" xfId="7850" xr:uid="{00000000-0005-0000-0000-00008BA00000}"/>
    <cellStyle name="Note 6 12 8 3 2" xfId="25285" xr:uid="{00000000-0005-0000-0000-00008CA00000}"/>
    <cellStyle name="Note 6 12 8 3 3" xfId="39738" xr:uid="{00000000-0005-0000-0000-00008DA00000}"/>
    <cellStyle name="Note 6 12 8 4" xfId="10291" xr:uid="{00000000-0005-0000-0000-00008EA00000}"/>
    <cellStyle name="Note 6 12 8 4 2" xfId="27726" xr:uid="{00000000-0005-0000-0000-00008FA00000}"/>
    <cellStyle name="Note 6 12 8 4 3" xfId="42179" xr:uid="{00000000-0005-0000-0000-000090A00000}"/>
    <cellStyle name="Note 6 12 8 5" xfId="12711" xr:uid="{00000000-0005-0000-0000-000091A00000}"/>
    <cellStyle name="Note 6 12 8 5 2" xfId="30146" xr:uid="{00000000-0005-0000-0000-000092A00000}"/>
    <cellStyle name="Note 6 12 8 5 3" xfId="44599" xr:uid="{00000000-0005-0000-0000-000093A00000}"/>
    <cellStyle name="Note 6 12 8 6" xfId="15489" xr:uid="{00000000-0005-0000-0000-000094A00000}"/>
    <cellStyle name="Note 6 12 8 6 2" xfId="32924" xr:uid="{00000000-0005-0000-0000-000095A00000}"/>
    <cellStyle name="Note 6 12 8 6 3" xfId="47377" xr:uid="{00000000-0005-0000-0000-000096A00000}"/>
    <cellStyle name="Note 6 12 8 7" xfId="19718" xr:uid="{00000000-0005-0000-0000-000097A00000}"/>
    <cellStyle name="Note 6 12 8 8" xfId="20651" xr:uid="{00000000-0005-0000-0000-000098A00000}"/>
    <cellStyle name="Note 6 12 9" xfId="5369" xr:uid="{00000000-0005-0000-0000-000099A00000}"/>
    <cellStyle name="Note 6 12 9 2" xfId="14652" xr:uid="{00000000-0005-0000-0000-00009AA00000}"/>
    <cellStyle name="Note 6 12 9 2 2" xfId="32087" xr:uid="{00000000-0005-0000-0000-00009BA00000}"/>
    <cellStyle name="Note 6 12 9 2 3" xfId="46540" xr:uid="{00000000-0005-0000-0000-00009CA00000}"/>
    <cellStyle name="Note 6 12 9 3" xfId="17113" xr:uid="{00000000-0005-0000-0000-00009DA00000}"/>
    <cellStyle name="Note 6 12 9 3 2" xfId="34548" xr:uid="{00000000-0005-0000-0000-00009EA00000}"/>
    <cellStyle name="Note 6 12 9 3 3" xfId="49001" xr:uid="{00000000-0005-0000-0000-00009FA00000}"/>
    <cellStyle name="Note 6 12 9 4" xfId="22805" xr:uid="{00000000-0005-0000-0000-0000A0A00000}"/>
    <cellStyle name="Note 6 12 9 5" xfId="37258" xr:uid="{00000000-0005-0000-0000-0000A1A00000}"/>
    <cellStyle name="Note 6 13" xfId="2878" xr:uid="{00000000-0005-0000-0000-0000A2A00000}"/>
    <cellStyle name="Note 6 13 10" xfId="7851" xr:uid="{00000000-0005-0000-0000-0000A3A00000}"/>
    <cellStyle name="Note 6 13 10 2" xfId="25286" xr:uid="{00000000-0005-0000-0000-0000A4A00000}"/>
    <cellStyle name="Note 6 13 10 3" xfId="39739" xr:uid="{00000000-0005-0000-0000-0000A5A00000}"/>
    <cellStyle name="Note 6 13 11" xfId="10292" xr:uid="{00000000-0005-0000-0000-0000A6A00000}"/>
    <cellStyle name="Note 6 13 11 2" xfId="27727" xr:uid="{00000000-0005-0000-0000-0000A7A00000}"/>
    <cellStyle name="Note 6 13 11 3" xfId="42180" xr:uid="{00000000-0005-0000-0000-0000A8A00000}"/>
    <cellStyle name="Note 6 13 12" xfId="12712" xr:uid="{00000000-0005-0000-0000-0000A9A00000}"/>
    <cellStyle name="Note 6 13 12 2" xfId="30147" xr:uid="{00000000-0005-0000-0000-0000AAA00000}"/>
    <cellStyle name="Note 6 13 12 3" xfId="44600" xr:uid="{00000000-0005-0000-0000-0000ABA00000}"/>
    <cellStyle name="Note 6 13 13" xfId="19719" xr:uid="{00000000-0005-0000-0000-0000ACA00000}"/>
    <cellStyle name="Note 6 13 2" xfId="2879" xr:uid="{00000000-0005-0000-0000-0000ADA00000}"/>
    <cellStyle name="Note 6 13 2 2" xfId="2880" xr:uid="{00000000-0005-0000-0000-0000AEA00000}"/>
    <cellStyle name="Note 6 13 2 2 2" xfId="5391" xr:uid="{00000000-0005-0000-0000-0000AFA00000}"/>
    <cellStyle name="Note 6 13 2 2 2 2" xfId="14669" xr:uid="{00000000-0005-0000-0000-0000B0A00000}"/>
    <cellStyle name="Note 6 13 2 2 2 2 2" xfId="32104" xr:uid="{00000000-0005-0000-0000-0000B1A00000}"/>
    <cellStyle name="Note 6 13 2 2 2 2 3" xfId="46557" xr:uid="{00000000-0005-0000-0000-0000B2A00000}"/>
    <cellStyle name="Note 6 13 2 2 2 3" xfId="17130" xr:uid="{00000000-0005-0000-0000-0000B3A00000}"/>
    <cellStyle name="Note 6 13 2 2 2 3 2" xfId="34565" xr:uid="{00000000-0005-0000-0000-0000B4A00000}"/>
    <cellStyle name="Note 6 13 2 2 2 3 3" xfId="49018" xr:uid="{00000000-0005-0000-0000-0000B5A00000}"/>
    <cellStyle name="Note 6 13 2 2 2 4" xfId="22827" xr:uid="{00000000-0005-0000-0000-0000B6A00000}"/>
    <cellStyle name="Note 6 13 2 2 2 5" xfId="37280" xr:uid="{00000000-0005-0000-0000-0000B7A00000}"/>
    <cellStyle name="Note 6 13 2 2 3" xfId="7853" xr:uid="{00000000-0005-0000-0000-0000B8A00000}"/>
    <cellStyle name="Note 6 13 2 2 3 2" xfId="25288" xr:uid="{00000000-0005-0000-0000-0000B9A00000}"/>
    <cellStyle name="Note 6 13 2 2 3 3" xfId="39741" xr:uid="{00000000-0005-0000-0000-0000BAA00000}"/>
    <cellStyle name="Note 6 13 2 2 4" xfId="10294" xr:uid="{00000000-0005-0000-0000-0000BBA00000}"/>
    <cellStyle name="Note 6 13 2 2 4 2" xfId="27729" xr:uid="{00000000-0005-0000-0000-0000BCA00000}"/>
    <cellStyle name="Note 6 13 2 2 4 3" xfId="42182" xr:uid="{00000000-0005-0000-0000-0000BDA00000}"/>
    <cellStyle name="Note 6 13 2 2 5" xfId="12714" xr:uid="{00000000-0005-0000-0000-0000BEA00000}"/>
    <cellStyle name="Note 6 13 2 2 5 2" xfId="30149" xr:uid="{00000000-0005-0000-0000-0000BFA00000}"/>
    <cellStyle name="Note 6 13 2 2 5 3" xfId="44602" xr:uid="{00000000-0005-0000-0000-0000C0A00000}"/>
    <cellStyle name="Note 6 13 2 2 6" xfId="19721" xr:uid="{00000000-0005-0000-0000-0000C1A00000}"/>
    <cellStyle name="Note 6 13 2 3" xfId="2881" xr:uid="{00000000-0005-0000-0000-0000C2A00000}"/>
    <cellStyle name="Note 6 13 2 3 2" xfId="5392" xr:uid="{00000000-0005-0000-0000-0000C3A00000}"/>
    <cellStyle name="Note 6 13 2 3 2 2" xfId="14670" xr:uid="{00000000-0005-0000-0000-0000C4A00000}"/>
    <cellStyle name="Note 6 13 2 3 2 2 2" xfId="32105" xr:uid="{00000000-0005-0000-0000-0000C5A00000}"/>
    <cellStyle name="Note 6 13 2 3 2 2 3" xfId="46558" xr:uid="{00000000-0005-0000-0000-0000C6A00000}"/>
    <cellStyle name="Note 6 13 2 3 2 3" xfId="17131" xr:uid="{00000000-0005-0000-0000-0000C7A00000}"/>
    <cellStyle name="Note 6 13 2 3 2 3 2" xfId="34566" xr:uid="{00000000-0005-0000-0000-0000C8A00000}"/>
    <cellStyle name="Note 6 13 2 3 2 3 3" xfId="49019" xr:uid="{00000000-0005-0000-0000-0000C9A00000}"/>
    <cellStyle name="Note 6 13 2 3 2 4" xfId="22828" xr:uid="{00000000-0005-0000-0000-0000CAA00000}"/>
    <cellStyle name="Note 6 13 2 3 2 5" xfId="37281" xr:uid="{00000000-0005-0000-0000-0000CBA00000}"/>
    <cellStyle name="Note 6 13 2 3 3" xfId="7854" xr:uid="{00000000-0005-0000-0000-0000CCA00000}"/>
    <cellStyle name="Note 6 13 2 3 3 2" xfId="25289" xr:uid="{00000000-0005-0000-0000-0000CDA00000}"/>
    <cellStyle name="Note 6 13 2 3 3 3" xfId="39742" xr:uid="{00000000-0005-0000-0000-0000CEA00000}"/>
    <cellStyle name="Note 6 13 2 3 4" xfId="10295" xr:uid="{00000000-0005-0000-0000-0000CFA00000}"/>
    <cellStyle name="Note 6 13 2 3 4 2" xfId="27730" xr:uid="{00000000-0005-0000-0000-0000D0A00000}"/>
    <cellStyle name="Note 6 13 2 3 4 3" xfId="42183" xr:uid="{00000000-0005-0000-0000-0000D1A00000}"/>
    <cellStyle name="Note 6 13 2 3 5" xfId="12715" xr:uid="{00000000-0005-0000-0000-0000D2A00000}"/>
    <cellStyle name="Note 6 13 2 3 5 2" xfId="30150" xr:uid="{00000000-0005-0000-0000-0000D3A00000}"/>
    <cellStyle name="Note 6 13 2 3 5 3" xfId="44603" xr:uid="{00000000-0005-0000-0000-0000D4A00000}"/>
    <cellStyle name="Note 6 13 2 3 6" xfId="19722" xr:uid="{00000000-0005-0000-0000-0000D5A00000}"/>
    <cellStyle name="Note 6 13 2 4" xfId="2882" xr:uid="{00000000-0005-0000-0000-0000D6A00000}"/>
    <cellStyle name="Note 6 13 2 4 2" xfId="5393" xr:uid="{00000000-0005-0000-0000-0000D7A00000}"/>
    <cellStyle name="Note 6 13 2 4 2 2" xfId="22829" xr:uid="{00000000-0005-0000-0000-0000D8A00000}"/>
    <cellStyle name="Note 6 13 2 4 2 3" xfId="37282" xr:uid="{00000000-0005-0000-0000-0000D9A00000}"/>
    <cellStyle name="Note 6 13 2 4 3" xfId="7855" xr:uid="{00000000-0005-0000-0000-0000DAA00000}"/>
    <cellStyle name="Note 6 13 2 4 3 2" xfId="25290" xr:uid="{00000000-0005-0000-0000-0000DBA00000}"/>
    <cellStyle name="Note 6 13 2 4 3 3" xfId="39743" xr:uid="{00000000-0005-0000-0000-0000DCA00000}"/>
    <cellStyle name="Note 6 13 2 4 4" xfId="10296" xr:uid="{00000000-0005-0000-0000-0000DDA00000}"/>
    <cellStyle name="Note 6 13 2 4 4 2" xfId="27731" xr:uid="{00000000-0005-0000-0000-0000DEA00000}"/>
    <cellStyle name="Note 6 13 2 4 4 3" xfId="42184" xr:uid="{00000000-0005-0000-0000-0000DFA00000}"/>
    <cellStyle name="Note 6 13 2 4 5" xfId="12716" xr:uid="{00000000-0005-0000-0000-0000E0A00000}"/>
    <cellStyle name="Note 6 13 2 4 5 2" xfId="30151" xr:uid="{00000000-0005-0000-0000-0000E1A00000}"/>
    <cellStyle name="Note 6 13 2 4 5 3" xfId="44604" xr:uid="{00000000-0005-0000-0000-0000E2A00000}"/>
    <cellStyle name="Note 6 13 2 4 6" xfId="15490" xr:uid="{00000000-0005-0000-0000-0000E3A00000}"/>
    <cellStyle name="Note 6 13 2 4 6 2" xfId="32925" xr:uid="{00000000-0005-0000-0000-0000E4A00000}"/>
    <cellStyle name="Note 6 13 2 4 6 3" xfId="47378" xr:uid="{00000000-0005-0000-0000-0000E5A00000}"/>
    <cellStyle name="Note 6 13 2 4 7" xfId="19723" xr:uid="{00000000-0005-0000-0000-0000E6A00000}"/>
    <cellStyle name="Note 6 13 2 4 8" xfId="20652" xr:uid="{00000000-0005-0000-0000-0000E7A00000}"/>
    <cellStyle name="Note 6 13 2 5" xfId="5390" xr:uid="{00000000-0005-0000-0000-0000E8A00000}"/>
    <cellStyle name="Note 6 13 2 5 2" xfId="14668" xr:uid="{00000000-0005-0000-0000-0000E9A00000}"/>
    <cellStyle name="Note 6 13 2 5 2 2" xfId="32103" xr:uid="{00000000-0005-0000-0000-0000EAA00000}"/>
    <cellStyle name="Note 6 13 2 5 2 3" xfId="46556" xr:uid="{00000000-0005-0000-0000-0000EBA00000}"/>
    <cellStyle name="Note 6 13 2 5 3" xfId="17129" xr:uid="{00000000-0005-0000-0000-0000ECA00000}"/>
    <cellStyle name="Note 6 13 2 5 3 2" xfId="34564" xr:uid="{00000000-0005-0000-0000-0000EDA00000}"/>
    <cellStyle name="Note 6 13 2 5 3 3" xfId="49017" xr:uid="{00000000-0005-0000-0000-0000EEA00000}"/>
    <cellStyle name="Note 6 13 2 5 4" xfId="22826" xr:uid="{00000000-0005-0000-0000-0000EFA00000}"/>
    <cellStyle name="Note 6 13 2 5 5" xfId="37279" xr:uid="{00000000-0005-0000-0000-0000F0A00000}"/>
    <cellStyle name="Note 6 13 2 6" xfId="7852" xr:uid="{00000000-0005-0000-0000-0000F1A00000}"/>
    <cellStyle name="Note 6 13 2 6 2" xfId="25287" xr:uid="{00000000-0005-0000-0000-0000F2A00000}"/>
    <cellStyle name="Note 6 13 2 6 3" xfId="39740" xr:uid="{00000000-0005-0000-0000-0000F3A00000}"/>
    <cellStyle name="Note 6 13 2 7" xfId="10293" xr:uid="{00000000-0005-0000-0000-0000F4A00000}"/>
    <cellStyle name="Note 6 13 2 7 2" xfId="27728" xr:uid="{00000000-0005-0000-0000-0000F5A00000}"/>
    <cellStyle name="Note 6 13 2 7 3" xfId="42181" xr:uid="{00000000-0005-0000-0000-0000F6A00000}"/>
    <cellStyle name="Note 6 13 2 8" xfId="12713" xr:uid="{00000000-0005-0000-0000-0000F7A00000}"/>
    <cellStyle name="Note 6 13 2 8 2" xfId="30148" xr:uid="{00000000-0005-0000-0000-0000F8A00000}"/>
    <cellStyle name="Note 6 13 2 8 3" xfId="44601" xr:uid="{00000000-0005-0000-0000-0000F9A00000}"/>
    <cellStyle name="Note 6 13 2 9" xfId="19720" xr:uid="{00000000-0005-0000-0000-0000FAA00000}"/>
    <cellStyle name="Note 6 13 3" xfId="2883" xr:uid="{00000000-0005-0000-0000-0000FBA00000}"/>
    <cellStyle name="Note 6 13 3 2" xfId="2884" xr:uid="{00000000-0005-0000-0000-0000FCA00000}"/>
    <cellStyle name="Note 6 13 3 2 2" xfId="5395" xr:uid="{00000000-0005-0000-0000-0000FDA00000}"/>
    <cellStyle name="Note 6 13 3 2 2 2" xfId="14672" xr:uid="{00000000-0005-0000-0000-0000FEA00000}"/>
    <cellStyle name="Note 6 13 3 2 2 2 2" xfId="32107" xr:uid="{00000000-0005-0000-0000-0000FFA00000}"/>
    <cellStyle name="Note 6 13 3 2 2 2 3" xfId="46560" xr:uid="{00000000-0005-0000-0000-000000A10000}"/>
    <cellStyle name="Note 6 13 3 2 2 3" xfId="17133" xr:uid="{00000000-0005-0000-0000-000001A10000}"/>
    <cellStyle name="Note 6 13 3 2 2 3 2" xfId="34568" xr:uid="{00000000-0005-0000-0000-000002A10000}"/>
    <cellStyle name="Note 6 13 3 2 2 3 3" xfId="49021" xr:uid="{00000000-0005-0000-0000-000003A10000}"/>
    <cellStyle name="Note 6 13 3 2 2 4" xfId="22831" xr:uid="{00000000-0005-0000-0000-000004A10000}"/>
    <cellStyle name="Note 6 13 3 2 2 5" xfId="37284" xr:uid="{00000000-0005-0000-0000-000005A10000}"/>
    <cellStyle name="Note 6 13 3 2 3" xfId="7857" xr:uid="{00000000-0005-0000-0000-000006A10000}"/>
    <cellStyle name="Note 6 13 3 2 3 2" xfId="25292" xr:uid="{00000000-0005-0000-0000-000007A10000}"/>
    <cellStyle name="Note 6 13 3 2 3 3" xfId="39745" xr:uid="{00000000-0005-0000-0000-000008A10000}"/>
    <cellStyle name="Note 6 13 3 2 4" xfId="10298" xr:uid="{00000000-0005-0000-0000-000009A10000}"/>
    <cellStyle name="Note 6 13 3 2 4 2" xfId="27733" xr:uid="{00000000-0005-0000-0000-00000AA10000}"/>
    <cellStyle name="Note 6 13 3 2 4 3" xfId="42186" xr:uid="{00000000-0005-0000-0000-00000BA10000}"/>
    <cellStyle name="Note 6 13 3 2 5" xfId="12718" xr:uid="{00000000-0005-0000-0000-00000CA10000}"/>
    <cellStyle name="Note 6 13 3 2 5 2" xfId="30153" xr:uid="{00000000-0005-0000-0000-00000DA10000}"/>
    <cellStyle name="Note 6 13 3 2 5 3" xfId="44606" xr:uid="{00000000-0005-0000-0000-00000EA10000}"/>
    <cellStyle name="Note 6 13 3 2 6" xfId="19725" xr:uid="{00000000-0005-0000-0000-00000FA10000}"/>
    <cellStyle name="Note 6 13 3 3" xfId="2885" xr:uid="{00000000-0005-0000-0000-000010A10000}"/>
    <cellStyle name="Note 6 13 3 3 2" xfId="5396" xr:uid="{00000000-0005-0000-0000-000011A10000}"/>
    <cellStyle name="Note 6 13 3 3 2 2" xfId="14673" xr:uid="{00000000-0005-0000-0000-000012A10000}"/>
    <cellStyle name="Note 6 13 3 3 2 2 2" xfId="32108" xr:uid="{00000000-0005-0000-0000-000013A10000}"/>
    <cellStyle name="Note 6 13 3 3 2 2 3" xfId="46561" xr:uid="{00000000-0005-0000-0000-000014A10000}"/>
    <cellStyle name="Note 6 13 3 3 2 3" xfId="17134" xr:uid="{00000000-0005-0000-0000-000015A10000}"/>
    <cellStyle name="Note 6 13 3 3 2 3 2" xfId="34569" xr:uid="{00000000-0005-0000-0000-000016A10000}"/>
    <cellStyle name="Note 6 13 3 3 2 3 3" xfId="49022" xr:uid="{00000000-0005-0000-0000-000017A10000}"/>
    <cellStyle name="Note 6 13 3 3 2 4" xfId="22832" xr:uid="{00000000-0005-0000-0000-000018A10000}"/>
    <cellStyle name="Note 6 13 3 3 2 5" xfId="37285" xr:uid="{00000000-0005-0000-0000-000019A10000}"/>
    <cellStyle name="Note 6 13 3 3 3" xfId="7858" xr:uid="{00000000-0005-0000-0000-00001AA10000}"/>
    <cellStyle name="Note 6 13 3 3 3 2" xfId="25293" xr:uid="{00000000-0005-0000-0000-00001BA10000}"/>
    <cellStyle name="Note 6 13 3 3 3 3" xfId="39746" xr:uid="{00000000-0005-0000-0000-00001CA10000}"/>
    <cellStyle name="Note 6 13 3 3 4" xfId="10299" xr:uid="{00000000-0005-0000-0000-00001DA10000}"/>
    <cellStyle name="Note 6 13 3 3 4 2" xfId="27734" xr:uid="{00000000-0005-0000-0000-00001EA10000}"/>
    <cellStyle name="Note 6 13 3 3 4 3" xfId="42187" xr:uid="{00000000-0005-0000-0000-00001FA10000}"/>
    <cellStyle name="Note 6 13 3 3 5" xfId="12719" xr:uid="{00000000-0005-0000-0000-000020A10000}"/>
    <cellStyle name="Note 6 13 3 3 5 2" xfId="30154" xr:uid="{00000000-0005-0000-0000-000021A10000}"/>
    <cellStyle name="Note 6 13 3 3 5 3" xfId="44607" xr:uid="{00000000-0005-0000-0000-000022A10000}"/>
    <cellStyle name="Note 6 13 3 3 6" xfId="19726" xr:uid="{00000000-0005-0000-0000-000023A10000}"/>
    <cellStyle name="Note 6 13 3 4" xfId="2886" xr:uid="{00000000-0005-0000-0000-000024A10000}"/>
    <cellStyle name="Note 6 13 3 4 2" xfId="5397" xr:uid="{00000000-0005-0000-0000-000025A10000}"/>
    <cellStyle name="Note 6 13 3 4 2 2" xfId="22833" xr:uid="{00000000-0005-0000-0000-000026A10000}"/>
    <cellStyle name="Note 6 13 3 4 2 3" xfId="37286" xr:uid="{00000000-0005-0000-0000-000027A10000}"/>
    <cellStyle name="Note 6 13 3 4 3" xfId="7859" xr:uid="{00000000-0005-0000-0000-000028A10000}"/>
    <cellStyle name="Note 6 13 3 4 3 2" xfId="25294" xr:uid="{00000000-0005-0000-0000-000029A10000}"/>
    <cellStyle name="Note 6 13 3 4 3 3" xfId="39747" xr:uid="{00000000-0005-0000-0000-00002AA10000}"/>
    <cellStyle name="Note 6 13 3 4 4" xfId="10300" xr:uid="{00000000-0005-0000-0000-00002BA10000}"/>
    <cellStyle name="Note 6 13 3 4 4 2" xfId="27735" xr:uid="{00000000-0005-0000-0000-00002CA10000}"/>
    <cellStyle name="Note 6 13 3 4 4 3" xfId="42188" xr:uid="{00000000-0005-0000-0000-00002DA10000}"/>
    <cellStyle name="Note 6 13 3 4 5" xfId="12720" xr:uid="{00000000-0005-0000-0000-00002EA10000}"/>
    <cellStyle name="Note 6 13 3 4 5 2" xfId="30155" xr:uid="{00000000-0005-0000-0000-00002FA10000}"/>
    <cellStyle name="Note 6 13 3 4 5 3" xfId="44608" xr:uid="{00000000-0005-0000-0000-000030A10000}"/>
    <cellStyle name="Note 6 13 3 4 6" xfId="15491" xr:uid="{00000000-0005-0000-0000-000031A10000}"/>
    <cellStyle name="Note 6 13 3 4 6 2" xfId="32926" xr:uid="{00000000-0005-0000-0000-000032A10000}"/>
    <cellStyle name="Note 6 13 3 4 6 3" xfId="47379" xr:uid="{00000000-0005-0000-0000-000033A10000}"/>
    <cellStyle name="Note 6 13 3 4 7" xfId="19727" xr:uid="{00000000-0005-0000-0000-000034A10000}"/>
    <cellStyle name="Note 6 13 3 4 8" xfId="20653" xr:uid="{00000000-0005-0000-0000-000035A10000}"/>
    <cellStyle name="Note 6 13 3 5" xfId="5394" xr:uid="{00000000-0005-0000-0000-000036A10000}"/>
    <cellStyle name="Note 6 13 3 5 2" xfId="14671" xr:uid="{00000000-0005-0000-0000-000037A10000}"/>
    <cellStyle name="Note 6 13 3 5 2 2" xfId="32106" xr:uid="{00000000-0005-0000-0000-000038A10000}"/>
    <cellStyle name="Note 6 13 3 5 2 3" xfId="46559" xr:uid="{00000000-0005-0000-0000-000039A10000}"/>
    <cellStyle name="Note 6 13 3 5 3" xfId="17132" xr:uid="{00000000-0005-0000-0000-00003AA10000}"/>
    <cellStyle name="Note 6 13 3 5 3 2" xfId="34567" xr:uid="{00000000-0005-0000-0000-00003BA10000}"/>
    <cellStyle name="Note 6 13 3 5 3 3" xfId="49020" xr:uid="{00000000-0005-0000-0000-00003CA10000}"/>
    <cellStyle name="Note 6 13 3 5 4" xfId="22830" xr:uid="{00000000-0005-0000-0000-00003DA10000}"/>
    <cellStyle name="Note 6 13 3 5 5" xfId="37283" xr:uid="{00000000-0005-0000-0000-00003EA10000}"/>
    <cellStyle name="Note 6 13 3 6" xfId="7856" xr:uid="{00000000-0005-0000-0000-00003FA10000}"/>
    <cellStyle name="Note 6 13 3 6 2" xfId="25291" xr:uid="{00000000-0005-0000-0000-000040A10000}"/>
    <cellStyle name="Note 6 13 3 6 3" xfId="39744" xr:uid="{00000000-0005-0000-0000-000041A10000}"/>
    <cellStyle name="Note 6 13 3 7" xfId="10297" xr:uid="{00000000-0005-0000-0000-000042A10000}"/>
    <cellStyle name="Note 6 13 3 7 2" xfId="27732" xr:uid="{00000000-0005-0000-0000-000043A10000}"/>
    <cellStyle name="Note 6 13 3 7 3" xfId="42185" xr:uid="{00000000-0005-0000-0000-000044A10000}"/>
    <cellStyle name="Note 6 13 3 8" xfId="12717" xr:uid="{00000000-0005-0000-0000-000045A10000}"/>
    <cellStyle name="Note 6 13 3 8 2" xfId="30152" xr:uid="{00000000-0005-0000-0000-000046A10000}"/>
    <cellStyle name="Note 6 13 3 8 3" xfId="44605" xr:uid="{00000000-0005-0000-0000-000047A10000}"/>
    <cellStyle name="Note 6 13 3 9" xfId="19724" xr:uid="{00000000-0005-0000-0000-000048A10000}"/>
    <cellStyle name="Note 6 13 4" xfId="2887" xr:uid="{00000000-0005-0000-0000-000049A10000}"/>
    <cellStyle name="Note 6 13 4 2" xfId="2888" xr:uid="{00000000-0005-0000-0000-00004AA10000}"/>
    <cellStyle name="Note 6 13 4 2 2" xfId="5399" xr:uid="{00000000-0005-0000-0000-00004BA10000}"/>
    <cellStyle name="Note 6 13 4 2 2 2" xfId="14675" xr:uid="{00000000-0005-0000-0000-00004CA10000}"/>
    <cellStyle name="Note 6 13 4 2 2 2 2" xfId="32110" xr:uid="{00000000-0005-0000-0000-00004DA10000}"/>
    <cellStyle name="Note 6 13 4 2 2 2 3" xfId="46563" xr:uid="{00000000-0005-0000-0000-00004EA10000}"/>
    <cellStyle name="Note 6 13 4 2 2 3" xfId="17136" xr:uid="{00000000-0005-0000-0000-00004FA10000}"/>
    <cellStyle name="Note 6 13 4 2 2 3 2" xfId="34571" xr:uid="{00000000-0005-0000-0000-000050A10000}"/>
    <cellStyle name="Note 6 13 4 2 2 3 3" xfId="49024" xr:uid="{00000000-0005-0000-0000-000051A10000}"/>
    <cellStyle name="Note 6 13 4 2 2 4" xfId="22835" xr:uid="{00000000-0005-0000-0000-000052A10000}"/>
    <cellStyle name="Note 6 13 4 2 2 5" xfId="37288" xr:uid="{00000000-0005-0000-0000-000053A10000}"/>
    <cellStyle name="Note 6 13 4 2 3" xfId="7861" xr:uid="{00000000-0005-0000-0000-000054A10000}"/>
    <cellStyle name="Note 6 13 4 2 3 2" xfId="25296" xr:uid="{00000000-0005-0000-0000-000055A10000}"/>
    <cellStyle name="Note 6 13 4 2 3 3" xfId="39749" xr:uid="{00000000-0005-0000-0000-000056A10000}"/>
    <cellStyle name="Note 6 13 4 2 4" xfId="10302" xr:uid="{00000000-0005-0000-0000-000057A10000}"/>
    <cellStyle name="Note 6 13 4 2 4 2" xfId="27737" xr:uid="{00000000-0005-0000-0000-000058A10000}"/>
    <cellStyle name="Note 6 13 4 2 4 3" xfId="42190" xr:uid="{00000000-0005-0000-0000-000059A10000}"/>
    <cellStyle name="Note 6 13 4 2 5" xfId="12722" xr:uid="{00000000-0005-0000-0000-00005AA10000}"/>
    <cellStyle name="Note 6 13 4 2 5 2" xfId="30157" xr:uid="{00000000-0005-0000-0000-00005BA10000}"/>
    <cellStyle name="Note 6 13 4 2 5 3" xfId="44610" xr:uid="{00000000-0005-0000-0000-00005CA10000}"/>
    <cellStyle name="Note 6 13 4 2 6" xfId="19729" xr:uid="{00000000-0005-0000-0000-00005DA10000}"/>
    <cellStyle name="Note 6 13 4 3" xfId="2889" xr:uid="{00000000-0005-0000-0000-00005EA10000}"/>
    <cellStyle name="Note 6 13 4 3 2" xfId="5400" xr:uid="{00000000-0005-0000-0000-00005FA10000}"/>
    <cellStyle name="Note 6 13 4 3 2 2" xfId="14676" xr:uid="{00000000-0005-0000-0000-000060A10000}"/>
    <cellStyle name="Note 6 13 4 3 2 2 2" xfId="32111" xr:uid="{00000000-0005-0000-0000-000061A10000}"/>
    <cellStyle name="Note 6 13 4 3 2 2 3" xfId="46564" xr:uid="{00000000-0005-0000-0000-000062A10000}"/>
    <cellStyle name="Note 6 13 4 3 2 3" xfId="17137" xr:uid="{00000000-0005-0000-0000-000063A10000}"/>
    <cellStyle name="Note 6 13 4 3 2 3 2" xfId="34572" xr:uid="{00000000-0005-0000-0000-000064A10000}"/>
    <cellStyle name="Note 6 13 4 3 2 3 3" xfId="49025" xr:uid="{00000000-0005-0000-0000-000065A10000}"/>
    <cellStyle name="Note 6 13 4 3 2 4" xfId="22836" xr:uid="{00000000-0005-0000-0000-000066A10000}"/>
    <cellStyle name="Note 6 13 4 3 2 5" xfId="37289" xr:uid="{00000000-0005-0000-0000-000067A10000}"/>
    <cellStyle name="Note 6 13 4 3 3" xfId="7862" xr:uid="{00000000-0005-0000-0000-000068A10000}"/>
    <cellStyle name="Note 6 13 4 3 3 2" xfId="25297" xr:uid="{00000000-0005-0000-0000-000069A10000}"/>
    <cellStyle name="Note 6 13 4 3 3 3" xfId="39750" xr:uid="{00000000-0005-0000-0000-00006AA10000}"/>
    <cellStyle name="Note 6 13 4 3 4" xfId="10303" xr:uid="{00000000-0005-0000-0000-00006BA10000}"/>
    <cellStyle name="Note 6 13 4 3 4 2" xfId="27738" xr:uid="{00000000-0005-0000-0000-00006CA10000}"/>
    <cellStyle name="Note 6 13 4 3 4 3" xfId="42191" xr:uid="{00000000-0005-0000-0000-00006DA10000}"/>
    <cellStyle name="Note 6 13 4 3 5" xfId="12723" xr:uid="{00000000-0005-0000-0000-00006EA10000}"/>
    <cellStyle name="Note 6 13 4 3 5 2" xfId="30158" xr:uid="{00000000-0005-0000-0000-00006FA10000}"/>
    <cellStyle name="Note 6 13 4 3 5 3" xfId="44611" xr:uid="{00000000-0005-0000-0000-000070A10000}"/>
    <cellStyle name="Note 6 13 4 3 6" xfId="19730" xr:uid="{00000000-0005-0000-0000-000071A10000}"/>
    <cellStyle name="Note 6 13 4 4" xfId="2890" xr:uid="{00000000-0005-0000-0000-000072A10000}"/>
    <cellStyle name="Note 6 13 4 4 2" xfId="5401" xr:uid="{00000000-0005-0000-0000-000073A10000}"/>
    <cellStyle name="Note 6 13 4 4 2 2" xfId="22837" xr:uid="{00000000-0005-0000-0000-000074A10000}"/>
    <cellStyle name="Note 6 13 4 4 2 3" xfId="37290" xr:uid="{00000000-0005-0000-0000-000075A10000}"/>
    <cellStyle name="Note 6 13 4 4 3" xfId="7863" xr:uid="{00000000-0005-0000-0000-000076A10000}"/>
    <cellStyle name="Note 6 13 4 4 3 2" xfId="25298" xr:uid="{00000000-0005-0000-0000-000077A10000}"/>
    <cellStyle name="Note 6 13 4 4 3 3" xfId="39751" xr:uid="{00000000-0005-0000-0000-000078A10000}"/>
    <cellStyle name="Note 6 13 4 4 4" xfId="10304" xr:uid="{00000000-0005-0000-0000-000079A10000}"/>
    <cellStyle name="Note 6 13 4 4 4 2" xfId="27739" xr:uid="{00000000-0005-0000-0000-00007AA10000}"/>
    <cellStyle name="Note 6 13 4 4 4 3" xfId="42192" xr:uid="{00000000-0005-0000-0000-00007BA10000}"/>
    <cellStyle name="Note 6 13 4 4 5" xfId="12724" xr:uid="{00000000-0005-0000-0000-00007CA10000}"/>
    <cellStyle name="Note 6 13 4 4 5 2" xfId="30159" xr:uid="{00000000-0005-0000-0000-00007DA10000}"/>
    <cellStyle name="Note 6 13 4 4 5 3" xfId="44612" xr:uid="{00000000-0005-0000-0000-00007EA10000}"/>
    <cellStyle name="Note 6 13 4 4 6" xfId="15492" xr:uid="{00000000-0005-0000-0000-00007FA10000}"/>
    <cellStyle name="Note 6 13 4 4 6 2" xfId="32927" xr:uid="{00000000-0005-0000-0000-000080A10000}"/>
    <cellStyle name="Note 6 13 4 4 6 3" xfId="47380" xr:uid="{00000000-0005-0000-0000-000081A10000}"/>
    <cellStyle name="Note 6 13 4 4 7" xfId="19731" xr:uid="{00000000-0005-0000-0000-000082A10000}"/>
    <cellStyle name="Note 6 13 4 4 8" xfId="20654" xr:uid="{00000000-0005-0000-0000-000083A10000}"/>
    <cellStyle name="Note 6 13 4 5" xfId="5398" xr:uid="{00000000-0005-0000-0000-000084A10000}"/>
    <cellStyle name="Note 6 13 4 5 2" xfId="14674" xr:uid="{00000000-0005-0000-0000-000085A10000}"/>
    <cellStyle name="Note 6 13 4 5 2 2" xfId="32109" xr:uid="{00000000-0005-0000-0000-000086A10000}"/>
    <cellStyle name="Note 6 13 4 5 2 3" xfId="46562" xr:uid="{00000000-0005-0000-0000-000087A10000}"/>
    <cellStyle name="Note 6 13 4 5 3" xfId="17135" xr:uid="{00000000-0005-0000-0000-000088A10000}"/>
    <cellStyle name="Note 6 13 4 5 3 2" xfId="34570" xr:uid="{00000000-0005-0000-0000-000089A10000}"/>
    <cellStyle name="Note 6 13 4 5 3 3" xfId="49023" xr:uid="{00000000-0005-0000-0000-00008AA10000}"/>
    <cellStyle name="Note 6 13 4 5 4" xfId="22834" xr:uid="{00000000-0005-0000-0000-00008BA10000}"/>
    <cellStyle name="Note 6 13 4 5 5" xfId="37287" xr:uid="{00000000-0005-0000-0000-00008CA10000}"/>
    <cellStyle name="Note 6 13 4 6" xfId="7860" xr:uid="{00000000-0005-0000-0000-00008DA10000}"/>
    <cellStyle name="Note 6 13 4 6 2" xfId="25295" xr:uid="{00000000-0005-0000-0000-00008EA10000}"/>
    <cellStyle name="Note 6 13 4 6 3" xfId="39748" xr:uid="{00000000-0005-0000-0000-00008FA10000}"/>
    <cellStyle name="Note 6 13 4 7" xfId="10301" xr:uid="{00000000-0005-0000-0000-000090A10000}"/>
    <cellStyle name="Note 6 13 4 7 2" xfId="27736" xr:uid="{00000000-0005-0000-0000-000091A10000}"/>
    <cellStyle name="Note 6 13 4 7 3" xfId="42189" xr:uid="{00000000-0005-0000-0000-000092A10000}"/>
    <cellStyle name="Note 6 13 4 8" xfId="12721" xr:uid="{00000000-0005-0000-0000-000093A10000}"/>
    <cellStyle name="Note 6 13 4 8 2" xfId="30156" xr:uid="{00000000-0005-0000-0000-000094A10000}"/>
    <cellStyle name="Note 6 13 4 8 3" xfId="44609" xr:uid="{00000000-0005-0000-0000-000095A10000}"/>
    <cellStyle name="Note 6 13 4 9" xfId="19728" xr:uid="{00000000-0005-0000-0000-000096A10000}"/>
    <cellStyle name="Note 6 13 5" xfId="2891" xr:uid="{00000000-0005-0000-0000-000097A10000}"/>
    <cellStyle name="Note 6 13 5 2" xfId="2892" xr:uid="{00000000-0005-0000-0000-000098A10000}"/>
    <cellStyle name="Note 6 13 5 2 2" xfId="5403" xr:uid="{00000000-0005-0000-0000-000099A10000}"/>
    <cellStyle name="Note 6 13 5 2 2 2" xfId="14678" xr:uid="{00000000-0005-0000-0000-00009AA10000}"/>
    <cellStyle name="Note 6 13 5 2 2 2 2" xfId="32113" xr:uid="{00000000-0005-0000-0000-00009BA10000}"/>
    <cellStyle name="Note 6 13 5 2 2 2 3" xfId="46566" xr:uid="{00000000-0005-0000-0000-00009CA10000}"/>
    <cellStyle name="Note 6 13 5 2 2 3" xfId="17139" xr:uid="{00000000-0005-0000-0000-00009DA10000}"/>
    <cellStyle name="Note 6 13 5 2 2 3 2" xfId="34574" xr:uid="{00000000-0005-0000-0000-00009EA10000}"/>
    <cellStyle name="Note 6 13 5 2 2 3 3" xfId="49027" xr:uid="{00000000-0005-0000-0000-00009FA10000}"/>
    <cellStyle name="Note 6 13 5 2 2 4" xfId="22839" xr:uid="{00000000-0005-0000-0000-0000A0A10000}"/>
    <cellStyle name="Note 6 13 5 2 2 5" xfId="37292" xr:uid="{00000000-0005-0000-0000-0000A1A10000}"/>
    <cellStyle name="Note 6 13 5 2 3" xfId="7865" xr:uid="{00000000-0005-0000-0000-0000A2A10000}"/>
    <cellStyle name="Note 6 13 5 2 3 2" xfId="25300" xr:uid="{00000000-0005-0000-0000-0000A3A10000}"/>
    <cellStyle name="Note 6 13 5 2 3 3" xfId="39753" xr:uid="{00000000-0005-0000-0000-0000A4A10000}"/>
    <cellStyle name="Note 6 13 5 2 4" xfId="10306" xr:uid="{00000000-0005-0000-0000-0000A5A10000}"/>
    <cellStyle name="Note 6 13 5 2 4 2" xfId="27741" xr:uid="{00000000-0005-0000-0000-0000A6A10000}"/>
    <cellStyle name="Note 6 13 5 2 4 3" xfId="42194" xr:uid="{00000000-0005-0000-0000-0000A7A10000}"/>
    <cellStyle name="Note 6 13 5 2 5" xfId="12726" xr:uid="{00000000-0005-0000-0000-0000A8A10000}"/>
    <cellStyle name="Note 6 13 5 2 5 2" xfId="30161" xr:uid="{00000000-0005-0000-0000-0000A9A10000}"/>
    <cellStyle name="Note 6 13 5 2 5 3" xfId="44614" xr:uid="{00000000-0005-0000-0000-0000AAA10000}"/>
    <cellStyle name="Note 6 13 5 2 6" xfId="19733" xr:uid="{00000000-0005-0000-0000-0000ABA10000}"/>
    <cellStyle name="Note 6 13 5 3" xfId="2893" xr:uid="{00000000-0005-0000-0000-0000ACA10000}"/>
    <cellStyle name="Note 6 13 5 3 2" xfId="5404" xr:uid="{00000000-0005-0000-0000-0000ADA10000}"/>
    <cellStyle name="Note 6 13 5 3 2 2" xfId="14679" xr:uid="{00000000-0005-0000-0000-0000AEA10000}"/>
    <cellStyle name="Note 6 13 5 3 2 2 2" xfId="32114" xr:uid="{00000000-0005-0000-0000-0000AFA10000}"/>
    <cellStyle name="Note 6 13 5 3 2 2 3" xfId="46567" xr:uid="{00000000-0005-0000-0000-0000B0A10000}"/>
    <cellStyle name="Note 6 13 5 3 2 3" xfId="17140" xr:uid="{00000000-0005-0000-0000-0000B1A10000}"/>
    <cellStyle name="Note 6 13 5 3 2 3 2" xfId="34575" xr:uid="{00000000-0005-0000-0000-0000B2A10000}"/>
    <cellStyle name="Note 6 13 5 3 2 3 3" xfId="49028" xr:uid="{00000000-0005-0000-0000-0000B3A10000}"/>
    <cellStyle name="Note 6 13 5 3 2 4" xfId="22840" xr:uid="{00000000-0005-0000-0000-0000B4A10000}"/>
    <cellStyle name="Note 6 13 5 3 2 5" xfId="37293" xr:uid="{00000000-0005-0000-0000-0000B5A10000}"/>
    <cellStyle name="Note 6 13 5 3 3" xfId="7866" xr:uid="{00000000-0005-0000-0000-0000B6A10000}"/>
    <cellStyle name="Note 6 13 5 3 3 2" xfId="25301" xr:uid="{00000000-0005-0000-0000-0000B7A10000}"/>
    <cellStyle name="Note 6 13 5 3 3 3" xfId="39754" xr:uid="{00000000-0005-0000-0000-0000B8A10000}"/>
    <cellStyle name="Note 6 13 5 3 4" xfId="10307" xr:uid="{00000000-0005-0000-0000-0000B9A10000}"/>
    <cellStyle name="Note 6 13 5 3 4 2" xfId="27742" xr:uid="{00000000-0005-0000-0000-0000BAA10000}"/>
    <cellStyle name="Note 6 13 5 3 4 3" xfId="42195" xr:uid="{00000000-0005-0000-0000-0000BBA10000}"/>
    <cellStyle name="Note 6 13 5 3 5" xfId="12727" xr:uid="{00000000-0005-0000-0000-0000BCA10000}"/>
    <cellStyle name="Note 6 13 5 3 5 2" xfId="30162" xr:uid="{00000000-0005-0000-0000-0000BDA10000}"/>
    <cellStyle name="Note 6 13 5 3 5 3" xfId="44615" xr:uid="{00000000-0005-0000-0000-0000BEA10000}"/>
    <cellStyle name="Note 6 13 5 3 6" xfId="19734" xr:uid="{00000000-0005-0000-0000-0000BFA10000}"/>
    <cellStyle name="Note 6 13 5 4" xfId="2894" xr:uid="{00000000-0005-0000-0000-0000C0A10000}"/>
    <cellStyle name="Note 6 13 5 4 2" xfId="5405" xr:uid="{00000000-0005-0000-0000-0000C1A10000}"/>
    <cellStyle name="Note 6 13 5 4 2 2" xfId="22841" xr:uid="{00000000-0005-0000-0000-0000C2A10000}"/>
    <cellStyle name="Note 6 13 5 4 2 3" xfId="37294" xr:uid="{00000000-0005-0000-0000-0000C3A10000}"/>
    <cellStyle name="Note 6 13 5 4 3" xfId="7867" xr:uid="{00000000-0005-0000-0000-0000C4A10000}"/>
    <cellStyle name="Note 6 13 5 4 3 2" xfId="25302" xr:uid="{00000000-0005-0000-0000-0000C5A10000}"/>
    <cellStyle name="Note 6 13 5 4 3 3" xfId="39755" xr:uid="{00000000-0005-0000-0000-0000C6A10000}"/>
    <cellStyle name="Note 6 13 5 4 4" xfId="10308" xr:uid="{00000000-0005-0000-0000-0000C7A10000}"/>
    <cellStyle name="Note 6 13 5 4 4 2" xfId="27743" xr:uid="{00000000-0005-0000-0000-0000C8A10000}"/>
    <cellStyle name="Note 6 13 5 4 4 3" xfId="42196" xr:uid="{00000000-0005-0000-0000-0000C9A10000}"/>
    <cellStyle name="Note 6 13 5 4 5" xfId="12728" xr:uid="{00000000-0005-0000-0000-0000CAA10000}"/>
    <cellStyle name="Note 6 13 5 4 5 2" xfId="30163" xr:uid="{00000000-0005-0000-0000-0000CBA10000}"/>
    <cellStyle name="Note 6 13 5 4 5 3" xfId="44616" xr:uid="{00000000-0005-0000-0000-0000CCA10000}"/>
    <cellStyle name="Note 6 13 5 4 6" xfId="15493" xr:uid="{00000000-0005-0000-0000-0000CDA10000}"/>
    <cellStyle name="Note 6 13 5 4 6 2" xfId="32928" xr:uid="{00000000-0005-0000-0000-0000CEA10000}"/>
    <cellStyle name="Note 6 13 5 4 6 3" xfId="47381" xr:uid="{00000000-0005-0000-0000-0000CFA10000}"/>
    <cellStyle name="Note 6 13 5 4 7" xfId="19735" xr:uid="{00000000-0005-0000-0000-0000D0A10000}"/>
    <cellStyle name="Note 6 13 5 4 8" xfId="20655" xr:uid="{00000000-0005-0000-0000-0000D1A10000}"/>
    <cellStyle name="Note 6 13 5 5" xfId="5402" xr:uid="{00000000-0005-0000-0000-0000D2A10000}"/>
    <cellStyle name="Note 6 13 5 5 2" xfId="14677" xr:uid="{00000000-0005-0000-0000-0000D3A10000}"/>
    <cellStyle name="Note 6 13 5 5 2 2" xfId="32112" xr:uid="{00000000-0005-0000-0000-0000D4A10000}"/>
    <cellStyle name="Note 6 13 5 5 2 3" xfId="46565" xr:uid="{00000000-0005-0000-0000-0000D5A10000}"/>
    <cellStyle name="Note 6 13 5 5 3" xfId="17138" xr:uid="{00000000-0005-0000-0000-0000D6A10000}"/>
    <cellStyle name="Note 6 13 5 5 3 2" xfId="34573" xr:uid="{00000000-0005-0000-0000-0000D7A10000}"/>
    <cellStyle name="Note 6 13 5 5 3 3" xfId="49026" xr:uid="{00000000-0005-0000-0000-0000D8A10000}"/>
    <cellStyle name="Note 6 13 5 5 4" xfId="22838" xr:uid="{00000000-0005-0000-0000-0000D9A10000}"/>
    <cellStyle name="Note 6 13 5 5 5" xfId="37291" xr:uid="{00000000-0005-0000-0000-0000DAA10000}"/>
    <cellStyle name="Note 6 13 5 6" xfId="7864" xr:uid="{00000000-0005-0000-0000-0000DBA10000}"/>
    <cellStyle name="Note 6 13 5 6 2" xfId="25299" xr:uid="{00000000-0005-0000-0000-0000DCA10000}"/>
    <cellStyle name="Note 6 13 5 6 3" xfId="39752" xr:uid="{00000000-0005-0000-0000-0000DDA10000}"/>
    <cellStyle name="Note 6 13 5 7" xfId="10305" xr:uid="{00000000-0005-0000-0000-0000DEA10000}"/>
    <cellStyle name="Note 6 13 5 7 2" xfId="27740" xr:uid="{00000000-0005-0000-0000-0000DFA10000}"/>
    <cellStyle name="Note 6 13 5 7 3" xfId="42193" xr:uid="{00000000-0005-0000-0000-0000E0A10000}"/>
    <cellStyle name="Note 6 13 5 8" xfId="12725" xr:uid="{00000000-0005-0000-0000-0000E1A10000}"/>
    <cellStyle name="Note 6 13 5 8 2" xfId="30160" xr:uid="{00000000-0005-0000-0000-0000E2A10000}"/>
    <cellStyle name="Note 6 13 5 8 3" xfId="44613" xr:uid="{00000000-0005-0000-0000-0000E3A10000}"/>
    <cellStyle name="Note 6 13 5 9" xfId="19732" xr:uid="{00000000-0005-0000-0000-0000E4A10000}"/>
    <cellStyle name="Note 6 13 6" xfId="2895" xr:uid="{00000000-0005-0000-0000-0000E5A10000}"/>
    <cellStyle name="Note 6 13 6 2" xfId="5406" xr:uid="{00000000-0005-0000-0000-0000E6A10000}"/>
    <cellStyle name="Note 6 13 6 2 2" xfId="14680" xr:uid="{00000000-0005-0000-0000-0000E7A10000}"/>
    <cellStyle name="Note 6 13 6 2 2 2" xfId="32115" xr:uid="{00000000-0005-0000-0000-0000E8A10000}"/>
    <cellStyle name="Note 6 13 6 2 2 3" xfId="46568" xr:uid="{00000000-0005-0000-0000-0000E9A10000}"/>
    <cellStyle name="Note 6 13 6 2 3" xfId="17141" xr:uid="{00000000-0005-0000-0000-0000EAA10000}"/>
    <cellStyle name="Note 6 13 6 2 3 2" xfId="34576" xr:uid="{00000000-0005-0000-0000-0000EBA10000}"/>
    <cellStyle name="Note 6 13 6 2 3 3" xfId="49029" xr:uid="{00000000-0005-0000-0000-0000ECA10000}"/>
    <cellStyle name="Note 6 13 6 2 4" xfId="22842" xr:uid="{00000000-0005-0000-0000-0000EDA10000}"/>
    <cellStyle name="Note 6 13 6 2 5" xfId="37295" xr:uid="{00000000-0005-0000-0000-0000EEA10000}"/>
    <cellStyle name="Note 6 13 6 3" xfId="7868" xr:uid="{00000000-0005-0000-0000-0000EFA10000}"/>
    <cellStyle name="Note 6 13 6 3 2" xfId="25303" xr:uid="{00000000-0005-0000-0000-0000F0A10000}"/>
    <cellStyle name="Note 6 13 6 3 3" xfId="39756" xr:uid="{00000000-0005-0000-0000-0000F1A10000}"/>
    <cellStyle name="Note 6 13 6 4" xfId="10309" xr:uid="{00000000-0005-0000-0000-0000F2A10000}"/>
    <cellStyle name="Note 6 13 6 4 2" xfId="27744" xr:uid="{00000000-0005-0000-0000-0000F3A10000}"/>
    <cellStyle name="Note 6 13 6 4 3" xfId="42197" xr:uid="{00000000-0005-0000-0000-0000F4A10000}"/>
    <cellStyle name="Note 6 13 6 5" xfId="12729" xr:uid="{00000000-0005-0000-0000-0000F5A10000}"/>
    <cellStyle name="Note 6 13 6 5 2" xfId="30164" xr:uid="{00000000-0005-0000-0000-0000F6A10000}"/>
    <cellStyle name="Note 6 13 6 5 3" xfId="44617" xr:uid="{00000000-0005-0000-0000-0000F7A10000}"/>
    <cellStyle name="Note 6 13 6 6" xfId="19736" xr:uid="{00000000-0005-0000-0000-0000F8A10000}"/>
    <cellStyle name="Note 6 13 7" xfId="2896" xr:uid="{00000000-0005-0000-0000-0000F9A10000}"/>
    <cellStyle name="Note 6 13 7 2" xfId="5407" xr:uid="{00000000-0005-0000-0000-0000FAA10000}"/>
    <cellStyle name="Note 6 13 7 2 2" xfId="14681" xr:uid="{00000000-0005-0000-0000-0000FBA10000}"/>
    <cellStyle name="Note 6 13 7 2 2 2" xfId="32116" xr:uid="{00000000-0005-0000-0000-0000FCA10000}"/>
    <cellStyle name="Note 6 13 7 2 2 3" xfId="46569" xr:uid="{00000000-0005-0000-0000-0000FDA10000}"/>
    <cellStyle name="Note 6 13 7 2 3" xfId="17142" xr:uid="{00000000-0005-0000-0000-0000FEA10000}"/>
    <cellStyle name="Note 6 13 7 2 3 2" xfId="34577" xr:uid="{00000000-0005-0000-0000-0000FFA10000}"/>
    <cellStyle name="Note 6 13 7 2 3 3" xfId="49030" xr:uid="{00000000-0005-0000-0000-000000A20000}"/>
    <cellStyle name="Note 6 13 7 2 4" xfId="22843" xr:uid="{00000000-0005-0000-0000-000001A20000}"/>
    <cellStyle name="Note 6 13 7 2 5" xfId="37296" xr:uid="{00000000-0005-0000-0000-000002A20000}"/>
    <cellStyle name="Note 6 13 7 3" xfId="7869" xr:uid="{00000000-0005-0000-0000-000003A20000}"/>
    <cellStyle name="Note 6 13 7 3 2" xfId="25304" xr:uid="{00000000-0005-0000-0000-000004A20000}"/>
    <cellStyle name="Note 6 13 7 3 3" xfId="39757" xr:uid="{00000000-0005-0000-0000-000005A20000}"/>
    <cellStyle name="Note 6 13 7 4" xfId="10310" xr:uid="{00000000-0005-0000-0000-000006A20000}"/>
    <cellStyle name="Note 6 13 7 4 2" xfId="27745" xr:uid="{00000000-0005-0000-0000-000007A20000}"/>
    <cellStyle name="Note 6 13 7 4 3" xfId="42198" xr:uid="{00000000-0005-0000-0000-000008A20000}"/>
    <cellStyle name="Note 6 13 7 5" xfId="12730" xr:uid="{00000000-0005-0000-0000-000009A20000}"/>
    <cellStyle name="Note 6 13 7 5 2" xfId="30165" xr:uid="{00000000-0005-0000-0000-00000AA20000}"/>
    <cellStyle name="Note 6 13 7 5 3" xfId="44618" xr:uid="{00000000-0005-0000-0000-00000BA20000}"/>
    <cellStyle name="Note 6 13 7 6" xfId="19737" xr:uid="{00000000-0005-0000-0000-00000CA20000}"/>
    <cellStyle name="Note 6 13 8" xfId="2897" xr:uid="{00000000-0005-0000-0000-00000DA20000}"/>
    <cellStyle name="Note 6 13 8 2" xfId="5408" xr:uid="{00000000-0005-0000-0000-00000EA20000}"/>
    <cellStyle name="Note 6 13 8 2 2" xfId="22844" xr:uid="{00000000-0005-0000-0000-00000FA20000}"/>
    <cellStyle name="Note 6 13 8 2 3" xfId="37297" xr:uid="{00000000-0005-0000-0000-000010A20000}"/>
    <cellStyle name="Note 6 13 8 3" xfId="7870" xr:uid="{00000000-0005-0000-0000-000011A20000}"/>
    <cellStyle name="Note 6 13 8 3 2" xfId="25305" xr:uid="{00000000-0005-0000-0000-000012A20000}"/>
    <cellStyle name="Note 6 13 8 3 3" xfId="39758" xr:uid="{00000000-0005-0000-0000-000013A20000}"/>
    <cellStyle name="Note 6 13 8 4" xfId="10311" xr:uid="{00000000-0005-0000-0000-000014A20000}"/>
    <cellStyle name="Note 6 13 8 4 2" xfId="27746" xr:uid="{00000000-0005-0000-0000-000015A20000}"/>
    <cellStyle name="Note 6 13 8 4 3" xfId="42199" xr:uid="{00000000-0005-0000-0000-000016A20000}"/>
    <cellStyle name="Note 6 13 8 5" xfId="12731" xr:uid="{00000000-0005-0000-0000-000017A20000}"/>
    <cellStyle name="Note 6 13 8 5 2" xfId="30166" xr:uid="{00000000-0005-0000-0000-000018A20000}"/>
    <cellStyle name="Note 6 13 8 5 3" xfId="44619" xr:uid="{00000000-0005-0000-0000-000019A20000}"/>
    <cellStyle name="Note 6 13 8 6" xfId="15494" xr:uid="{00000000-0005-0000-0000-00001AA20000}"/>
    <cellStyle name="Note 6 13 8 6 2" xfId="32929" xr:uid="{00000000-0005-0000-0000-00001BA20000}"/>
    <cellStyle name="Note 6 13 8 6 3" xfId="47382" xr:uid="{00000000-0005-0000-0000-00001CA20000}"/>
    <cellStyle name="Note 6 13 8 7" xfId="19738" xr:uid="{00000000-0005-0000-0000-00001DA20000}"/>
    <cellStyle name="Note 6 13 8 8" xfId="20656" xr:uid="{00000000-0005-0000-0000-00001EA20000}"/>
    <cellStyle name="Note 6 13 9" xfId="5389" xr:uid="{00000000-0005-0000-0000-00001FA20000}"/>
    <cellStyle name="Note 6 13 9 2" xfId="14667" xr:uid="{00000000-0005-0000-0000-000020A20000}"/>
    <cellStyle name="Note 6 13 9 2 2" xfId="32102" xr:uid="{00000000-0005-0000-0000-000021A20000}"/>
    <cellStyle name="Note 6 13 9 2 3" xfId="46555" xr:uid="{00000000-0005-0000-0000-000022A20000}"/>
    <cellStyle name="Note 6 13 9 3" xfId="17128" xr:uid="{00000000-0005-0000-0000-000023A20000}"/>
    <cellStyle name="Note 6 13 9 3 2" xfId="34563" xr:uid="{00000000-0005-0000-0000-000024A20000}"/>
    <cellStyle name="Note 6 13 9 3 3" xfId="49016" xr:uid="{00000000-0005-0000-0000-000025A20000}"/>
    <cellStyle name="Note 6 13 9 4" xfId="22825" xr:uid="{00000000-0005-0000-0000-000026A20000}"/>
    <cellStyle name="Note 6 13 9 5" xfId="37278" xr:uid="{00000000-0005-0000-0000-000027A20000}"/>
    <cellStyle name="Note 6 14" xfId="2898" xr:uid="{00000000-0005-0000-0000-000028A20000}"/>
    <cellStyle name="Note 6 14 10" xfId="7871" xr:uid="{00000000-0005-0000-0000-000029A20000}"/>
    <cellStyle name="Note 6 14 10 2" xfId="25306" xr:uid="{00000000-0005-0000-0000-00002AA20000}"/>
    <cellStyle name="Note 6 14 10 3" xfId="39759" xr:uid="{00000000-0005-0000-0000-00002BA20000}"/>
    <cellStyle name="Note 6 14 11" xfId="10312" xr:uid="{00000000-0005-0000-0000-00002CA20000}"/>
    <cellStyle name="Note 6 14 11 2" xfId="27747" xr:uid="{00000000-0005-0000-0000-00002DA20000}"/>
    <cellStyle name="Note 6 14 11 3" xfId="42200" xr:uid="{00000000-0005-0000-0000-00002EA20000}"/>
    <cellStyle name="Note 6 14 12" xfId="12732" xr:uid="{00000000-0005-0000-0000-00002FA20000}"/>
    <cellStyle name="Note 6 14 12 2" xfId="30167" xr:uid="{00000000-0005-0000-0000-000030A20000}"/>
    <cellStyle name="Note 6 14 12 3" xfId="44620" xr:uid="{00000000-0005-0000-0000-000031A20000}"/>
    <cellStyle name="Note 6 14 13" xfId="19739" xr:uid="{00000000-0005-0000-0000-000032A20000}"/>
    <cellStyle name="Note 6 14 2" xfId="2899" xr:uid="{00000000-0005-0000-0000-000033A20000}"/>
    <cellStyle name="Note 6 14 2 2" xfId="2900" xr:uid="{00000000-0005-0000-0000-000034A20000}"/>
    <cellStyle name="Note 6 14 2 2 2" xfId="5411" xr:uid="{00000000-0005-0000-0000-000035A20000}"/>
    <cellStyle name="Note 6 14 2 2 2 2" xfId="14684" xr:uid="{00000000-0005-0000-0000-000036A20000}"/>
    <cellStyle name="Note 6 14 2 2 2 2 2" xfId="32119" xr:uid="{00000000-0005-0000-0000-000037A20000}"/>
    <cellStyle name="Note 6 14 2 2 2 2 3" xfId="46572" xr:uid="{00000000-0005-0000-0000-000038A20000}"/>
    <cellStyle name="Note 6 14 2 2 2 3" xfId="17145" xr:uid="{00000000-0005-0000-0000-000039A20000}"/>
    <cellStyle name="Note 6 14 2 2 2 3 2" xfId="34580" xr:uid="{00000000-0005-0000-0000-00003AA20000}"/>
    <cellStyle name="Note 6 14 2 2 2 3 3" xfId="49033" xr:uid="{00000000-0005-0000-0000-00003BA20000}"/>
    <cellStyle name="Note 6 14 2 2 2 4" xfId="22847" xr:uid="{00000000-0005-0000-0000-00003CA20000}"/>
    <cellStyle name="Note 6 14 2 2 2 5" xfId="37300" xr:uid="{00000000-0005-0000-0000-00003DA20000}"/>
    <cellStyle name="Note 6 14 2 2 3" xfId="7873" xr:uid="{00000000-0005-0000-0000-00003EA20000}"/>
    <cellStyle name="Note 6 14 2 2 3 2" xfId="25308" xr:uid="{00000000-0005-0000-0000-00003FA20000}"/>
    <cellStyle name="Note 6 14 2 2 3 3" xfId="39761" xr:uid="{00000000-0005-0000-0000-000040A20000}"/>
    <cellStyle name="Note 6 14 2 2 4" xfId="10314" xr:uid="{00000000-0005-0000-0000-000041A20000}"/>
    <cellStyle name="Note 6 14 2 2 4 2" xfId="27749" xr:uid="{00000000-0005-0000-0000-000042A20000}"/>
    <cellStyle name="Note 6 14 2 2 4 3" xfId="42202" xr:uid="{00000000-0005-0000-0000-000043A20000}"/>
    <cellStyle name="Note 6 14 2 2 5" xfId="12734" xr:uid="{00000000-0005-0000-0000-000044A20000}"/>
    <cellStyle name="Note 6 14 2 2 5 2" xfId="30169" xr:uid="{00000000-0005-0000-0000-000045A20000}"/>
    <cellStyle name="Note 6 14 2 2 5 3" xfId="44622" xr:uid="{00000000-0005-0000-0000-000046A20000}"/>
    <cellStyle name="Note 6 14 2 2 6" xfId="19741" xr:uid="{00000000-0005-0000-0000-000047A20000}"/>
    <cellStyle name="Note 6 14 2 3" xfId="2901" xr:uid="{00000000-0005-0000-0000-000048A20000}"/>
    <cellStyle name="Note 6 14 2 3 2" xfId="5412" xr:uid="{00000000-0005-0000-0000-000049A20000}"/>
    <cellStyle name="Note 6 14 2 3 2 2" xfId="14685" xr:uid="{00000000-0005-0000-0000-00004AA20000}"/>
    <cellStyle name="Note 6 14 2 3 2 2 2" xfId="32120" xr:uid="{00000000-0005-0000-0000-00004BA20000}"/>
    <cellStyle name="Note 6 14 2 3 2 2 3" xfId="46573" xr:uid="{00000000-0005-0000-0000-00004CA20000}"/>
    <cellStyle name="Note 6 14 2 3 2 3" xfId="17146" xr:uid="{00000000-0005-0000-0000-00004DA20000}"/>
    <cellStyle name="Note 6 14 2 3 2 3 2" xfId="34581" xr:uid="{00000000-0005-0000-0000-00004EA20000}"/>
    <cellStyle name="Note 6 14 2 3 2 3 3" xfId="49034" xr:uid="{00000000-0005-0000-0000-00004FA20000}"/>
    <cellStyle name="Note 6 14 2 3 2 4" xfId="22848" xr:uid="{00000000-0005-0000-0000-000050A20000}"/>
    <cellStyle name="Note 6 14 2 3 2 5" xfId="37301" xr:uid="{00000000-0005-0000-0000-000051A20000}"/>
    <cellStyle name="Note 6 14 2 3 3" xfId="7874" xr:uid="{00000000-0005-0000-0000-000052A20000}"/>
    <cellStyle name="Note 6 14 2 3 3 2" xfId="25309" xr:uid="{00000000-0005-0000-0000-000053A20000}"/>
    <cellStyle name="Note 6 14 2 3 3 3" xfId="39762" xr:uid="{00000000-0005-0000-0000-000054A20000}"/>
    <cellStyle name="Note 6 14 2 3 4" xfId="10315" xr:uid="{00000000-0005-0000-0000-000055A20000}"/>
    <cellStyle name="Note 6 14 2 3 4 2" xfId="27750" xr:uid="{00000000-0005-0000-0000-000056A20000}"/>
    <cellStyle name="Note 6 14 2 3 4 3" xfId="42203" xr:uid="{00000000-0005-0000-0000-000057A20000}"/>
    <cellStyle name="Note 6 14 2 3 5" xfId="12735" xr:uid="{00000000-0005-0000-0000-000058A20000}"/>
    <cellStyle name="Note 6 14 2 3 5 2" xfId="30170" xr:uid="{00000000-0005-0000-0000-000059A20000}"/>
    <cellStyle name="Note 6 14 2 3 5 3" xfId="44623" xr:uid="{00000000-0005-0000-0000-00005AA20000}"/>
    <cellStyle name="Note 6 14 2 3 6" xfId="19742" xr:uid="{00000000-0005-0000-0000-00005BA20000}"/>
    <cellStyle name="Note 6 14 2 4" xfId="2902" xr:uid="{00000000-0005-0000-0000-00005CA20000}"/>
    <cellStyle name="Note 6 14 2 4 2" xfId="5413" xr:uid="{00000000-0005-0000-0000-00005DA20000}"/>
    <cellStyle name="Note 6 14 2 4 2 2" xfId="22849" xr:uid="{00000000-0005-0000-0000-00005EA20000}"/>
    <cellStyle name="Note 6 14 2 4 2 3" xfId="37302" xr:uid="{00000000-0005-0000-0000-00005FA20000}"/>
    <cellStyle name="Note 6 14 2 4 3" xfId="7875" xr:uid="{00000000-0005-0000-0000-000060A20000}"/>
    <cellStyle name="Note 6 14 2 4 3 2" xfId="25310" xr:uid="{00000000-0005-0000-0000-000061A20000}"/>
    <cellStyle name="Note 6 14 2 4 3 3" xfId="39763" xr:uid="{00000000-0005-0000-0000-000062A20000}"/>
    <cellStyle name="Note 6 14 2 4 4" xfId="10316" xr:uid="{00000000-0005-0000-0000-000063A20000}"/>
    <cellStyle name="Note 6 14 2 4 4 2" xfId="27751" xr:uid="{00000000-0005-0000-0000-000064A20000}"/>
    <cellStyle name="Note 6 14 2 4 4 3" xfId="42204" xr:uid="{00000000-0005-0000-0000-000065A20000}"/>
    <cellStyle name="Note 6 14 2 4 5" xfId="12736" xr:uid="{00000000-0005-0000-0000-000066A20000}"/>
    <cellStyle name="Note 6 14 2 4 5 2" xfId="30171" xr:uid="{00000000-0005-0000-0000-000067A20000}"/>
    <cellStyle name="Note 6 14 2 4 5 3" xfId="44624" xr:uid="{00000000-0005-0000-0000-000068A20000}"/>
    <cellStyle name="Note 6 14 2 4 6" xfId="15495" xr:uid="{00000000-0005-0000-0000-000069A20000}"/>
    <cellStyle name="Note 6 14 2 4 6 2" xfId="32930" xr:uid="{00000000-0005-0000-0000-00006AA20000}"/>
    <cellStyle name="Note 6 14 2 4 6 3" xfId="47383" xr:uid="{00000000-0005-0000-0000-00006BA20000}"/>
    <cellStyle name="Note 6 14 2 4 7" xfId="19743" xr:uid="{00000000-0005-0000-0000-00006CA20000}"/>
    <cellStyle name="Note 6 14 2 4 8" xfId="20657" xr:uid="{00000000-0005-0000-0000-00006DA20000}"/>
    <cellStyle name="Note 6 14 2 5" xfId="5410" xr:uid="{00000000-0005-0000-0000-00006EA20000}"/>
    <cellStyle name="Note 6 14 2 5 2" xfId="14683" xr:uid="{00000000-0005-0000-0000-00006FA20000}"/>
    <cellStyle name="Note 6 14 2 5 2 2" xfId="32118" xr:uid="{00000000-0005-0000-0000-000070A20000}"/>
    <cellStyle name="Note 6 14 2 5 2 3" xfId="46571" xr:uid="{00000000-0005-0000-0000-000071A20000}"/>
    <cellStyle name="Note 6 14 2 5 3" xfId="17144" xr:uid="{00000000-0005-0000-0000-000072A20000}"/>
    <cellStyle name="Note 6 14 2 5 3 2" xfId="34579" xr:uid="{00000000-0005-0000-0000-000073A20000}"/>
    <cellStyle name="Note 6 14 2 5 3 3" xfId="49032" xr:uid="{00000000-0005-0000-0000-000074A20000}"/>
    <cellStyle name="Note 6 14 2 5 4" xfId="22846" xr:uid="{00000000-0005-0000-0000-000075A20000}"/>
    <cellStyle name="Note 6 14 2 5 5" xfId="37299" xr:uid="{00000000-0005-0000-0000-000076A20000}"/>
    <cellStyle name="Note 6 14 2 6" xfId="7872" xr:uid="{00000000-0005-0000-0000-000077A20000}"/>
    <cellStyle name="Note 6 14 2 6 2" xfId="25307" xr:uid="{00000000-0005-0000-0000-000078A20000}"/>
    <cellStyle name="Note 6 14 2 6 3" xfId="39760" xr:uid="{00000000-0005-0000-0000-000079A20000}"/>
    <cellStyle name="Note 6 14 2 7" xfId="10313" xr:uid="{00000000-0005-0000-0000-00007AA20000}"/>
    <cellStyle name="Note 6 14 2 7 2" xfId="27748" xr:uid="{00000000-0005-0000-0000-00007BA20000}"/>
    <cellStyle name="Note 6 14 2 7 3" xfId="42201" xr:uid="{00000000-0005-0000-0000-00007CA20000}"/>
    <cellStyle name="Note 6 14 2 8" xfId="12733" xr:uid="{00000000-0005-0000-0000-00007DA20000}"/>
    <cellStyle name="Note 6 14 2 8 2" xfId="30168" xr:uid="{00000000-0005-0000-0000-00007EA20000}"/>
    <cellStyle name="Note 6 14 2 8 3" xfId="44621" xr:uid="{00000000-0005-0000-0000-00007FA20000}"/>
    <cellStyle name="Note 6 14 2 9" xfId="19740" xr:uid="{00000000-0005-0000-0000-000080A20000}"/>
    <cellStyle name="Note 6 14 3" xfId="2903" xr:uid="{00000000-0005-0000-0000-000081A20000}"/>
    <cellStyle name="Note 6 14 3 2" xfId="2904" xr:uid="{00000000-0005-0000-0000-000082A20000}"/>
    <cellStyle name="Note 6 14 3 2 2" xfId="5415" xr:uid="{00000000-0005-0000-0000-000083A20000}"/>
    <cellStyle name="Note 6 14 3 2 2 2" xfId="14687" xr:uid="{00000000-0005-0000-0000-000084A20000}"/>
    <cellStyle name="Note 6 14 3 2 2 2 2" xfId="32122" xr:uid="{00000000-0005-0000-0000-000085A20000}"/>
    <cellStyle name="Note 6 14 3 2 2 2 3" xfId="46575" xr:uid="{00000000-0005-0000-0000-000086A20000}"/>
    <cellStyle name="Note 6 14 3 2 2 3" xfId="17148" xr:uid="{00000000-0005-0000-0000-000087A20000}"/>
    <cellStyle name="Note 6 14 3 2 2 3 2" xfId="34583" xr:uid="{00000000-0005-0000-0000-000088A20000}"/>
    <cellStyle name="Note 6 14 3 2 2 3 3" xfId="49036" xr:uid="{00000000-0005-0000-0000-000089A20000}"/>
    <cellStyle name="Note 6 14 3 2 2 4" xfId="22851" xr:uid="{00000000-0005-0000-0000-00008AA20000}"/>
    <cellStyle name="Note 6 14 3 2 2 5" xfId="37304" xr:uid="{00000000-0005-0000-0000-00008BA20000}"/>
    <cellStyle name="Note 6 14 3 2 3" xfId="7877" xr:uid="{00000000-0005-0000-0000-00008CA20000}"/>
    <cellStyle name="Note 6 14 3 2 3 2" xfId="25312" xr:uid="{00000000-0005-0000-0000-00008DA20000}"/>
    <cellStyle name="Note 6 14 3 2 3 3" xfId="39765" xr:uid="{00000000-0005-0000-0000-00008EA20000}"/>
    <cellStyle name="Note 6 14 3 2 4" xfId="10318" xr:uid="{00000000-0005-0000-0000-00008FA20000}"/>
    <cellStyle name="Note 6 14 3 2 4 2" xfId="27753" xr:uid="{00000000-0005-0000-0000-000090A20000}"/>
    <cellStyle name="Note 6 14 3 2 4 3" xfId="42206" xr:uid="{00000000-0005-0000-0000-000091A20000}"/>
    <cellStyle name="Note 6 14 3 2 5" xfId="12738" xr:uid="{00000000-0005-0000-0000-000092A20000}"/>
    <cellStyle name="Note 6 14 3 2 5 2" xfId="30173" xr:uid="{00000000-0005-0000-0000-000093A20000}"/>
    <cellStyle name="Note 6 14 3 2 5 3" xfId="44626" xr:uid="{00000000-0005-0000-0000-000094A20000}"/>
    <cellStyle name="Note 6 14 3 2 6" xfId="19745" xr:uid="{00000000-0005-0000-0000-000095A20000}"/>
    <cellStyle name="Note 6 14 3 3" xfId="2905" xr:uid="{00000000-0005-0000-0000-000096A20000}"/>
    <cellStyle name="Note 6 14 3 3 2" xfId="5416" xr:uid="{00000000-0005-0000-0000-000097A20000}"/>
    <cellStyle name="Note 6 14 3 3 2 2" xfId="14688" xr:uid="{00000000-0005-0000-0000-000098A20000}"/>
    <cellStyle name="Note 6 14 3 3 2 2 2" xfId="32123" xr:uid="{00000000-0005-0000-0000-000099A20000}"/>
    <cellStyle name="Note 6 14 3 3 2 2 3" xfId="46576" xr:uid="{00000000-0005-0000-0000-00009AA20000}"/>
    <cellStyle name="Note 6 14 3 3 2 3" xfId="17149" xr:uid="{00000000-0005-0000-0000-00009BA20000}"/>
    <cellStyle name="Note 6 14 3 3 2 3 2" xfId="34584" xr:uid="{00000000-0005-0000-0000-00009CA20000}"/>
    <cellStyle name="Note 6 14 3 3 2 3 3" xfId="49037" xr:uid="{00000000-0005-0000-0000-00009DA20000}"/>
    <cellStyle name="Note 6 14 3 3 2 4" xfId="22852" xr:uid="{00000000-0005-0000-0000-00009EA20000}"/>
    <cellStyle name="Note 6 14 3 3 2 5" xfId="37305" xr:uid="{00000000-0005-0000-0000-00009FA20000}"/>
    <cellStyle name="Note 6 14 3 3 3" xfId="7878" xr:uid="{00000000-0005-0000-0000-0000A0A20000}"/>
    <cellStyle name="Note 6 14 3 3 3 2" xfId="25313" xr:uid="{00000000-0005-0000-0000-0000A1A20000}"/>
    <cellStyle name="Note 6 14 3 3 3 3" xfId="39766" xr:uid="{00000000-0005-0000-0000-0000A2A20000}"/>
    <cellStyle name="Note 6 14 3 3 4" xfId="10319" xr:uid="{00000000-0005-0000-0000-0000A3A20000}"/>
    <cellStyle name="Note 6 14 3 3 4 2" xfId="27754" xr:uid="{00000000-0005-0000-0000-0000A4A20000}"/>
    <cellStyle name="Note 6 14 3 3 4 3" xfId="42207" xr:uid="{00000000-0005-0000-0000-0000A5A20000}"/>
    <cellStyle name="Note 6 14 3 3 5" xfId="12739" xr:uid="{00000000-0005-0000-0000-0000A6A20000}"/>
    <cellStyle name="Note 6 14 3 3 5 2" xfId="30174" xr:uid="{00000000-0005-0000-0000-0000A7A20000}"/>
    <cellStyle name="Note 6 14 3 3 5 3" xfId="44627" xr:uid="{00000000-0005-0000-0000-0000A8A20000}"/>
    <cellStyle name="Note 6 14 3 3 6" xfId="19746" xr:uid="{00000000-0005-0000-0000-0000A9A20000}"/>
    <cellStyle name="Note 6 14 3 4" xfId="2906" xr:uid="{00000000-0005-0000-0000-0000AAA20000}"/>
    <cellStyle name="Note 6 14 3 4 2" xfId="5417" xr:uid="{00000000-0005-0000-0000-0000ABA20000}"/>
    <cellStyle name="Note 6 14 3 4 2 2" xfId="22853" xr:uid="{00000000-0005-0000-0000-0000ACA20000}"/>
    <cellStyle name="Note 6 14 3 4 2 3" xfId="37306" xr:uid="{00000000-0005-0000-0000-0000ADA20000}"/>
    <cellStyle name="Note 6 14 3 4 3" xfId="7879" xr:uid="{00000000-0005-0000-0000-0000AEA20000}"/>
    <cellStyle name="Note 6 14 3 4 3 2" xfId="25314" xr:uid="{00000000-0005-0000-0000-0000AFA20000}"/>
    <cellStyle name="Note 6 14 3 4 3 3" xfId="39767" xr:uid="{00000000-0005-0000-0000-0000B0A20000}"/>
    <cellStyle name="Note 6 14 3 4 4" xfId="10320" xr:uid="{00000000-0005-0000-0000-0000B1A20000}"/>
    <cellStyle name="Note 6 14 3 4 4 2" xfId="27755" xr:uid="{00000000-0005-0000-0000-0000B2A20000}"/>
    <cellStyle name="Note 6 14 3 4 4 3" xfId="42208" xr:uid="{00000000-0005-0000-0000-0000B3A20000}"/>
    <cellStyle name="Note 6 14 3 4 5" xfId="12740" xr:uid="{00000000-0005-0000-0000-0000B4A20000}"/>
    <cellStyle name="Note 6 14 3 4 5 2" xfId="30175" xr:uid="{00000000-0005-0000-0000-0000B5A20000}"/>
    <cellStyle name="Note 6 14 3 4 5 3" xfId="44628" xr:uid="{00000000-0005-0000-0000-0000B6A20000}"/>
    <cellStyle name="Note 6 14 3 4 6" xfId="15496" xr:uid="{00000000-0005-0000-0000-0000B7A20000}"/>
    <cellStyle name="Note 6 14 3 4 6 2" xfId="32931" xr:uid="{00000000-0005-0000-0000-0000B8A20000}"/>
    <cellStyle name="Note 6 14 3 4 6 3" xfId="47384" xr:uid="{00000000-0005-0000-0000-0000B9A20000}"/>
    <cellStyle name="Note 6 14 3 4 7" xfId="19747" xr:uid="{00000000-0005-0000-0000-0000BAA20000}"/>
    <cellStyle name="Note 6 14 3 4 8" xfId="20658" xr:uid="{00000000-0005-0000-0000-0000BBA20000}"/>
    <cellStyle name="Note 6 14 3 5" xfId="5414" xr:uid="{00000000-0005-0000-0000-0000BCA20000}"/>
    <cellStyle name="Note 6 14 3 5 2" xfId="14686" xr:uid="{00000000-0005-0000-0000-0000BDA20000}"/>
    <cellStyle name="Note 6 14 3 5 2 2" xfId="32121" xr:uid="{00000000-0005-0000-0000-0000BEA20000}"/>
    <cellStyle name="Note 6 14 3 5 2 3" xfId="46574" xr:uid="{00000000-0005-0000-0000-0000BFA20000}"/>
    <cellStyle name="Note 6 14 3 5 3" xfId="17147" xr:uid="{00000000-0005-0000-0000-0000C0A20000}"/>
    <cellStyle name="Note 6 14 3 5 3 2" xfId="34582" xr:uid="{00000000-0005-0000-0000-0000C1A20000}"/>
    <cellStyle name="Note 6 14 3 5 3 3" xfId="49035" xr:uid="{00000000-0005-0000-0000-0000C2A20000}"/>
    <cellStyle name="Note 6 14 3 5 4" xfId="22850" xr:uid="{00000000-0005-0000-0000-0000C3A20000}"/>
    <cellStyle name="Note 6 14 3 5 5" xfId="37303" xr:uid="{00000000-0005-0000-0000-0000C4A20000}"/>
    <cellStyle name="Note 6 14 3 6" xfId="7876" xr:uid="{00000000-0005-0000-0000-0000C5A20000}"/>
    <cellStyle name="Note 6 14 3 6 2" xfId="25311" xr:uid="{00000000-0005-0000-0000-0000C6A20000}"/>
    <cellStyle name="Note 6 14 3 6 3" xfId="39764" xr:uid="{00000000-0005-0000-0000-0000C7A20000}"/>
    <cellStyle name="Note 6 14 3 7" xfId="10317" xr:uid="{00000000-0005-0000-0000-0000C8A20000}"/>
    <cellStyle name="Note 6 14 3 7 2" xfId="27752" xr:uid="{00000000-0005-0000-0000-0000C9A20000}"/>
    <cellStyle name="Note 6 14 3 7 3" xfId="42205" xr:uid="{00000000-0005-0000-0000-0000CAA20000}"/>
    <cellStyle name="Note 6 14 3 8" xfId="12737" xr:uid="{00000000-0005-0000-0000-0000CBA20000}"/>
    <cellStyle name="Note 6 14 3 8 2" xfId="30172" xr:uid="{00000000-0005-0000-0000-0000CCA20000}"/>
    <cellStyle name="Note 6 14 3 8 3" xfId="44625" xr:uid="{00000000-0005-0000-0000-0000CDA20000}"/>
    <cellStyle name="Note 6 14 3 9" xfId="19744" xr:uid="{00000000-0005-0000-0000-0000CEA20000}"/>
    <cellStyle name="Note 6 14 4" xfId="2907" xr:uid="{00000000-0005-0000-0000-0000CFA20000}"/>
    <cellStyle name="Note 6 14 4 2" xfId="2908" xr:uid="{00000000-0005-0000-0000-0000D0A20000}"/>
    <cellStyle name="Note 6 14 4 2 2" xfId="5419" xr:uid="{00000000-0005-0000-0000-0000D1A20000}"/>
    <cellStyle name="Note 6 14 4 2 2 2" xfId="14690" xr:uid="{00000000-0005-0000-0000-0000D2A20000}"/>
    <cellStyle name="Note 6 14 4 2 2 2 2" xfId="32125" xr:uid="{00000000-0005-0000-0000-0000D3A20000}"/>
    <cellStyle name="Note 6 14 4 2 2 2 3" xfId="46578" xr:uid="{00000000-0005-0000-0000-0000D4A20000}"/>
    <cellStyle name="Note 6 14 4 2 2 3" xfId="17151" xr:uid="{00000000-0005-0000-0000-0000D5A20000}"/>
    <cellStyle name="Note 6 14 4 2 2 3 2" xfId="34586" xr:uid="{00000000-0005-0000-0000-0000D6A20000}"/>
    <cellStyle name="Note 6 14 4 2 2 3 3" xfId="49039" xr:uid="{00000000-0005-0000-0000-0000D7A20000}"/>
    <cellStyle name="Note 6 14 4 2 2 4" xfId="22855" xr:uid="{00000000-0005-0000-0000-0000D8A20000}"/>
    <cellStyle name="Note 6 14 4 2 2 5" xfId="37308" xr:uid="{00000000-0005-0000-0000-0000D9A20000}"/>
    <cellStyle name="Note 6 14 4 2 3" xfId="7881" xr:uid="{00000000-0005-0000-0000-0000DAA20000}"/>
    <cellStyle name="Note 6 14 4 2 3 2" xfId="25316" xr:uid="{00000000-0005-0000-0000-0000DBA20000}"/>
    <cellStyle name="Note 6 14 4 2 3 3" xfId="39769" xr:uid="{00000000-0005-0000-0000-0000DCA20000}"/>
    <cellStyle name="Note 6 14 4 2 4" xfId="10322" xr:uid="{00000000-0005-0000-0000-0000DDA20000}"/>
    <cellStyle name="Note 6 14 4 2 4 2" xfId="27757" xr:uid="{00000000-0005-0000-0000-0000DEA20000}"/>
    <cellStyle name="Note 6 14 4 2 4 3" xfId="42210" xr:uid="{00000000-0005-0000-0000-0000DFA20000}"/>
    <cellStyle name="Note 6 14 4 2 5" xfId="12742" xr:uid="{00000000-0005-0000-0000-0000E0A20000}"/>
    <cellStyle name="Note 6 14 4 2 5 2" xfId="30177" xr:uid="{00000000-0005-0000-0000-0000E1A20000}"/>
    <cellStyle name="Note 6 14 4 2 5 3" xfId="44630" xr:uid="{00000000-0005-0000-0000-0000E2A20000}"/>
    <cellStyle name="Note 6 14 4 2 6" xfId="19749" xr:uid="{00000000-0005-0000-0000-0000E3A20000}"/>
    <cellStyle name="Note 6 14 4 3" xfId="2909" xr:uid="{00000000-0005-0000-0000-0000E4A20000}"/>
    <cellStyle name="Note 6 14 4 3 2" xfId="5420" xr:uid="{00000000-0005-0000-0000-0000E5A20000}"/>
    <cellStyle name="Note 6 14 4 3 2 2" xfId="14691" xr:uid="{00000000-0005-0000-0000-0000E6A20000}"/>
    <cellStyle name="Note 6 14 4 3 2 2 2" xfId="32126" xr:uid="{00000000-0005-0000-0000-0000E7A20000}"/>
    <cellStyle name="Note 6 14 4 3 2 2 3" xfId="46579" xr:uid="{00000000-0005-0000-0000-0000E8A20000}"/>
    <cellStyle name="Note 6 14 4 3 2 3" xfId="17152" xr:uid="{00000000-0005-0000-0000-0000E9A20000}"/>
    <cellStyle name="Note 6 14 4 3 2 3 2" xfId="34587" xr:uid="{00000000-0005-0000-0000-0000EAA20000}"/>
    <cellStyle name="Note 6 14 4 3 2 3 3" xfId="49040" xr:uid="{00000000-0005-0000-0000-0000EBA20000}"/>
    <cellStyle name="Note 6 14 4 3 2 4" xfId="22856" xr:uid="{00000000-0005-0000-0000-0000ECA20000}"/>
    <cellStyle name="Note 6 14 4 3 2 5" xfId="37309" xr:uid="{00000000-0005-0000-0000-0000EDA20000}"/>
    <cellStyle name="Note 6 14 4 3 3" xfId="7882" xr:uid="{00000000-0005-0000-0000-0000EEA20000}"/>
    <cellStyle name="Note 6 14 4 3 3 2" xfId="25317" xr:uid="{00000000-0005-0000-0000-0000EFA20000}"/>
    <cellStyle name="Note 6 14 4 3 3 3" xfId="39770" xr:uid="{00000000-0005-0000-0000-0000F0A20000}"/>
    <cellStyle name="Note 6 14 4 3 4" xfId="10323" xr:uid="{00000000-0005-0000-0000-0000F1A20000}"/>
    <cellStyle name="Note 6 14 4 3 4 2" xfId="27758" xr:uid="{00000000-0005-0000-0000-0000F2A20000}"/>
    <cellStyle name="Note 6 14 4 3 4 3" xfId="42211" xr:uid="{00000000-0005-0000-0000-0000F3A20000}"/>
    <cellStyle name="Note 6 14 4 3 5" xfId="12743" xr:uid="{00000000-0005-0000-0000-0000F4A20000}"/>
    <cellStyle name="Note 6 14 4 3 5 2" xfId="30178" xr:uid="{00000000-0005-0000-0000-0000F5A20000}"/>
    <cellStyle name="Note 6 14 4 3 5 3" xfId="44631" xr:uid="{00000000-0005-0000-0000-0000F6A20000}"/>
    <cellStyle name="Note 6 14 4 3 6" xfId="19750" xr:uid="{00000000-0005-0000-0000-0000F7A20000}"/>
    <cellStyle name="Note 6 14 4 4" xfId="2910" xr:uid="{00000000-0005-0000-0000-0000F8A20000}"/>
    <cellStyle name="Note 6 14 4 4 2" xfId="5421" xr:uid="{00000000-0005-0000-0000-0000F9A20000}"/>
    <cellStyle name="Note 6 14 4 4 2 2" xfId="22857" xr:uid="{00000000-0005-0000-0000-0000FAA20000}"/>
    <cellStyle name="Note 6 14 4 4 2 3" xfId="37310" xr:uid="{00000000-0005-0000-0000-0000FBA20000}"/>
    <cellStyle name="Note 6 14 4 4 3" xfId="7883" xr:uid="{00000000-0005-0000-0000-0000FCA20000}"/>
    <cellStyle name="Note 6 14 4 4 3 2" xfId="25318" xr:uid="{00000000-0005-0000-0000-0000FDA20000}"/>
    <cellStyle name="Note 6 14 4 4 3 3" xfId="39771" xr:uid="{00000000-0005-0000-0000-0000FEA20000}"/>
    <cellStyle name="Note 6 14 4 4 4" xfId="10324" xr:uid="{00000000-0005-0000-0000-0000FFA20000}"/>
    <cellStyle name="Note 6 14 4 4 4 2" xfId="27759" xr:uid="{00000000-0005-0000-0000-000000A30000}"/>
    <cellStyle name="Note 6 14 4 4 4 3" xfId="42212" xr:uid="{00000000-0005-0000-0000-000001A30000}"/>
    <cellStyle name="Note 6 14 4 4 5" xfId="12744" xr:uid="{00000000-0005-0000-0000-000002A30000}"/>
    <cellStyle name="Note 6 14 4 4 5 2" xfId="30179" xr:uid="{00000000-0005-0000-0000-000003A30000}"/>
    <cellStyle name="Note 6 14 4 4 5 3" xfId="44632" xr:uid="{00000000-0005-0000-0000-000004A30000}"/>
    <cellStyle name="Note 6 14 4 4 6" xfId="15497" xr:uid="{00000000-0005-0000-0000-000005A30000}"/>
    <cellStyle name="Note 6 14 4 4 6 2" xfId="32932" xr:uid="{00000000-0005-0000-0000-000006A30000}"/>
    <cellStyle name="Note 6 14 4 4 6 3" xfId="47385" xr:uid="{00000000-0005-0000-0000-000007A30000}"/>
    <cellStyle name="Note 6 14 4 4 7" xfId="19751" xr:uid="{00000000-0005-0000-0000-000008A30000}"/>
    <cellStyle name="Note 6 14 4 4 8" xfId="20659" xr:uid="{00000000-0005-0000-0000-000009A30000}"/>
    <cellStyle name="Note 6 14 4 5" xfId="5418" xr:uid="{00000000-0005-0000-0000-00000AA30000}"/>
    <cellStyle name="Note 6 14 4 5 2" xfId="14689" xr:uid="{00000000-0005-0000-0000-00000BA30000}"/>
    <cellStyle name="Note 6 14 4 5 2 2" xfId="32124" xr:uid="{00000000-0005-0000-0000-00000CA30000}"/>
    <cellStyle name="Note 6 14 4 5 2 3" xfId="46577" xr:uid="{00000000-0005-0000-0000-00000DA30000}"/>
    <cellStyle name="Note 6 14 4 5 3" xfId="17150" xr:uid="{00000000-0005-0000-0000-00000EA30000}"/>
    <cellStyle name="Note 6 14 4 5 3 2" xfId="34585" xr:uid="{00000000-0005-0000-0000-00000FA30000}"/>
    <cellStyle name="Note 6 14 4 5 3 3" xfId="49038" xr:uid="{00000000-0005-0000-0000-000010A30000}"/>
    <cellStyle name="Note 6 14 4 5 4" xfId="22854" xr:uid="{00000000-0005-0000-0000-000011A30000}"/>
    <cellStyle name="Note 6 14 4 5 5" xfId="37307" xr:uid="{00000000-0005-0000-0000-000012A30000}"/>
    <cellStyle name="Note 6 14 4 6" xfId="7880" xr:uid="{00000000-0005-0000-0000-000013A30000}"/>
    <cellStyle name="Note 6 14 4 6 2" xfId="25315" xr:uid="{00000000-0005-0000-0000-000014A30000}"/>
    <cellStyle name="Note 6 14 4 6 3" xfId="39768" xr:uid="{00000000-0005-0000-0000-000015A30000}"/>
    <cellStyle name="Note 6 14 4 7" xfId="10321" xr:uid="{00000000-0005-0000-0000-000016A30000}"/>
    <cellStyle name="Note 6 14 4 7 2" xfId="27756" xr:uid="{00000000-0005-0000-0000-000017A30000}"/>
    <cellStyle name="Note 6 14 4 7 3" xfId="42209" xr:uid="{00000000-0005-0000-0000-000018A30000}"/>
    <cellStyle name="Note 6 14 4 8" xfId="12741" xr:uid="{00000000-0005-0000-0000-000019A30000}"/>
    <cellStyle name="Note 6 14 4 8 2" xfId="30176" xr:uid="{00000000-0005-0000-0000-00001AA30000}"/>
    <cellStyle name="Note 6 14 4 8 3" xfId="44629" xr:uid="{00000000-0005-0000-0000-00001BA30000}"/>
    <cellStyle name="Note 6 14 4 9" xfId="19748" xr:uid="{00000000-0005-0000-0000-00001CA30000}"/>
    <cellStyle name="Note 6 14 5" xfId="2911" xr:uid="{00000000-0005-0000-0000-00001DA30000}"/>
    <cellStyle name="Note 6 14 5 2" xfId="2912" xr:uid="{00000000-0005-0000-0000-00001EA30000}"/>
    <cellStyle name="Note 6 14 5 2 2" xfId="5423" xr:uid="{00000000-0005-0000-0000-00001FA30000}"/>
    <cellStyle name="Note 6 14 5 2 2 2" xfId="14693" xr:uid="{00000000-0005-0000-0000-000020A30000}"/>
    <cellStyle name="Note 6 14 5 2 2 2 2" xfId="32128" xr:uid="{00000000-0005-0000-0000-000021A30000}"/>
    <cellStyle name="Note 6 14 5 2 2 2 3" xfId="46581" xr:uid="{00000000-0005-0000-0000-000022A30000}"/>
    <cellStyle name="Note 6 14 5 2 2 3" xfId="17154" xr:uid="{00000000-0005-0000-0000-000023A30000}"/>
    <cellStyle name="Note 6 14 5 2 2 3 2" xfId="34589" xr:uid="{00000000-0005-0000-0000-000024A30000}"/>
    <cellStyle name="Note 6 14 5 2 2 3 3" xfId="49042" xr:uid="{00000000-0005-0000-0000-000025A30000}"/>
    <cellStyle name="Note 6 14 5 2 2 4" xfId="22859" xr:uid="{00000000-0005-0000-0000-000026A30000}"/>
    <cellStyle name="Note 6 14 5 2 2 5" xfId="37312" xr:uid="{00000000-0005-0000-0000-000027A30000}"/>
    <cellStyle name="Note 6 14 5 2 3" xfId="7885" xr:uid="{00000000-0005-0000-0000-000028A30000}"/>
    <cellStyle name="Note 6 14 5 2 3 2" xfId="25320" xr:uid="{00000000-0005-0000-0000-000029A30000}"/>
    <cellStyle name="Note 6 14 5 2 3 3" xfId="39773" xr:uid="{00000000-0005-0000-0000-00002AA30000}"/>
    <cellStyle name="Note 6 14 5 2 4" xfId="10326" xr:uid="{00000000-0005-0000-0000-00002BA30000}"/>
    <cellStyle name="Note 6 14 5 2 4 2" xfId="27761" xr:uid="{00000000-0005-0000-0000-00002CA30000}"/>
    <cellStyle name="Note 6 14 5 2 4 3" xfId="42214" xr:uid="{00000000-0005-0000-0000-00002DA30000}"/>
    <cellStyle name="Note 6 14 5 2 5" xfId="12746" xr:uid="{00000000-0005-0000-0000-00002EA30000}"/>
    <cellStyle name="Note 6 14 5 2 5 2" xfId="30181" xr:uid="{00000000-0005-0000-0000-00002FA30000}"/>
    <cellStyle name="Note 6 14 5 2 5 3" xfId="44634" xr:uid="{00000000-0005-0000-0000-000030A30000}"/>
    <cellStyle name="Note 6 14 5 2 6" xfId="19753" xr:uid="{00000000-0005-0000-0000-000031A30000}"/>
    <cellStyle name="Note 6 14 5 3" xfId="2913" xr:uid="{00000000-0005-0000-0000-000032A30000}"/>
    <cellStyle name="Note 6 14 5 3 2" xfId="5424" xr:uid="{00000000-0005-0000-0000-000033A30000}"/>
    <cellStyle name="Note 6 14 5 3 2 2" xfId="14694" xr:uid="{00000000-0005-0000-0000-000034A30000}"/>
    <cellStyle name="Note 6 14 5 3 2 2 2" xfId="32129" xr:uid="{00000000-0005-0000-0000-000035A30000}"/>
    <cellStyle name="Note 6 14 5 3 2 2 3" xfId="46582" xr:uid="{00000000-0005-0000-0000-000036A30000}"/>
    <cellStyle name="Note 6 14 5 3 2 3" xfId="17155" xr:uid="{00000000-0005-0000-0000-000037A30000}"/>
    <cellStyle name="Note 6 14 5 3 2 3 2" xfId="34590" xr:uid="{00000000-0005-0000-0000-000038A30000}"/>
    <cellStyle name="Note 6 14 5 3 2 3 3" xfId="49043" xr:uid="{00000000-0005-0000-0000-000039A30000}"/>
    <cellStyle name="Note 6 14 5 3 2 4" xfId="22860" xr:uid="{00000000-0005-0000-0000-00003AA30000}"/>
    <cellStyle name="Note 6 14 5 3 2 5" xfId="37313" xr:uid="{00000000-0005-0000-0000-00003BA30000}"/>
    <cellStyle name="Note 6 14 5 3 3" xfId="7886" xr:uid="{00000000-0005-0000-0000-00003CA30000}"/>
    <cellStyle name="Note 6 14 5 3 3 2" xfId="25321" xr:uid="{00000000-0005-0000-0000-00003DA30000}"/>
    <cellStyle name="Note 6 14 5 3 3 3" xfId="39774" xr:uid="{00000000-0005-0000-0000-00003EA30000}"/>
    <cellStyle name="Note 6 14 5 3 4" xfId="10327" xr:uid="{00000000-0005-0000-0000-00003FA30000}"/>
    <cellStyle name="Note 6 14 5 3 4 2" xfId="27762" xr:uid="{00000000-0005-0000-0000-000040A30000}"/>
    <cellStyle name="Note 6 14 5 3 4 3" xfId="42215" xr:uid="{00000000-0005-0000-0000-000041A30000}"/>
    <cellStyle name="Note 6 14 5 3 5" xfId="12747" xr:uid="{00000000-0005-0000-0000-000042A30000}"/>
    <cellStyle name="Note 6 14 5 3 5 2" xfId="30182" xr:uid="{00000000-0005-0000-0000-000043A30000}"/>
    <cellStyle name="Note 6 14 5 3 5 3" xfId="44635" xr:uid="{00000000-0005-0000-0000-000044A30000}"/>
    <cellStyle name="Note 6 14 5 3 6" xfId="19754" xr:uid="{00000000-0005-0000-0000-000045A30000}"/>
    <cellStyle name="Note 6 14 5 4" xfId="2914" xr:uid="{00000000-0005-0000-0000-000046A30000}"/>
    <cellStyle name="Note 6 14 5 4 2" xfId="5425" xr:uid="{00000000-0005-0000-0000-000047A30000}"/>
    <cellStyle name="Note 6 14 5 4 2 2" xfId="22861" xr:uid="{00000000-0005-0000-0000-000048A30000}"/>
    <cellStyle name="Note 6 14 5 4 2 3" xfId="37314" xr:uid="{00000000-0005-0000-0000-000049A30000}"/>
    <cellStyle name="Note 6 14 5 4 3" xfId="7887" xr:uid="{00000000-0005-0000-0000-00004AA30000}"/>
    <cellStyle name="Note 6 14 5 4 3 2" xfId="25322" xr:uid="{00000000-0005-0000-0000-00004BA30000}"/>
    <cellStyle name="Note 6 14 5 4 3 3" xfId="39775" xr:uid="{00000000-0005-0000-0000-00004CA30000}"/>
    <cellStyle name="Note 6 14 5 4 4" xfId="10328" xr:uid="{00000000-0005-0000-0000-00004DA30000}"/>
    <cellStyle name="Note 6 14 5 4 4 2" xfId="27763" xr:uid="{00000000-0005-0000-0000-00004EA30000}"/>
    <cellStyle name="Note 6 14 5 4 4 3" xfId="42216" xr:uid="{00000000-0005-0000-0000-00004FA30000}"/>
    <cellStyle name="Note 6 14 5 4 5" xfId="12748" xr:uid="{00000000-0005-0000-0000-000050A30000}"/>
    <cellStyle name="Note 6 14 5 4 5 2" xfId="30183" xr:uid="{00000000-0005-0000-0000-000051A30000}"/>
    <cellStyle name="Note 6 14 5 4 5 3" xfId="44636" xr:uid="{00000000-0005-0000-0000-000052A30000}"/>
    <cellStyle name="Note 6 14 5 4 6" xfId="15498" xr:uid="{00000000-0005-0000-0000-000053A30000}"/>
    <cellStyle name="Note 6 14 5 4 6 2" xfId="32933" xr:uid="{00000000-0005-0000-0000-000054A30000}"/>
    <cellStyle name="Note 6 14 5 4 6 3" xfId="47386" xr:uid="{00000000-0005-0000-0000-000055A30000}"/>
    <cellStyle name="Note 6 14 5 4 7" xfId="19755" xr:uid="{00000000-0005-0000-0000-000056A30000}"/>
    <cellStyle name="Note 6 14 5 4 8" xfId="20660" xr:uid="{00000000-0005-0000-0000-000057A30000}"/>
    <cellStyle name="Note 6 14 5 5" xfId="5422" xr:uid="{00000000-0005-0000-0000-000058A30000}"/>
    <cellStyle name="Note 6 14 5 5 2" xfId="14692" xr:uid="{00000000-0005-0000-0000-000059A30000}"/>
    <cellStyle name="Note 6 14 5 5 2 2" xfId="32127" xr:uid="{00000000-0005-0000-0000-00005AA30000}"/>
    <cellStyle name="Note 6 14 5 5 2 3" xfId="46580" xr:uid="{00000000-0005-0000-0000-00005BA30000}"/>
    <cellStyle name="Note 6 14 5 5 3" xfId="17153" xr:uid="{00000000-0005-0000-0000-00005CA30000}"/>
    <cellStyle name="Note 6 14 5 5 3 2" xfId="34588" xr:uid="{00000000-0005-0000-0000-00005DA30000}"/>
    <cellStyle name="Note 6 14 5 5 3 3" xfId="49041" xr:uid="{00000000-0005-0000-0000-00005EA30000}"/>
    <cellStyle name="Note 6 14 5 5 4" xfId="22858" xr:uid="{00000000-0005-0000-0000-00005FA30000}"/>
    <cellStyle name="Note 6 14 5 5 5" xfId="37311" xr:uid="{00000000-0005-0000-0000-000060A30000}"/>
    <cellStyle name="Note 6 14 5 6" xfId="7884" xr:uid="{00000000-0005-0000-0000-000061A30000}"/>
    <cellStyle name="Note 6 14 5 6 2" xfId="25319" xr:uid="{00000000-0005-0000-0000-000062A30000}"/>
    <cellStyle name="Note 6 14 5 6 3" xfId="39772" xr:uid="{00000000-0005-0000-0000-000063A30000}"/>
    <cellStyle name="Note 6 14 5 7" xfId="10325" xr:uid="{00000000-0005-0000-0000-000064A30000}"/>
    <cellStyle name="Note 6 14 5 7 2" xfId="27760" xr:uid="{00000000-0005-0000-0000-000065A30000}"/>
    <cellStyle name="Note 6 14 5 7 3" xfId="42213" xr:uid="{00000000-0005-0000-0000-000066A30000}"/>
    <cellStyle name="Note 6 14 5 8" xfId="12745" xr:uid="{00000000-0005-0000-0000-000067A30000}"/>
    <cellStyle name="Note 6 14 5 8 2" xfId="30180" xr:uid="{00000000-0005-0000-0000-000068A30000}"/>
    <cellStyle name="Note 6 14 5 8 3" xfId="44633" xr:uid="{00000000-0005-0000-0000-000069A30000}"/>
    <cellStyle name="Note 6 14 5 9" xfId="19752" xr:uid="{00000000-0005-0000-0000-00006AA30000}"/>
    <cellStyle name="Note 6 14 6" xfId="2915" xr:uid="{00000000-0005-0000-0000-00006BA30000}"/>
    <cellStyle name="Note 6 14 6 2" xfId="5426" xr:uid="{00000000-0005-0000-0000-00006CA30000}"/>
    <cellStyle name="Note 6 14 6 2 2" xfId="14695" xr:uid="{00000000-0005-0000-0000-00006DA30000}"/>
    <cellStyle name="Note 6 14 6 2 2 2" xfId="32130" xr:uid="{00000000-0005-0000-0000-00006EA30000}"/>
    <cellStyle name="Note 6 14 6 2 2 3" xfId="46583" xr:uid="{00000000-0005-0000-0000-00006FA30000}"/>
    <cellStyle name="Note 6 14 6 2 3" xfId="17156" xr:uid="{00000000-0005-0000-0000-000070A30000}"/>
    <cellStyle name="Note 6 14 6 2 3 2" xfId="34591" xr:uid="{00000000-0005-0000-0000-000071A30000}"/>
    <cellStyle name="Note 6 14 6 2 3 3" xfId="49044" xr:uid="{00000000-0005-0000-0000-000072A30000}"/>
    <cellStyle name="Note 6 14 6 2 4" xfId="22862" xr:uid="{00000000-0005-0000-0000-000073A30000}"/>
    <cellStyle name="Note 6 14 6 2 5" xfId="37315" xr:uid="{00000000-0005-0000-0000-000074A30000}"/>
    <cellStyle name="Note 6 14 6 3" xfId="7888" xr:uid="{00000000-0005-0000-0000-000075A30000}"/>
    <cellStyle name="Note 6 14 6 3 2" xfId="25323" xr:uid="{00000000-0005-0000-0000-000076A30000}"/>
    <cellStyle name="Note 6 14 6 3 3" xfId="39776" xr:uid="{00000000-0005-0000-0000-000077A30000}"/>
    <cellStyle name="Note 6 14 6 4" xfId="10329" xr:uid="{00000000-0005-0000-0000-000078A30000}"/>
    <cellStyle name="Note 6 14 6 4 2" xfId="27764" xr:uid="{00000000-0005-0000-0000-000079A30000}"/>
    <cellStyle name="Note 6 14 6 4 3" xfId="42217" xr:uid="{00000000-0005-0000-0000-00007AA30000}"/>
    <cellStyle name="Note 6 14 6 5" xfId="12749" xr:uid="{00000000-0005-0000-0000-00007BA30000}"/>
    <cellStyle name="Note 6 14 6 5 2" xfId="30184" xr:uid="{00000000-0005-0000-0000-00007CA30000}"/>
    <cellStyle name="Note 6 14 6 5 3" xfId="44637" xr:uid="{00000000-0005-0000-0000-00007DA30000}"/>
    <cellStyle name="Note 6 14 6 6" xfId="19756" xr:uid="{00000000-0005-0000-0000-00007EA30000}"/>
    <cellStyle name="Note 6 14 7" xfId="2916" xr:uid="{00000000-0005-0000-0000-00007FA30000}"/>
    <cellStyle name="Note 6 14 7 2" xfId="5427" xr:uid="{00000000-0005-0000-0000-000080A30000}"/>
    <cellStyle name="Note 6 14 7 2 2" xfId="14696" xr:uid="{00000000-0005-0000-0000-000081A30000}"/>
    <cellStyle name="Note 6 14 7 2 2 2" xfId="32131" xr:uid="{00000000-0005-0000-0000-000082A30000}"/>
    <cellStyle name="Note 6 14 7 2 2 3" xfId="46584" xr:uid="{00000000-0005-0000-0000-000083A30000}"/>
    <cellStyle name="Note 6 14 7 2 3" xfId="17157" xr:uid="{00000000-0005-0000-0000-000084A30000}"/>
    <cellStyle name="Note 6 14 7 2 3 2" xfId="34592" xr:uid="{00000000-0005-0000-0000-000085A30000}"/>
    <cellStyle name="Note 6 14 7 2 3 3" xfId="49045" xr:uid="{00000000-0005-0000-0000-000086A30000}"/>
    <cellStyle name="Note 6 14 7 2 4" xfId="22863" xr:uid="{00000000-0005-0000-0000-000087A30000}"/>
    <cellStyle name="Note 6 14 7 2 5" xfId="37316" xr:uid="{00000000-0005-0000-0000-000088A30000}"/>
    <cellStyle name="Note 6 14 7 3" xfId="7889" xr:uid="{00000000-0005-0000-0000-000089A30000}"/>
    <cellStyle name="Note 6 14 7 3 2" xfId="25324" xr:uid="{00000000-0005-0000-0000-00008AA30000}"/>
    <cellStyle name="Note 6 14 7 3 3" xfId="39777" xr:uid="{00000000-0005-0000-0000-00008BA30000}"/>
    <cellStyle name="Note 6 14 7 4" xfId="10330" xr:uid="{00000000-0005-0000-0000-00008CA30000}"/>
    <cellStyle name="Note 6 14 7 4 2" xfId="27765" xr:uid="{00000000-0005-0000-0000-00008DA30000}"/>
    <cellStyle name="Note 6 14 7 4 3" xfId="42218" xr:uid="{00000000-0005-0000-0000-00008EA30000}"/>
    <cellStyle name="Note 6 14 7 5" xfId="12750" xr:uid="{00000000-0005-0000-0000-00008FA30000}"/>
    <cellStyle name="Note 6 14 7 5 2" xfId="30185" xr:uid="{00000000-0005-0000-0000-000090A30000}"/>
    <cellStyle name="Note 6 14 7 5 3" xfId="44638" xr:uid="{00000000-0005-0000-0000-000091A30000}"/>
    <cellStyle name="Note 6 14 7 6" xfId="19757" xr:uid="{00000000-0005-0000-0000-000092A30000}"/>
    <cellStyle name="Note 6 14 8" xfId="2917" xr:uid="{00000000-0005-0000-0000-000093A30000}"/>
    <cellStyle name="Note 6 14 8 2" xfId="5428" xr:uid="{00000000-0005-0000-0000-000094A30000}"/>
    <cellStyle name="Note 6 14 8 2 2" xfId="22864" xr:uid="{00000000-0005-0000-0000-000095A30000}"/>
    <cellStyle name="Note 6 14 8 2 3" xfId="37317" xr:uid="{00000000-0005-0000-0000-000096A30000}"/>
    <cellStyle name="Note 6 14 8 3" xfId="7890" xr:uid="{00000000-0005-0000-0000-000097A30000}"/>
    <cellStyle name="Note 6 14 8 3 2" xfId="25325" xr:uid="{00000000-0005-0000-0000-000098A30000}"/>
    <cellStyle name="Note 6 14 8 3 3" xfId="39778" xr:uid="{00000000-0005-0000-0000-000099A30000}"/>
    <cellStyle name="Note 6 14 8 4" xfId="10331" xr:uid="{00000000-0005-0000-0000-00009AA30000}"/>
    <cellStyle name="Note 6 14 8 4 2" xfId="27766" xr:uid="{00000000-0005-0000-0000-00009BA30000}"/>
    <cellStyle name="Note 6 14 8 4 3" xfId="42219" xr:uid="{00000000-0005-0000-0000-00009CA30000}"/>
    <cellStyle name="Note 6 14 8 5" xfId="12751" xr:uid="{00000000-0005-0000-0000-00009DA30000}"/>
    <cellStyle name="Note 6 14 8 5 2" xfId="30186" xr:uid="{00000000-0005-0000-0000-00009EA30000}"/>
    <cellStyle name="Note 6 14 8 5 3" xfId="44639" xr:uid="{00000000-0005-0000-0000-00009FA30000}"/>
    <cellStyle name="Note 6 14 8 6" xfId="15499" xr:uid="{00000000-0005-0000-0000-0000A0A30000}"/>
    <cellStyle name="Note 6 14 8 6 2" xfId="32934" xr:uid="{00000000-0005-0000-0000-0000A1A30000}"/>
    <cellStyle name="Note 6 14 8 6 3" xfId="47387" xr:uid="{00000000-0005-0000-0000-0000A2A30000}"/>
    <cellStyle name="Note 6 14 8 7" xfId="19758" xr:uid="{00000000-0005-0000-0000-0000A3A30000}"/>
    <cellStyle name="Note 6 14 8 8" xfId="20661" xr:uid="{00000000-0005-0000-0000-0000A4A30000}"/>
    <cellStyle name="Note 6 14 9" xfId="5409" xr:uid="{00000000-0005-0000-0000-0000A5A30000}"/>
    <cellStyle name="Note 6 14 9 2" xfId="14682" xr:uid="{00000000-0005-0000-0000-0000A6A30000}"/>
    <cellStyle name="Note 6 14 9 2 2" xfId="32117" xr:uid="{00000000-0005-0000-0000-0000A7A30000}"/>
    <cellStyle name="Note 6 14 9 2 3" xfId="46570" xr:uid="{00000000-0005-0000-0000-0000A8A30000}"/>
    <cellStyle name="Note 6 14 9 3" xfId="17143" xr:uid="{00000000-0005-0000-0000-0000A9A30000}"/>
    <cellStyle name="Note 6 14 9 3 2" xfId="34578" xr:uid="{00000000-0005-0000-0000-0000AAA30000}"/>
    <cellStyle name="Note 6 14 9 3 3" xfId="49031" xr:uid="{00000000-0005-0000-0000-0000ABA30000}"/>
    <cellStyle name="Note 6 14 9 4" xfId="22845" xr:uid="{00000000-0005-0000-0000-0000ACA30000}"/>
    <cellStyle name="Note 6 14 9 5" xfId="37298" xr:uid="{00000000-0005-0000-0000-0000ADA30000}"/>
    <cellStyle name="Note 6 15" xfId="2918" xr:uid="{00000000-0005-0000-0000-0000AEA30000}"/>
    <cellStyle name="Note 6 15 10" xfId="7891" xr:uid="{00000000-0005-0000-0000-0000AFA30000}"/>
    <cellStyle name="Note 6 15 10 2" xfId="25326" xr:uid="{00000000-0005-0000-0000-0000B0A30000}"/>
    <cellStyle name="Note 6 15 10 3" xfId="39779" xr:uid="{00000000-0005-0000-0000-0000B1A30000}"/>
    <cellStyle name="Note 6 15 11" xfId="10332" xr:uid="{00000000-0005-0000-0000-0000B2A30000}"/>
    <cellStyle name="Note 6 15 11 2" xfId="27767" xr:uid="{00000000-0005-0000-0000-0000B3A30000}"/>
    <cellStyle name="Note 6 15 11 3" xfId="42220" xr:uid="{00000000-0005-0000-0000-0000B4A30000}"/>
    <cellStyle name="Note 6 15 12" xfId="12752" xr:uid="{00000000-0005-0000-0000-0000B5A30000}"/>
    <cellStyle name="Note 6 15 12 2" xfId="30187" xr:uid="{00000000-0005-0000-0000-0000B6A30000}"/>
    <cellStyle name="Note 6 15 12 3" xfId="44640" xr:uid="{00000000-0005-0000-0000-0000B7A30000}"/>
    <cellStyle name="Note 6 15 13" xfId="19759" xr:uid="{00000000-0005-0000-0000-0000B8A30000}"/>
    <cellStyle name="Note 6 15 2" xfId="2919" xr:uid="{00000000-0005-0000-0000-0000B9A30000}"/>
    <cellStyle name="Note 6 15 2 2" xfId="2920" xr:uid="{00000000-0005-0000-0000-0000BAA30000}"/>
    <cellStyle name="Note 6 15 2 2 2" xfId="5431" xr:uid="{00000000-0005-0000-0000-0000BBA30000}"/>
    <cellStyle name="Note 6 15 2 2 2 2" xfId="14699" xr:uid="{00000000-0005-0000-0000-0000BCA30000}"/>
    <cellStyle name="Note 6 15 2 2 2 2 2" xfId="32134" xr:uid="{00000000-0005-0000-0000-0000BDA30000}"/>
    <cellStyle name="Note 6 15 2 2 2 2 3" xfId="46587" xr:uid="{00000000-0005-0000-0000-0000BEA30000}"/>
    <cellStyle name="Note 6 15 2 2 2 3" xfId="17160" xr:uid="{00000000-0005-0000-0000-0000BFA30000}"/>
    <cellStyle name="Note 6 15 2 2 2 3 2" xfId="34595" xr:uid="{00000000-0005-0000-0000-0000C0A30000}"/>
    <cellStyle name="Note 6 15 2 2 2 3 3" xfId="49048" xr:uid="{00000000-0005-0000-0000-0000C1A30000}"/>
    <cellStyle name="Note 6 15 2 2 2 4" xfId="22867" xr:uid="{00000000-0005-0000-0000-0000C2A30000}"/>
    <cellStyle name="Note 6 15 2 2 2 5" xfId="37320" xr:uid="{00000000-0005-0000-0000-0000C3A30000}"/>
    <cellStyle name="Note 6 15 2 2 3" xfId="7893" xr:uid="{00000000-0005-0000-0000-0000C4A30000}"/>
    <cellStyle name="Note 6 15 2 2 3 2" xfId="25328" xr:uid="{00000000-0005-0000-0000-0000C5A30000}"/>
    <cellStyle name="Note 6 15 2 2 3 3" xfId="39781" xr:uid="{00000000-0005-0000-0000-0000C6A30000}"/>
    <cellStyle name="Note 6 15 2 2 4" xfId="10334" xr:uid="{00000000-0005-0000-0000-0000C7A30000}"/>
    <cellStyle name="Note 6 15 2 2 4 2" xfId="27769" xr:uid="{00000000-0005-0000-0000-0000C8A30000}"/>
    <cellStyle name="Note 6 15 2 2 4 3" xfId="42222" xr:uid="{00000000-0005-0000-0000-0000C9A30000}"/>
    <cellStyle name="Note 6 15 2 2 5" xfId="12754" xr:uid="{00000000-0005-0000-0000-0000CAA30000}"/>
    <cellStyle name="Note 6 15 2 2 5 2" xfId="30189" xr:uid="{00000000-0005-0000-0000-0000CBA30000}"/>
    <cellStyle name="Note 6 15 2 2 5 3" xfId="44642" xr:uid="{00000000-0005-0000-0000-0000CCA30000}"/>
    <cellStyle name="Note 6 15 2 2 6" xfId="19761" xr:uid="{00000000-0005-0000-0000-0000CDA30000}"/>
    <cellStyle name="Note 6 15 2 3" xfId="2921" xr:uid="{00000000-0005-0000-0000-0000CEA30000}"/>
    <cellStyle name="Note 6 15 2 3 2" xfId="5432" xr:uid="{00000000-0005-0000-0000-0000CFA30000}"/>
    <cellStyle name="Note 6 15 2 3 2 2" xfId="14700" xr:uid="{00000000-0005-0000-0000-0000D0A30000}"/>
    <cellStyle name="Note 6 15 2 3 2 2 2" xfId="32135" xr:uid="{00000000-0005-0000-0000-0000D1A30000}"/>
    <cellStyle name="Note 6 15 2 3 2 2 3" xfId="46588" xr:uid="{00000000-0005-0000-0000-0000D2A30000}"/>
    <cellStyle name="Note 6 15 2 3 2 3" xfId="17161" xr:uid="{00000000-0005-0000-0000-0000D3A30000}"/>
    <cellStyle name="Note 6 15 2 3 2 3 2" xfId="34596" xr:uid="{00000000-0005-0000-0000-0000D4A30000}"/>
    <cellStyle name="Note 6 15 2 3 2 3 3" xfId="49049" xr:uid="{00000000-0005-0000-0000-0000D5A30000}"/>
    <cellStyle name="Note 6 15 2 3 2 4" xfId="22868" xr:uid="{00000000-0005-0000-0000-0000D6A30000}"/>
    <cellStyle name="Note 6 15 2 3 2 5" xfId="37321" xr:uid="{00000000-0005-0000-0000-0000D7A30000}"/>
    <cellStyle name="Note 6 15 2 3 3" xfId="7894" xr:uid="{00000000-0005-0000-0000-0000D8A30000}"/>
    <cellStyle name="Note 6 15 2 3 3 2" xfId="25329" xr:uid="{00000000-0005-0000-0000-0000D9A30000}"/>
    <cellStyle name="Note 6 15 2 3 3 3" xfId="39782" xr:uid="{00000000-0005-0000-0000-0000DAA30000}"/>
    <cellStyle name="Note 6 15 2 3 4" xfId="10335" xr:uid="{00000000-0005-0000-0000-0000DBA30000}"/>
    <cellStyle name="Note 6 15 2 3 4 2" xfId="27770" xr:uid="{00000000-0005-0000-0000-0000DCA30000}"/>
    <cellStyle name="Note 6 15 2 3 4 3" xfId="42223" xr:uid="{00000000-0005-0000-0000-0000DDA30000}"/>
    <cellStyle name="Note 6 15 2 3 5" xfId="12755" xr:uid="{00000000-0005-0000-0000-0000DEA30000}"/>
    <cellStyle name="Note 6 15 2 3 5 2" xfId="30190" xr:uid="{00000000-0005-0000-0000-0000DFA30000}"/>
    <cellStyle name="Note 6 15 2 3 5 3" xfId="44643" xr:uid="{00000000-0005-0000-0000-0000E0A30000}"/>
    <cellStyle name="Note 6 15 2 3 6" xfId="19762" xr:uid="{00000000-0005-0000-0000-0000E1A30000}"/>
    <cellStyle name="Note 6 15 2 4" xfId="2922" xr:uid="{00000000-0005-0000-0000-0000E2A30000}"/>
    <cellStyle name="Note 6 15 2 4 2" xfId="5433" xr:uid="{00000000-0005-0000-0000-0000E3A30000}"/>
    <cellStyle name="Note 6 15 2 4 2 2" xfId="22869" xr:uid="{00000000-0005-0000-0000-0000E4A30000}"/>
    <cellStyle name="Note 6 15 2 4 2 3" xfId="37322" xr:uid="{00000000-0005-0000-0000-0000E5A30000}"/>
    <cellStyle name="Note 6 15 2 4 3" xfId="7895" xr:uid="{00000000-0005-0000-0000-0000E6A30000}"/>
    <cellStyle name="Note 6 15 2 4 3 2" xfId="25330" xr:uid="{00000000-0005-0000-0000-0000E7A30000}"/>
    <cellStyle name="Note 6 15 2 4 3 3" xfId="39783" xr:uid="{00000000-0005-0000-0000-0000E8A30000}"/>
    <cellStyle name="Note 6 15 2 4 4" xfId="10336" xr:uid="{00000000-0005-0000-0000-0000E9A30000}"/>
    <cellStyle name="Note 6 15 2 4 4 2" xfId="27771" xr:uid="{00000000-0005-0000-0000-0000EAA30000}"/>
    <cellStyle name="Note 6 15 2 4 4 3" xfId="42224" xr:uid="{00000000-0005-0000-0000-0000EBA30000}"/>
    <cellStyle name="Note 6 15 2 4 5" xfId="12756" xr:uid="{00000000-0005-0000-0000-0000ECA30000}"/>
    <cellStyle name="Note 6 15 2 4 5 2" xfId="30191" xr:uid="{00000000-0005-0000-0000-0000EDA30000}"/>
    <cellStyle name="Note 6 15 2 4 5 3" xfId="44644" xr:uid="{00000000-0005-0000-0000-0000EEA30000}"/>
    <cellStyle name="Note 6 15 2 4 6" xfId="15500" xr:uid="{00000000-0005-0000-0000-0000EFA30000}"/>
    <cellStyle name="Note 6 15 2 4 6 2" xfId="32935" xr:uid="{00000000-0005-0000-0000-0000F0A30000}"/>
    <cellStyle name="Note 6 15 2 4 6 3" xfId="47388" xr:uid="{00000000-0005-0000-0000-0000F1A30000}"/>
    <cellStyle name="Note 6 15 2 4 7" xfId="19763" xr:uid="{00000000-0005-0000-0000-0000F2A30000}"/>
    <cellStyle name="Note 6 15 2 4 8" xfId="20662" xr:uid="{00000000-0005-0000-0000-0000F3A30000}"/>
    <cellStyle name="Note 6 15 2 5" xfId="5430" xr:uid="{00000000-0005-0000-0000-0000F4A30000}"/>
    <cellStyle name="Note 6 15 2 5 2" xfId="14698" xr:uid="{00000000-0005-0000-0000-0000F5A30000}"/>
    <cellStyle name="Note 6 15 2 5 2 2" xfId="32133" xr:uid="{00000000-0005-0000-0000-0000F6A30000}"/>
    <cellStyle name="Note 6 15 2 5 2 3" xfId="46586" xr:uid="{00000000-0005-0000-0000-0000F7A30000}"/>
    <cellStyle name="Note 6 15 2 5 3" xfId="17159" xr:uid="{00000000-0005-0000-0000-0000F8A30000}"/>
    <cellStyle name="Note 6 15 2 5 3 2" xfId="34594" xr:uid="{00000000-0005-0000-0000-0000F9A30000}"/>
    <cellStyle name="Note 6 15 2 5 3 3" xfId="49047" xr:uid="{00000000-0005-0000-0000-0000FAA30000}"/>
    <cellStyle name="Note 6 15 2 5 4" xfId="22866" xr:uid="{00000000-0005-0000-0000-0000FBA30000}"/>
    <cellStyle name="Note 6 15 2 5 5" xfId="37319" xr:uid="{00000000-0005-0000-0000-0000FCA30000}"/>
    <cellStyle name="Note 6 15 2 6" xfId="7892" xr:uid="{00000000-0005-0000-0000-0000FDA30000}"/>
    <cellStyle name="Note 6 15 2 6 2" xfId="25327" xr:uid="{00000000-0005-0000-0000-0000FEA30000}"/>
    <cellStyle name="Note 6 15 2 6 3" xfId="39780" xr:uid="{00000000-0005-0000-0000-0000FFA30000}"/>
    <cellStyle name="Note 6 15 2 7" xfId="10333" xr:uid="{00000000-0005-0000-0000-000000A40000}"/>
    <cellStyle name="Note 6 15 2 7 2" xfId="27768" xr:uid="{00000000-0005-0000-0000-000001A40000}"/>
    <cellStyle name="Note 6 15 2 7 3" xfId="42221" xr:uid="{00000000-0005-0000-0000-000002A40000}"/>
    <cellStyle name="Note 6 15 2 8" xfId="12753" xr:uid="{00000000-0005-0000-0000-000003A40000}"/>
    <cellStyle name="Note 6 15 2 8 2" xfId="30188" xr:uid="{00000000-0005-0000-0000-000004A40000}"/>
    <cellStyle name="Note 6 15 2 8 3" xfId="44641" xr:uid="{00000000-0005-0000-0000-000005A40000}"/>
    <cellStyle name="Note 6 15 2 9" xfId="19760" xr:uid="{00000000-0005-0000-0000-000006A40000}"/>
    <cellStyle name="Note 6 15 3" xfId="2923" xr:uid="{00000000-0005-0000-0000-000007A40000}"/>
    <cellStyle name="Note 6 15 3 2" xfId="2924" xr:uid="{00000000-0005-0000-0000-000008A40000}"/>
    <cellStyle name="Note 6 15 3 2 2" xfId="5435" xr:uid="{00000000-0005-0000-0000-000009A40000}"/>
    <cellStyle name="Note 6 15 3 2 2 2" xfId="14702" xr:uid="{00000000-0005-0000-0000-00000AA40000}"/>
    <cellStyle name="Note 6 15 3 2 2 2 2" xfId="32137" xr:uid="{00000000-0005-0000-0000-00000BA40000}"/>
    <cellStyle name="Note 6 15 3 2 2 2 3" xfId="46590" xr:uid="{00000000-0005-0000-0000-00000CA40000}"/>
    <cellStyle name="Note 6 15 3 2 2 3" xfId="17163" xr:uid="{00000000-0005-0000-0000-00000DA40000}"/>
    <cellStyle name="Note 6 15 3 2 2 3 2" xfId="34598" xr:uid="{00000000-0005-0000-0000-00000EA40000}"/>
    <cellStyle name="Note 6 15 3 2 2 3 3" xfId="49051" xr:uid="{00000000-0005-0000-0000-00000FA40000}"/>
    <cellStyle name="Note 6 15 3 2 2 4" xfId="22871" xr:uid="{00000000-0005-0000-0000-000010A40000}"/>
    <cellStyle name="Note 6 15 3 2 2 5" xfId="37324" xr:uid="{00000000-0005-0000-0000-000011A40000}"/>
    <cellStyle name="Note 6 15 3 2 3" xfId="7897" xr:uid="{00000000-0005-0000-0000-000012A40000}"/>
    <cellStyle name="Note 6 15 3 2 3 2" xfId="25332" xr:uid="{00000000-0005-0000-0000-000013A40000}"/>
    <cellStyle name="Note 6 15 3 2 3 3" xfId="39785" xr:uid="{00000000-0005-0000-0000-000014A40000}"/>
    <cellStyle name="Note 6 15 3 2 4" xfId="10338" xr:uid="{00000000-0005-0000-0000-000015A40000}"/>
    <cellStyle name="Note 6 15 3 2 4 2" xfId="27773" xr:uid="{00000000-0005-0000-0000-000016A40000}"/>
    <cellStyle name="Note 6 15 3 2 4 3" xfId="42226" xr:uid="{00000000-0005-0000-0000-000017A40000}"/>
    <cellStyle name="Note 6 15 3 2 5" xfId="12758" xr:uid="{00000000-0005-0000-0000-000018A40000}"/>
    <cellStyle name="Note 6 15 3 2 5 2" xfId="30193" xr:uid="{00000000-0005-0000-0000-000019A40000}"/>
    <cellStyle name="Note 6 15 3 2 5 3" xfId="44646" xr:uid="{00000000-0005-0000-0000-00001AA40000}"/>
    <cellStyle name="Note 6 15 3 2 6" xfId="19765" xr:uid="{00000000-0005-0000-0000-00001BA40000}"/>
    <cellStyle name="Note 6 15 3 3" xfId="2925" xr:uid="{00000000-0005-0000-0000-00001CA40000}"/>
    <cellStyle name="Note 6 15 3 3 2" xfId="5436" xr:uid="{00000000-0005-0000-0000-00001DA40000}"/>
    <cellStyle name="Note 6 15 3 3 2 2" xfId="14703" xr:uid="{00000000-0005-0000-0000-00001EA40000}"/>
    <cellStyle name="Note 6 15 3 3 2 2 2" xfId="32138" xr:uid="{00000000-0005-0000-0000-00001FA40000}"/>
    <cellStyle name="Note 6 15 3 3 2 2 3" xfId="46591" xr:uid="{00000000-0005-0000-0000-000020A40000}"/>
    <cellStyle name="Note 6 15 3 3 2 3" xfId="17164" xr:uid="{00000000-0005-0000-0000-000021A40000}"/>
    <cellStyle name="Note 6 15 3 3 2 3 2" xfId="34599" xr:uid="{00000000-0005-0000-0000-000022A40000}"/>
    <cellStyle name="Note 6 15 3 3 2 3 3" xfId="49052" xr:uid="{00000000-0005-0000-0000-000023A40000}"/>
    <cellStyle name="Note 6 15 3 3 2 4" xfId="22872" xr:uid="{00000000-0005-0000-0000-000024A40000}"/>
    <cellStyle name="Note 6 15 3 3 2 5" xfId="37325" xr:uid="{00000000-0005-0000-0000-000025A40000}"/>
    <cellStyle name="Note 6 15 3 3 3" xfId="7898" xr:uid="{00000000-0005-0000-0000-000026A40000}"/>
    <cellStyle name="Note 6 15 3 3 3 2" xfId="25333" xr:uid="{00000000-0005-0000-0000-000027A40000}"/>
    <cellStyle name="Note 6 15 3 3 3 3" xfId="39786" xr:uid="{00000000-0005-0000-0000-000028A40000}"/>
    <cellStyle name="Note 6 15 3 3 4" xfId="10339" xr:uid="{00000000-0005-0000-0000-000029A40000}"/>
    <cellStyle name="Note 6 15 3 3 4 2" xfId="27774" xr:uid="{00000000-0005-0000-0000-00002AA40000}"/>
    <cellStyle name="Note 6 15 3 3 4 3" xfId="42227" xr:uid="{00000000-0005-0000-0000-00002BA40000}"/>
    <cellStyle name="Note 6 15 3 3 5" xfId="12759" xr:uid="{00000000-0005-0000-0000-00002CA40000}"/>
    <cellStyle name="Note 6 15 3 3 5 2" xfId="30194" xr:uid="{00000000-0005-0000-0000-00002DA40000}"/>
    <cellStyle name="Note 6 15 3 3 5 3" xfId="44647" xr:uid="{00000000-0005-0000-0000-00002EA40000}"/>
    <cellStyle name="Note 6 15 3 3 6" xfId="19766" xr:uid="{00000000-0005-0000-0000-00002FA40000}"/>
    <cellStyle name="Note 6 15 3 4" xfId="2926" xr:uid="{00000000-0005-0000-0000-000030A40000}"/>
    <cellStyle name="Note 6 15 3 4 2" xfId="5437" xr:uid="{00000000-0005-0000-0000-000031A40000}"/>
    <cellStyle name="Note 6 15 3 4 2 2" xfId="22873" xr:uid="{00000000-0005-0000-0000-000032A40000}"/>
    <cellStyle name="Note 6 15 3 4 2 3" xfId="37326" xr:uid="{00000000-0005-0000-0000-000033A40000}"/>
    <cellStyle name="Note 6 15 3 4 3" xfId="7899" xr:uid="{00000000-0005-0000-0000-000034A40000}"/>
    <cellStyle name="Note 6 15 3 4 3 2" xfId="25334" xr:uid="{00000000-0005-0000-0000-000035A40000}"/>
    <cellStyle name="Note 6 15 3 4 3 3" xfId="39787" xr:uid="{00000000-0005-0000-0000-000036A40000}"/>
    <cellStyle name="Note 6 15 3 4 4" xfId="10340" xr:uid="{00000000-0005-0000-0000-000037A40000}"/>
    <cellStyle name="Note 6 15 3 4 4 2" xfId="27775" xr:uid="{00000000-0005-0000-0000-000038A40000}"/>
    <cellStyle name="Note 6 15 3 4 4 3" xfId="42228" xr:uid="{00000000-0005-0000-0000-000039A40000}"/>
    <cellStyle name="Note 6 15 3 4 5" xfId="12760" xr:uid="{00000000-0005-0000-0000-00003AA40000}"/>
    <cellStyle name="Note 6 15 3 4 5 2" xfId="30195" xr:uid="{00000000-0005-0000-0000-00003BA40000}"/>
    <cellStyle name="Note 6 15 3 4 5 3" xfId="44648" xr:uid="{00000000-0005-0000-0000-00003CA40000}"/>
    <cellStyle name="Note 6 15 3 4 6" xfId="15501" xr:uid="{00000000-0005-0000-0000-00003DA40000}"/>
    <cellStyle name="Note 6 15 3 4 6 2" xfId="32936" xr:uid="{00000000-0005-0000-0000-00003EA40000}"/>
    <cellStyle name="Note 6 15 3 4 6 3" xfId="47389" xr:uid="{00000000-0005-0000-0000-00003FA40000}"/>
    <cellStyle name="Note 6 15 3 4 7" xfId="19767" xr:uid="{00000000-0005-0000-0000-000040A40000}"/>
    <cellStyle name="Note 6 15 3 4 8" xfId="20663" xr:uid="{00000000-0005-0000-0000-000041A40000}"/>
    <cellStyle name="Note 6 15 3 5" xfId="5434" xr:uid="{00000000-0005-0000-0000-000042A40000}"/>
    <cellStyle name="Note 6 15 3 5 2" xfId="14701" xr:uid="{00000000-0005-0000-0000-000043A40000}"/>
    <cellStyle name="Note 6 15 3 5 2 2" xfId="32136" xr:uid="{00000000-0005-0000-0000-000044A40000}"/>
    <cellStyle name="Note 6 15 3 5 2 3" xfId="46589" xr:uid="{00000000-0005-0000-0000-000045A40000}"/>
    <cellStyle name="Note 6 15 3 5 3" xfId="17162" xr:uid="{00000000-0005-0000-0000-000046A40000}"/>
    <cellStyle name="Note 6 15 3 5 3 2" xfId="34597" xr:uid="{00000000-0005-0000-0000-000047A40000}"/>
    <cellStyle name="Note 6 15 3 5 3 3" xfId="49050" xr:uid="{00000000-0005-0000-0000-000048A40000}"/>
    <cellStyle name="Note 6 15 3 5 4" xfId="22870" xr:uid="{00000000-0005-0000-0000-000049A40000}"/>
    <cellStyle name="Note 6 15 3 5 5" xfId="37323" xr:uid="{00000000-0005-0000-0000-00004AA40000}"/>
    <cellStyle name="Note 6 15 3 6" xfId="7896" xr:uid="{00000000-0005-0000-0000-00004BA40000}"/>
    <cellStyle name="Note 6 15 3 6 2" xfId="25331" xr:uid="{00000000-0005-0000-0000-00004CA40000}"/>
    <cellStyle name="Note 6 15 3 6 3" xfId="39784" xr:uid="{00000000-0005-0000-0000-00004DA40000}"/>
    <cellStyle name="Note 6 15 3 7" xfId="10337" xr:uid="{00000000-0005-0000-0000-00004EA40000}"/>
    <cellStyle name="Note 6 15 3 7 2" xfId="27772" xr:uid="{00000000-0005-0000-0000-00004FA40000}"/>
    <cellStyle name="Note 6 15 3 7 3" xfId="42225" xr:uid="{00000000-0005-0000-0000-000050A40000}"/>
    <cellStyle name="Note 6 15 3 8" xfId="12757" xr:uid="{00000000-0005-0000-0000-000051A40000}"/>
    <cellStyle name="Note 6 15 3 8 2" xfId="30192" xr:uid="{00000000-0005-0000-0000-000052A40000}"/>
    <cellStyle name="Note 6 15 3 8 3" xfId="44645" xr:uid="{00000000-0005-0000-0000-000053A40000}"/>
    <cellStyle name="Note 6 15 3 9" xfId="19764" xr:uid="{00000000-0005-0000-0000-000054A40000}"/>
    <cellStyle name="Note 6 15 4" xfId="2927" xr:uid="{00000000-0005-0000-0000-000055A40000}"/>
    <cellStyle name="Note 6 15 4 2" xfId="2928" xr:uid="{00000000-0005-0000-0000-000056A40000}"/>
    <cellStyle name="Note 6 15 4 2 2" xfId="5439" xr:uid="{00000000-0005-0000-0000-000057A40000}"/>
    <cellStyle name="Note 6 15 4 2 2 2" xfId="14705" xr:uid="{00000000-0005-0000-0000-000058A40000}"/>
    <cellStyle name="Note 6 15 4 2 2 2 2" xfId="32140" xr:uid="{00000000-0005-0000-0000-000059A40000}"/>
    <cellStyle name="Note 6 15 4 2 2 2 3" xfId="46593" xr:uid="{00000000-0005-0000-0000-00005AA40000}"/>
    <cellStyle name="Note 6 15 4 2 2 3" xfId="17166" xr:uid="{00000000-0005-0000-0000-00005BA40000}"/>
    <cellStyle name="Note 6 15 4 2 2 3 2" xfId="34601" xr:uid="{00000000-0005-0000-0000-00005CA40000}"/>
    <cellStyle name="Note 6 15 4 2 2 3 3" xfId="49054" xr:uid="{00000000-0005-0000-0000-00005DA40000}"/>
    <cellStyle name="Note 6 15 4 2 2 4" xfId="22875" xr:uid="{00000000-0005-0000-0000-00005EA40000}"/>
    <cellStyle name="Note 6 15 4 2 2 5" xfId="37328" xr:uid="{00000000-0005-0000-0000-00005FA40000}"/>
    <cellStyle name="Note 6 15 4 2 3" xfId="7901" xr:uid="{00000000-0005-0000-0000-000060A40000}"/>
    <cellStyle name="Note 6 15 4 2 3 2" xfId="25336" xr:uid="{00000000-0005-0000-0000-000061A40000}"/>
    <cellStyle name="Note 6 15 4 2 3 3" xfId="39789" xr:uid="{00000000-0005-0000-0000-000062A40000}"/>
    <cellStyle name="Note 6 15 4 2 4" xfId="10342" xr:uid="{00000000-0005-0000-0000-000063A40000}"/>
    <cellStyle name="Note 6 15 4 2 4 2" xfId="27777" xr:uid="{00000000-0005-0000-0000-000064A40000}"/>
    <cellStyle name="Note 6 15 4 2 4 3" xfId="42230" xr:uid="{00000000-0005-0000-0000-000065A40000}"/>
    <cellStyle name="Note 6 15 4 2 5" xfId="12762" xr:uid="{00000000-0005-0000-0000-000066A40000}"/>
    <cellStyle name="Note 6 15 4 2 5 2" xfId="30197" xr:uid="{00000000-0005-0000-0000-000067A40000}"/>
    <cellStyle name="Note 6 15 4 2 5 3" xfId="44650" xr:uid="{00000000-0005-0000-0000-000068A40000}"/>
    <cellStyle name="Note 6 15 4 2 6" xfId="19769" xr:uid="{00000000-0005-0000-0000-000069A40000}"/>
    <cellStyle name="Note 6 15 4 3" xfId="2929" xr:uid="{00000000-0005-0000-0000-00006AA40000}"/>
    <cellStyle name="Note 6 15 4 3 2" xfId="5440" xr:uid="{00000000-0005-0000-0000-00006BA40000}"/>
    <cellStyle name="Note 6 15 4 3 2 2" xfId="14706" xr:uid="{00000000-0005-0000-0000-00006CA40000}"/>
    <cellStyle name="Note 6 15 4 3 2 2 2" xfId="32141" xr:uid="{00000000-0005-0000-0000-00006DA40000}"/>
    <cellStyle name="Note 6 15 4 3 2 2 3" xfId="46594" xr:uid="{00000000-0005-0000-0000-00006EA40000}"/>
    <cellStyle name="Note 6 15 4 3 2 3" xfId="17167" xr:uid="{00000000-0005-0000-0000-00006FA40000}"/>
    <cellStyle name="Note 6 15 4 3 2 3 2" xfId="34602" xr:uid="{00000000-0005-0000-0000-000070A40000}"/>
    <cellStyle name="Note 6 15 4 3 2 3 3" xfId="49055" xr:uid="{00000000-0005-0000-0000-000071A40000}"/>
    <cellStyle name="Note 6 15 4 3 2 4" xfId="22876" xr:uid="{00000000-0005-0000-0000-000072A40000}"/>
    <cellStyle name="Note 6 15 4 3 2 5" xfId="37329" xr:uid="{00000000-0005-0000-0000-000073A40000}"/>
    <cellStyle name="Note 6 15 4 3 3" xfId="7902" xr:uid="{00000000-0005-0000-0000-000074A40000}"/>
    <cellStyle name="Note 6 15 4 3 3 2" xfId="25337" xr:uid="{00000000-0005-0000-0000-000075A40000}"/>
    <cellStyle name="Note 6 15 4 3 3 3" xfId="39790" xr:uid="{00000000-0005-0000-0000-000076A40000}"/>
    <cellStyle name="Note 6 15 4 3 4" xfId="10343" xr:uid="{00000000-0005-0000-0000-000077A40000}"/>
    <cellStyle name="Note 6 15 4 3 4 2" xfId="27778" xr:uid="{00000000-0005-0000-0000-000078A40000}"/>
    <cellStyle name="Note 6 15 4 3 4 3" xfId="42231" xr:uid="{00000000-0005-0000-0000-000079A40000}"/>
    <cellStyle name="Note 6 15 4 3 5" xfId="12763" xr:uid="{00000000-0005-0000-0000-00007AA40000}"/>
    <cellStyle name="Note 6 15 4 3 5 2" xfId="30198" xr:uid="{00000000-0005-0000-0000-00007BA40000}"/>
    <cellStyle name="Note 6 15 4 3 5 3" xfId="44651" xr:uid="{00000000-0005-0000-0000-00007CA40000}"/>
    <cellStyle name="Note 6 15 4 3 6" xfId="19770" xr:uid="{00000000-0005-0000-0000-00007DA40000}"/>
    <cellStyle name="Note 6 15 4 4" xfId="2930" xr:uid="{00000000-0005-0000-0000-00007EA40000}"/>
    <cellStyle name="Note 6 15 4 4 2" xfId="5441" xr:uid="{00000000-0005-0000-0000-00007FA40000}"/>
    <cellStyle name="Note 6 15 4 4 2 2" xfId="22877" xr:uid="{00000000-0005-0000-0000-000080A40000}"/>
    <cellStyle name="Note 6 15 4 4 2 3" xfId="37330" xr:uid="{00000000-0005-0000-0000-000081A40000}"/>
    <cellStyle name="Note 6 15 4 4 3" xfId="7903" xr:uid="{00000000-0005-0000-0000-000082A40000}"/>
    <cellStyle name="Note 6 15 4 4 3 2" xfId="25338" xr:uid="{00000000-0005-0000-0000-000083A40000}"/>
    <cellStyle name="Note 6 15 4 4 3 3" xfId="39791" xr:uid="{00000000-0005-0000-0000-000084A40000}"/>
    <cellStyle name="Note 6 15 4 4 4" xfId="10344" xr:uid="{00000000-0005-0000-0000-000085A40000}"/>
    <cellStyle name="Note 6 15 4 4 4 2" xfId="27779" xr:uid="{00000000-0005-0000-0000-000086A40000}"/>
    <cellStyle name="Note 6 15 4 4 4 3" xfId="42232" xr:uid="{00000000-0005-0000-0000-000087A40000}"/>
    <cellStyle name="Note 6 15 4 4 5" xfId="12764" xr:uid="{00000000-0005-0000-0000-000088A40000}"/>
    <cellStyle name="Note 6 15 4 4 5 2" xfId="30199" xr:uid="{00000000-0005-0000-0000-000089A40000}"/>
    <cellStyle name="Note 6 15 4 4 5 3" xfId="44652" xr:uid="{00000000-0005-0000-0000-00008AA40000}"/>
    <cellStyle name="Note 6 15 4 4 6" xfId="15502" xr:uid="{00000000-0005-0000-0000-00008BA40000}"/>
    <cellStyle name="Note 6 15 4 4 6 2" xfId="32937" xr:uid="{00000000-0005-0000-0000-00008CA40000}"/>
    <cellStyle name="Note 6 15 4 4 6 3" xfId="47390" xr:uid="{00000000-0005-0000-0000-00008DA40000}"/>
    <cellStyle name="Note 6 15 4 4 7" xfId="19771" xr:uid="{00000000-0005-0000-0000-00008EA40000}"/>
    <cellStyle name="Note 6 15 4 4 8" xfId="20664" xr:uid="{00000000-0005-0000-0000-00008FA40000}"/>
    <cellStyle name="Note 6 15 4 5" xfId="5438" xr:uid="{00000000-0005-0000-0000-000090A40000}"/>
    <cellStyle name="Note 6 15 4 5 2" xfId="14704" xr:uid="{00000000-0005-0000-0000-000091A40000}"/>
    <cellStyle name="Note 6 15 4 5 2 2" xfId="32139" xr:uid="{00000000-0005-0000-0000-000092A40000}"/>
    <cellStyle name="Note 6 15 4 5 2 3" xfId="46592" xr:uid="{00000000-0005-0000-0000-000093A40000}"/>
    <cellStyle name="Note 6 15 4 5 3" xfId="17165" xr:uid="{00000000-0005-0000-0000-000094A40000}"/>
    <cellStyle name="Note 6 15 4 5 3 2" xfId="34600" xr:uid="{00000000-0005-0000-0000-000095A40000}"/>
    <cellStyle name="Note 6 15 4 5 3 3" xfId="49053" xr:uid="{00000000-0005-0000-0000-000096A40000}"/>
    <cellStyle name="Note 6 15 4 5 4" xfId="22874" xr:uid="{00000000-0005-0000-0000-000097A40000}"/>
    <cellStyle name="Note 6 15 4 5 5" xfId="37327" xr:uid="{00000000-0005-0000-0000-000098A40000}"/>
    <cellStyle name="Note 6 15 4 6" xfId="7900" xr:uid="{00000000-0005-0000-0000-000099A40000}"/>
    <cellStyle name="Note 6 15 4 6 2" xfId="25335" xr:uid="{00000000-0005-0000-0000-00009AA40000}"/>
    <cellStyle name="Note 6 15 4 6 3" xfId="39788" xr:uid="{00000000-0005-0000-0000-00009BA40000}"/>
    <cellStyle name="Note 6 15 4 7" xfId="10341" xr:uid="{00000000-0005-0000-0000-00009CA40000}"/>
    <cellStyle name="Note 6 15 4 7 2" xfId="27776" xr:uid="{00000000-0005-0000-0000-00009DA40000}"/>
    <cellStyle name="Note 6 15 4 7 3" xfId="42229" xr:uid="{00000000-0005-0000-0000-00009EA40000}"/>
    <cellStyle name="Note 6 15 4 8" xfId="12761" xr:uid="{00000000-0005-0000-0000-00009FA40000}"/>
    <cellStyle name="Note 6 15 4 8 2" xfId="30196" xr:uid="{00000000-0005-0000-0000-0000A0A40000}"/>
    <cellStyle name="Note 6 15 4 8 3" xfId="44649" xr:uid="{00000000-0005-0000-0000-0000A1A40000}"/>
    <cellStyle name="Note 6 15 4 9" xfId="19768" xr:uid="{00000000-0005-0000-0000-0000A2A40000}"/>
    <cellStyle name="Note 6 15 5" xfId="2931" xr:uid="{00000000-0005-0000-0000-0000A3A40000}"/>
    <cellStyle name="Note 6 15 5 2" xfId="2932" xr:uid="{00000000-0005-0000-0000-0000A4A40000}"/>
    <cellStyle name="Note 6 15 5 2 2" xfId="5443" xr:uid="{00000000-0005-0000-0000-0000A5A40000}"/>
    <cellStyle name="Note 6 15 5 2 2 2" xfId="14708" xr:uid="{00000000-0005-0000-0000-0000A6A40000}"/>
    <cellStyle name="Note 6 15 5 2 2 2 2" xfId="32143" xr:uid="{00000000-0005-0000-0000-0000A7A40000}"/>
    <cellStyle name="Note 6 15 5 2 2 2 3" xfId="46596" xr:uid="{00000000-0005-0000-0000-0000A8A40000}"/>
    <cellStyle name="Note 6 15 5 2 2 3" xfId="17169" xr:uid="{00000000-0005-0000-0000-0000A9A40000}"/>
    <cellStyle name="Note 6 15 5 2 2 3 2" xfId="34604" xr:uid="{00000000-0005-0000-0000-0000AAA40000}"/>
    <cellStyle name="Note 6 15 5 2 2 3 3" xfId="49057" xr:uid="{00000000-0005-0000-0000-0000ABA40000}"/>
    <cellStyle name="Note 6 15 5 2 2 4" xfId="22879" xr:uid="{00000000-0005-0000-0000-0000ACA40000}"/>
    <cellStyle name="Note 6 15 5 2 2 5" xfId="37332" xr:uid="{00000000-0005-0000-0000-0000ADA40000}"/>
    <cellStyle name="Note 6 15 5 2 3" xfId="7905" xr:uid="{00000000-0005-0000-0000-0000AEA40000}"/>
    <cellStyle name="Note 6 15 5 2 3 2" xfId="25340" xr:uid="{00000000-0005-0000-0000-0000AFA40000}"/>
    <cellStyle name="Note 6 15 5 2 3 3" xfId="39793" xr:uid="{00000000-0005-0000-0000-0000B0A40000}"/>
    <cellStyle name="Note 6 15 5 2 4" xfId="10346" xr:uid="{00000000-0005-0000-0000-0000B1A40000}"/>
    <cellStyle name="Note 6 15 5 2 4 2" xfId="27781" xr:uid="{00000000-0005-0000-0000-0000B2A40000}"/>
    <cellStyle name="Note 6 15 5 2 4 3" xfId="42234" xr:uid="{00000000-0005-0000-0000-0000B3A40000}"/>
    <cellStyle name="Note 6 15 5 2 5" xfId="12766" xr:uid="{00000000-0005-0000-0000-0000B4A40000}"/>
    <cellStyle name="Note 6 15 5 2 5 2" xfId="30201" xr:uid="{00000000-0005-0000-0000-0000B5A40000}"/>
    <cellStyle name="Note 6 15 5 2 5 3" xfId="44654" xr:uid="{00000000-0005-0000-0000-0000B6A40000}"/>
    <cellStyle name="Note 6 15 5 2 6" xfId="19773" xr:uid="{00000000-0005-0000-0000-0000B7A40000}"/>
    <cellStyle name="Note 6 15 5 3" xfId="2933" xr:uid="{00000000-0005-0000-0000-0000B8A40000}"/>
    <cellStyle name="Note 6 15 5 3 2" xfId="5444" xr:uid="{00000000-0005-0000-0000-0000B9A40000}"/>
    <cellStyle name="Note 6 15 5 3 2 2" xfId="14709" xr:uid="{00000000-0005-0000-0000-0000BAA40000}"/>
    <cellStyle name="Note 6 15 5 3 2 2 2" xfId="32144" xr:uid="{00000000-0005-0000-0000-0000BBA40000}"/>
    <cellStyle name="Note 6 15 5 3 2 2 3" xfId="46597" xr:uid="{00000000-0005-0000-0000-0000BCA40000}"/>
    <cellStyle name="Note 6 15 5 3 2 3" xfId="17170" xr:uid="{00000000-0005-0000-0000-0000BDA40000}"/>
    <cellStyle name="Note 6 15 5 3 2 3 2" xfId="34605" xr:uid="{00000000-0005-0000-0000-0000BEA40000}"/>
    <cellStyle name="Note 6 15 5 3 2 3 3" xfId="49058" xr:uid="{00000000-0005-0000-0000-0000BFA40000}"/>
    <cellStyle name="Note 6 15 5 3 2 4" xfId="22880" xr:uid="{00000000-0005-0000-0000-0000C0A40000}"/>
    <cellStyle name="Note 6 15 5 3 2 5" xfId="37333" xr:uid="{00000000-0005-0000-0000-0000C1A40000}"/>
    <cellStyle name="Note 6 15 5 3 3" xfId="7906" xr:uid="{00000000-0005-0000-0000-0000C2A40000}"/>
    <cellStyle name="Note 6 15 5 3 3 2" xfId="25341" xr:uid="{00000000-0005-0000-0000-0000C3A40000}"/>
    <cellStyle name="Note 6 15 5 3 3 3" xfId="39794" xr:uid="{00000000-0005-0000-0000-0000C4A40000}"/>
    <cellStyle name="Note 6 15 5 3 4" xfId="10347" xr:uid="{00000000-0005-0000-0000-0000C5A40000}"/>
    <cellStyle name="Note 6 15 5 3 4 2" xfId="27782" xr:uid="{00000000-0005-0000-0000-0000C6A40000}"/>
    <cellStyle name="Note 6 15 5 3 4 3" xfId="42235" xr:uid="{00000000-0005-0000-0000-0000C7A40000}"/>
    <cellStyle name="Note 6 15 5 3 5" xfId="12767" xr:uid="{00000000-0005-0000-0000-0000C8A40000}"/>
    <cellStyle name="Note 6 15 5 3 5 2" xfId="30202" xr:uid="{00000000-0005-0000-0000-0000C9A40000}"/>
    <cellStyle name="Note 6 15 5 3 5 3" xfId="44655" xr:uid="{00000000-0005-0000-0000-0000CAA40000}"/>
    <cellStyle name="Note 6 15 5 3 6" xfId="19774" xr:uid="{00000000-0005-0000-0000-0000CBA40000}"/>
    <cellStyle name="Note 6 15 5 4" xfId="2934" xr:uid="{00000000-0005-0000-0000-0000CCA40000}"/>
    <cellStyle name="Note 6 15 5 4 2" xfId="5445" xr:uid="{00000000-0005-0000-0000-0000CDA40000}"/>
    <cellStyle name="Note 6 15 5 4 2 2" xfId="22881" xr:uid="{00000000-0005-0000-0000-0000CEA40000}"/>
    <cellStyle name="Note 6 15 5 4 2 3" xfId="37334" xr:uid="{00000000-0005-0000-0000-0000CFA40000}"/>
    <cellStyle name="Note 6 15 5 4 3" xfId="7907" xr:uid="{00000000-0005-0000-0000-0000D0A40000}"/>
    <cellStyle name="Note 6 15 5 4 3 2" xfId="25342" xr:uid="{00000000-0005-0000-0000-0000D1A40000}"/>
    <cellStyle name="Note 6 15 5 4 3 3" xfId="39795" xr:uid="{00000000-0005-0000-0000-0000D2A40000}"/>
    <cellStyle name="Note 6 15 5 4 4" xfId="10348" xr:uid="{00000000-0005-0000-0000-0000D3A40000}"/>
    <cellStyle name="Note 6 15 5 4 4 2" xfId="27783" xr:uid="{00000000-0005-0000-0000-0000D4A40000}"/>
    <cellStyle name="Note 6 15 5 4 4 3" xfId="42236" xr:uid="{00000000-0005-0000-0000-0000D5A40000}"/>
    <cellStyle name="Note 6 15 5 4 5" xfId="12768" xr:uid="{00000000-0005-0000-0000-0000D6A40000}"/>
    <cellStyle name="Note 6 15 5 4 5 2" xfId="30203" xr:uid="{00000000-0005-0000-0000-0000D7A40000}"/>
    <cellStyle name="Note 6 15 5 4 5 3" xfId="44656" xr:uid="{00000000-0005-0000-0000-0000D8A40000}"/>
    <cellStyle name="Note 6 15 5 4 6" xfId="15503" xr:uid="{00000000-0005-0000-0000-0000D9A40000}"/>
    <cellStyle name="Note 6 15 5 4 6 2" xfId="32938" xr:uid="{00000000-0005-0000-0000-0000DAA40000}"/>
    <cellStyle name="Note 6 15 5 4 6 3" xfId="47391" xr:uid="{00000000-0005-0000-0000-0000DBA40000}"/>
    <cellStyle name="Note 6 15 5 4 7" xfId="19775" xr:uid="{00000000-0005-0000-0000-0000DCA40000}"/>
    <cellStyle name="Note 6 15 5 4 8" xfId="20665" xr:uid="{00000000-0005-0000-0000-0000DDA40000}"/>
    <cellStyle name="Note 6 15 5 5" xfId="5442" xr:uid="{00000000-0005-0000-0000-0000DEA40000}"/>
    <cellStyle name="Note 6 15 5 5 2" xfId="14707" xr:uid="{00000000-0005-0000-0000-0000DFA40000}"/>
    <cellStyle name="Note 6 15 5 5 2 2" xfId="32142" xr:uid="{00000000-0005-0000-0000-0000E0A40000}"/>
    <cellStyle name="Note 6 15 5 5 2 3" xfId="46595" xr:uid="{00000000-0005-0000-0000-0000E1A40000}"/>
    <cellStyle name="Note 6 15 5 5 3" xfId="17168" xr:uid="{00000000-0005-0000-0000-0000E2A40000}"/>
    <cellStyle name="Note 6 15 5 5 3 2" xfId="34603" xr:uid="{00000000-0005-0000-0000-0000E3A40000}"/>
    <cellStyle name="Note 6 15 5 5 3 3" xfId="49056" xr:uid="{00000000-0005-0000-0000-0000E4A40000}"/>
    <cellStyle name="Note 6 15 5 5 4" xfId="22878" xr:uid="{00000000-0005-0000-0000-0000E5A40000}"/>
    <cellStyle name="Note 6 15 5 5 5" xfId="37331" xr:uid="{00000000-0005-0000-0000-0000E6A40000}"/>
    <cellStyle name="Note 6 15 5 6" xfId="7904" xr:uid="{00000000-0005-0000-0000-0000E7A40000}"/>
    <cellStyle name="Note 6 15 5 6 2" xfId="25339" xr:uid="{00000000-0005-0000-0000-0000E8A40000}"/>
    <cellStyle name="Note 6 15 5 6 3" xfId="39792" xr:uid="{00000000-0005-0000-0000-0000E9A40000}"/>
    <cellStyle name="Note 6 15 5 7" xfId="10345" xr:uid="{00000000-0005-0000-0000-0000EAA40000}"/>
    <cellStyle name="Note 6 15 5 7 2" xfId="27780" xr:uid="{00000000-0005-0000-0000-0000EBA40000}"/>
    <cellStyle name="Note 6 15 5 7 3" xfId="42233" xr:uid="{00000000-0005-0000-0000-0000ECA40000}"/>
    <cellStyle name="Note 6 15 5 8" xfId="12765" xr:uid="{00000000-0005-0000-0000-0000EDA40000}"/>
    <cellStyle name="Note 6 15 5 8 2" xfId="30200" xr:uid="{00000000-0005-0000-0000-0000EEA40000}"/>
    <cellStyle name="Note 6 15 5 8 3" xfId="44653" xr:uid="{00000000-0005-0000-0000-0000EFA40000}"/>
    <cellStyle name="Note 6 15 5 9" xfId="19772" xr:uid="{00000000-0005-0000-0000-0000F0A40000}"/>
    <cellStyle name="Note 6 15 6" xfId="2935" xr:uid="{00000000-0005-0000-0000-0000F1A40000}"/>
    <cellStyle name="Note 6 15 6 2" xfId="5446" xr:uid="{00000000-0005-0000-0000-0000F2A40000}"/>
    <cellStyle name="Note 6 15 6 2 2" xfId="14710" xr:uid="{00000000-0005-0000-0000-0000F3A40000}"/>
    <cellStyle name="Note 6 15 6 2 2 2" xfId="32145" xr:uid="{00000000-0005-0000-0000-0000F4A40000}"/>
    <cellStyle name="Note 6 15 6 2 2 3" xfId="46598" xr:uid="{00000000-0005-0000-0000-0000F5A40000}"/>
    <cellStyle name="Note 6 15 6 2 3" xfId="17171" xr:uid="{00000000-0005-0000-0000-0000F6A40000}"/>
    <cellStyle name="Note 6 15 6 2 3 2" xfId="34606" xr:uid="{00000000-0005-0000-0000-0000F7A40000}"/>
    <cellStyle name="Note 6 15 6 2 3 3" xfId="49059" xr:uid="{00000000-0005-0000-0000-0000F8A40000}"/>
    <cellStyle name="Note 6 15 6 2 4" xfId="22882" xr:uid="{00000000-0005-0000-0000-0000F9A40000}"/>
    <cellStyle name="Note 6 15 6 2 5" xfId="37335" xr:uid="{00000000-0005-0000-0000-0000FAA40000}"/>
    <cellStyle name="Note 6 15 6 3" xfId="7908" xr:uid="{00000000-0005-0000-0000-0000FBA40000}"/>
    <cellStyle name="Note 6 15 6 3 2" xfId="25343" xr:uid="{00000000-0005-0000-0000-0000FCA40000}"/>
    <cellStyle name="Note 6 15 6 3 3" xfId="39796" xr:uid="{00000000-0005-0000-0000-0000FDA40000}"/>
    <cellStyle name="Note 6 15 6 4" xfId="10349" xr:uid="{00000000-0005-0000-0000-0000FEA40000}"/>
    <cellStyle name="Note 6 15 6 4 2" xfId="27784" xr:uid="{00000000-0005-0000-0000-0000FFA40000}"/>
    <cellStyle name="Note 6 15 6 4 3" xfId="42237" xr:uid="{00000000-0005-0000-0000-000000A50000}"/>
    <cellStyle name="Note 6 15 6 5" xfId="12769" xr:uid="{00000000-0005-0000-0000-000001A50000}"/>
    <cellStyle name="Note 6 15 6 5 2" xfId="30204" xr:uid="{00000000-0005-0000-0000-000002A50000}"/>
    <cellStyle name="Note 6 15 6 5 3" xfId="44657" xr:uid="{00000000-0005-0000-0000-000003A50000}"/>
    <cellStyle name="Note 6 15 6 6" xfId="19776" xr:uid="{00000000-0005-0000-0000-000004A50000}"/>
    <cellStyle name="Note 6 15 7" xfId="2936" xr:uid="{00000000-0005-0000-0000-000005A50000}"/>
    <cellStyle name="Note 6 15 7 2" xfId="5447" xr:uid="{00000000-0005-0000-0000-000006A50000}"/>
    <cellStyle name="Note 6 15 7 2 2" xfId="14711" xr:uid="{00000000-0005-0000-0000-000007A50000}"/>
    <cellStyle name="Note 6 15 7 2 2 2" xfId="32146" xr:uid="{00000000-0005-0000-0000-000008A50000}"/>
    <cellStyle name="Note 6 15 7 2 2 3" xfId="46599" xr:uid="{00000000-0005-0000-0000-000009A50000}"/>
    <cellStyle name="Note 6 15 7 2 3" xfId="17172" xr:uid="{00000000-0005-0000-0000-00000AA50000}"/>
    <cellStyle name="Note 6 15 7 2 3 2" xfId="34607" xr:uid="{00000000-0005-0000-0000-00000BA50000}"/>
    <cellStyle name="Note 6 15 7 2 3 3" xfId="49060" xr:uid="{00000000-0005-0000-0000-00000CA50000}"/>
    <cellStyle name="Note 6 15 7 2 4" xfId="22883" xr:uid="{00000000-0005-0000-0000-00000DA50000}"/>
    <cellStyle name="Note 6 15 7 2 5" xfId="37336" xr:uid="{00000000-0005-0000-0000-00000EA50000}"/>
    <cellStyle name="Note 6 15 7 3" xfId="7909" xr:uid="{00000000-0005-0000-0000-00000FA50000}"/>
    <cellStyle name="Note 6 15 7 3 2" xfId="25344" xr:uid="{00000000-0005-0000-0000-000010A50000}"/>
    <cellStyle name="Note 6 15 7 3 3" xfId="39797" xr:uid="{00000000-0005-0000-0000-000011A50000}"/>
    <cellStyle name="Note 6 15 7 4" xfId="10350" xr:uid="{00000000-0005-0000-0000-000012A50000}"/>
    <cellStyle name="Note 6 15 7 4 2" xfId="27785" xr:uid="{00000000-0005-0000-0000-000013A50000}"/>
    <cellStyle name="Note 6 15 7 4 3" xfId="42238" xr:uid="{00000000-0005-0000-0000-000014A50000}"/>
    <cellStyle name="Note 6 15 7 5" xfId="12770" xr:uid="{00000000-0005-0000-0000-000015A50000}"/>
    <cellStyle name="Note 6 15 7 5 2" xfId="30205" xr:uid="{00000000-0005-0000-0000-000016A50000}"/>
    <cellStyle name="Note 6 15 7 5 3" xfId="44658" xr:uid="{00000000-0005-0000-0000-000017A50000}"/>
    <cellStyle name="Note 6 15 7 6" xfId="19777" xr:uid="{00000000-0005-0000-0000-000018A50000}"/>
    <cellStyle name="Note 6 15 8" xfId="2937" xr:uid="{00000000-0005-0000-0000-000019A50000}"/>
    <cellStyle name="Note 6 15 8 2" xfId="5448" xr:uid="{00000000-0005-0000-0000-00001AA50000}"/>
    <cellStyle name="Note 6 15 8 2 2" xfId="22884" xr:uid="{00000000-0005-0000-0000-00001BA50000}"/>
    <cellStyle name="Note 6 15 8 2 3" xfId="37337" xr:uid="{00000000-0005-0000-0000-00001CA50000}"/>
    <cellStyle name="Note 6 15 8 3" xfId="7910" xr:uid="{00000000-0005-0000-0000-00001DA50000}"/>
    <cellStyle name="Note 6 15 8 3 2" xfId="25345" xr:uid="{00000000-0005-0000-0000-00001EA50000}"/>
    <cellStyle name="Note 6 15 8 3 3" xfId="39798" xr:uid="{00000000-0005-0000-0000-00001FA50000}"/>
    <cellStyle name="Note 6 15 8 4" xfId="10351" xr:uid="{00000000-0005-0000-0000-000020A50000}"/>
    <cellStyle name="Note 6 15 8 4 2" xfId="27786" xr:uid="{00000000-0005-0000-0000-000021A50000}"/>
    <cellStyle name="Note 6 15 8 4 3" xfId="42239" xr:uid="{00000000-0005-0000-0000-000022A50000}"/>
    <cellStyle name="Note 6 15 8 5" xfId="12771" xr:uid="{00000000-0005-0000-0000-000023A50000}"/>
    <cellStyle name="Note 6 15 8 5 2" xfId="30206" xr:uid="{00000000-0005-0000-0000-000024A50000}"/>
    <cellStyle name="Note 6 15 8 5 3" xfId="44659" xr:uid="{00000000-0005-0000-0000-000025A50000}"/>
    <cellStyle name="Note 6 15 8 6" xfId="15504" xr:uid="{00000000-0005-0000-0000-000026A50000}"/>
    <cellStyle name="Note 6 15 8 6 2" xfId="32939" xr:uid="{00000000-0005-0000-0000-000027A50000}"/>
    <cellStyle name="Note 6 15 8 6 3" xfId="47392" xr:uid="{00000000-0005-0000-0000-000028A50000}"/>
    <cellStyle name="Note 6 15 8 7" xfId="19778" xr:uid="{00000000-0005-0000-0000-000029A50000}"/>
    <cellStyle name="Note 6 15 8 8" xfId="20666" xr:uid="{00000000-0005-0000-0000-00002AA50000}"/>
    <cellStyle name="Note 6 15 9" xfId="5429" xr:uid="{00000000-0005-0000-0000-00002BA50000}"/>
    <cellStyle name="Note 6 15 9 2" xfId="14697" xr:uid="{00000000-0005-0000-0000-00002CA50000}"/>
    <cellStyle name="Note 6 15 9 2 2" xfId="32132" xr:uid="{00000000-0005-0000-0000-00002DA50000}"/>
    <cellStyle name="Note 6 15 9 2 3" xfId="46585" xr:uid="{00000000-0005-0000-0000-00002EA50000}"/>
    <cellStyle name="Note 6 15 9 3" xfId="17158" xr:uid="{00000000-0005-0000-0000-00002FA50000}"/>
    <cellStyle name="Note 6 15 9 3 2" xfId="34593" xr:uid="{00000000-0005-0000-0000-000030A50000}"/>
    <cellStyle name="Note 6 15 9 3 3" xfId="49046" xr:uid="{00000000-0005-0000-0000-000031A50000}"/>
    <cellStyle name="Note 6 15 9 4" xfId="22865" xr:uid="{00000000-0005-0000-0000-000032A50000}"/>
    <cellStyle name="Note 6 15 9 5" xfId="37318" xr:uid="{00000000-0005-0000-0000-000033A50000}"/>
    <cellStyle name="Note 6 16" xfId="2938" xr:uid="{00000000-0005-0000-0000-000034A50000}"/>
    <cellStyle name="Note 6 16 10" xfId="7911" xr:uid="{00000000-0005-0000-0000-000035A50000}"/>
    <cellStyle name="Note 6 16 10 2" xfId="25346" xr:uid="{00000000-0005-0000-0000-000036A50000}"/>
    <cellStyle name="Note 6 16 10 3" xfId="39799" xr:uid="{00000000-0005-0000-0000-000037A50000}"/>
    <cellStyle name="Note 6 16 11" xfId="10352" xr:uid="{00000000-0005-0000-0000-000038A50000}"/>
    <cellStyle name="Note 6 16 11 2" xfId="27787" xr:uid="{00000000-0005-0000-0000-000039A50000}"/>
    <cellStyle name="Note 6 16 11 3" xfId="42240" xr:uid="{00000000-0005-0000-0000-00003AA50000}"/>
    <cellStyle name="Note 6 16 12" xfId="12772" xr:uid="{00000000-0005-0000-0000-00003BA50000}"/>
    <cellStyle name="Note 6 16 12 2" xfId="30207" xr:uid="{00000000-0005-0000-0000-00003CA50000}"/>
    <cellStyle name="Note 6 16 12 3" xfId="44660" xr:uid="{00000000-0005-0000-0000-00003DA50000}"/>
    <cellStyle name="Note 6 16 13" xfId="19779" xr:uid="{00000000-0005-0000-0000-00003EA50000}"/>
    <cellStyle name="Note 6 16 2" xfId="2939" xr:uid="{00000000-0005-0000-0000-00003FA50000}"/>
    <cellStyle name="Note 6 16 2 2" xfId="2940" xr:uid="{00000000-0005-0000-0000-000040A50000}"/>
    <cellStyle name="Note 6 16 2 2 2" xfId="5451" xr:uid="{00000000-0005-0000-0000-000041A50000}"/>
    <cellStyle name="Note 6 16 2 2 2 2" xfId="14714" xr:uid="{00000000-0005-0000-0000-000042A50000}"/>
    <cellStyle name="Note 6 16 2 2 2 2 2" xfId="32149" xr:uid="{00000000-0005-0000-0000-000043A50000}"/>
    <cellStyle name="Note 6 16 2 2 2 2 3" xfId="46602" xr:uid="{00000000-0005-0000-0000-000044A50000}"/>
    <cellStyle name="Note 6 16 2 2 2 3" xfId="17175" xr:uid="{00000000-0005-0000-0000-000045A50000}"/>
    <cellStyle name="Note 6 16 2 2 2 3 2" xfId="34610" xr:uid="{00000000-0005-0000-0000-000046A50000}"/>
    <cellStyle name="Note 6 16 2 2 2 3 3" xfId="49063" xr:uid="{00000000-0005-0000-0000-000047A50000}"/>
    <cellStyle name="Note 6 16 2 2 2 4" xfId="22887" xr:uid="{00000000-0005-0000-0000-000048A50000}"/>
    <cellStyle name="Note 6 16 2 2 2 5" xfId="37340" xr:uid="{00000000-0005-0000-0000-000049A50000}"/>
    <cellStyle name="Note 6 16 2 2 3" xfId="7913" xr:uid="{00000000-0005-0000-0000-00004AA50000}"/>
    <cellStyle name="Note 6 16 2 2 3 2" xfId="25348" xr:uid="{00000000-0005-0000-0000-00004BA50000}"/>
    <cellStyle name="Note 6 16 2 2 3 3" xfId="39801" xr:uid="{00000000-0005-0000-0000-00004CA50000}"/>
    <cellStyle name="Note 6 16 2 2 4" xfId="10354" xr:uid="{00000000-0005-0000-0000-00004DA50000}"/>
    <cellStyle name="Note 6 16 2 2 4 2" xfId="27789" xr:uid="{00000000-0005-0000-0000-00004EA50000}"/>
    <cellStyle name="Note 6 16 2 2 4 3" xfId="42242" xr:uid="{00000000-0005-0000-0000-00004FA50000}"/>
    <cellStyle name="Note 6 16 2 2 5" xfId="12774" xr:uid="{00000000-0005-0000-0000-000050A50000}"/>
    <cellStyle name="Note 6 16 2 2 5 2" xfId="30209" xr:uid="{00000000-0005-0000-0000-000051A50000}"/>
    <cellStyle name="Note 6 16 2 2 5 3" xfId="44662" xr:uid="{00000000-0005-0000-0000-000052A50000}"/>
    <cellStyle name="Note 6 16 2 2 6" xfId="19781" xr:uid="{00000000-0005-0000-0000-000053A50000}"/>
    <cellStyle name="Note 6 16 2 3" xfId="2941" xr:uid="{00000000-0005-0000-0000-000054A50000}"/>
    <cellStyle name="Note 6 16 2 3 2" xfId="5452" xr:uid="{00000000-0005-0000-0000-000055A50000}"/>
    <cellStyle name="Note 6 16 2 3 2 2" xfId="14715" xr:uid="{00000000-0005-0000-0000-000056A50000}"/>
    <cellStyle name="Note 6 16 2 3 2 2 2" xfId="32150" xr:uid="{00000000-0005-0000-0000-000057A50000}"/>
    <cellStyle name="Note 6 16 2 3 2 2 3" xfId="46603" xr:uid="{00000000-0005-0000-0000-000058A50000}"/>
    <cellStyle name="Note 6 16 2 3 2 3" xfId="17176" xr:uid="{00000000-0005-0000-0000-000059A50000}"/>
    <cellStyle name="Note 6 16 2 3 2 3 2" xfId="34611" xr:uid="{00000000-0005-0000-0000-00005AA50000}"/>
    <cellStyle name="Note 6 16 2 3 2 3 3" xfId="49064" xr:uid="{00000000-0005-0000-0000-00005BA50000}"/>
    <cellStyle name="Note 6 16 2 3 2 4" xfId="22888" xr:uid="{00000000-0005-0000-0000-00005CA50000}"/>
    <cellStyle name="Note 6 16 2 3 2 5" xfId="37341" xr:uid="{00000000-0005-0000-0000-00005DA50000}"/>
    <cellStyle name="Note 6 16 2 3 3" xfId="7914" xr:uid="{00000000-0005-0000-0000-00005EA50000}"/>
    <cellStyle name="Note 6 16 2 3 3 2" xfId="25349" xr:uid="{00000000-0005-0000-0000-00005FA50000}"/>
    <cellStyle name="Note 6 16 2 3 3 3" xfId="39802" xr:uid="{00000000-0005-0000-0000-000060A50000}"/>
    <cellStyle name="Note 6 16 2 3 4" xfId="10355" xr:uid="{00000000-0005-0000-0000-000061A50000}"/>
    <cellStyle name="Note 6 16 2 3 4 2" xfId="27790" xr:uid="{00000000-0005-0000-0000-000062A50000}"/>
    <cellStyle name="Note 6 16 2 3 4 3" xfId="42243" xr:uid="{00000000-0005-0000-0000-000063A50000}"/>
    <cellStyle name="Note 6 16 2 3 5" xfId="12775" xr:uid="{00000000-0005-0000-0000-000064A50000}"/>
    <cellStyle name="Note 6 16 2 3 5 2" xfId="30210" xr:uid="{00000000-0005-0000-0000-000065A50000}"/>
    <cellStyle name="Note 6 16 2 3 5 3" xfId="44663" xr:uid="{00000000-0005-0000-0000-000066A50000}"/>
    <cellStyle name="Note 6 16 2 3 6" xfId="19782" xr:uid="{00000000-0005-0000-0000-000067A50000}"/>
    <cellStyle name="Note 6 16 2 4" xfId="2942" xr:uid="{00000000-0005-0000-0000-000068A50000}"/>
    <cellStyle name="Note 6 16 2 4 2" xfId="5453" xr:uid="{00000000-0005-0000-0000-000069A50000}"/>
    <cellStyle name="Note 6 16 2 4 2 2" xfId="22889" xr:uid="{00000000-0005-0000-0000-00006AA50000}"/>
    <cellStyle name="Note 6 16 2 4 2 3" xfId="37342" xr:uid="{00000000-0005-0000-0000-00006BA50000}"/>
    <cellStyle name="Note 6 16 2 4 3" xfId="7915" xr:uid="{00000000-0005-0000-0000-00006CA50000}"/>
    <cellStyle name="Note 6 16 2 4 3 2" xfId="25350" xr:uid="{00000000-0005-0000-0000-00006DA50000}"/>
    <cellStyle name="Note 6 16 2 4 3 3" xfId="39803" xr:uid="{00000000-0005-0000-0000-00006EA50000}"/>
    <cellStyle name="Note 6 16 2 4 4" xfId="10356" xr:uid="{00000000-0005-0000-0000-00006FA50000}"/>
    <cellStyle name="Note 6 16 2 4 4 2" xfId="27791" xr:uid="{00000000-0005-0000-0000-000070A50000}"/>
    <cellStyle name="Note 6 16 2 4 4 3" xfId="42244" xr:uid="{00000000-0005-0000-0000-000071A50000}"/>
    <cellStyle name="Note 6 16 2 4 5" xfId="12776" xr:uid="{00000000-0005-0000-0000-000072A50000}"/>
    <cellStyle name="Note 6 16 2 4 5 2" xfId="30211" xr:uid="{00000000-0005-0000-0000-000073A50000}"/>
    <cellStyle name="Note 6 16 2 4 5 3" xfId="44664" xr:uid="{00000000-0005-0000-0000-000074A50000}"/>
    <cellStyle name="Note 6 16 2 4 6" xfId="15505" xr:uid="{00000000-0005-0000-0000-000075A50000}"/>
    <cellStyle name="Note 6 16 2 4 6 2" xfId="32940" xr:uid="{00000000-0005-0000-0000-000076A50000}"/>
    <cellStyle name="Note 6 16 2 4 6 3" xfId="47393" xr:uid="{00000000-0005-0000-0000-000077A50000}"/>
    <cellStyle name="Note 6 16 2 4 7" xfId="19783" xr:uid="{00000000-0005-0000-0000-000078A50000}"/>
    <cellStyle name="Note 6 16 2 4 8" xfId="20667" xr:uid="{00000000-0005-0000-0000-000079A50000}"/>
    <cellStyle name="Note 6 16 2 5" xfId="5450" xr:uid="{00000000-0005-0000-0000-00007AA50000}"/>
    <cellStyle name="Note 6 16 2 5 2" xfId="14713" xr:uid="{00000000-0005-0000-0000-00007BA50000}"/>
    <cellStyle name="Note 6 16 2 5 2 2" xfId="32148" xr:uid="{00000000-0005-0000-0000-00007CA50000}"/>
    <cellStyle name="Note 6 16 2 5 2 3" xfId="46601" xr:uid="{00000000-0005-0000-0000-00007DA50000}"/>
    <cellStyle name="Note 6 16 2 5 3" xfId="17174" xr:uid="{00000000-0005-0000-0000-00007EA50000}"/>
    <cellStyle name="Note 6 16 2 5 3 2" xfId="34609" xr:uid="{00000000-0005-0000-0000-00007FA50000}"/>
    <cellStyle name="Note 6 16 2 5 3 3" xfId="49062" xr:uid="{00000000-0005-0000-0000-000080A50000}"/>
    <cellStyle name="Note 6 16 2 5 4" xfId="22886" xr:uid="{00000000-0005-0000-0000-000081A50000}"/>
    <cellStyle name="Note 6 16 2 5 5" xfId="37339" xr:uid="{00000000-0005-0000-0000-000082A50000}"/>
    <cellStyle name="Note 6 16 2 6" xfId="7912" xr:uid="{00000000-0005-0000-0000-000083A50000}"/>
    <cellStyle name="Note 6 16 2 6 2" xfId="25347" xr:uid="{00000000-0005-0000-0000-000084A50000}"/>
    <cellStyle name="Note 6 16 2 6 3" xfId="39800" xr:uid="{00000000-0005-0000-0000-000085A50000}"/>
    <cellStyle name="Note 6 16 2 7" xfId="10353" xr:uid="{00000000-0005-0000-0000-000086A50000}"/>
    <cellStyle name="Note 6 16 2 7 2" xfId="27788" xr:uid="{00000000-0005-0000-0000-000087A50000}"/>
    <cellStyle name="Note 6 16 2 7 3" xfId="42241" xr:uid="{00000000-0005-0000-0000-000088A50000}"/>
    <cellStyle name="Note 6 16 2 8" xfId="12773" xr:uid="{00000000-0005-0000-0000-000089A50000}"/>
    <cellStyle name="Note 6 16 2 8 2" xfId="30208" xr:uid="{00000000-0005-0000-0000-00008AA50000}"/>
    <cellStyle name="Note 6 16 2 8 3" xfId="44661" xr:uid="{00000000-0005-0000-0000-00008BA50000}"/>
    <cellStyle name="Note 6 16 2 9" xfId="19780" xr:uid="{00000000-0005-0000-0000-00008CA50000}"/>
    <cellStyle name="Note 6 16 3" xfId="2943" xr:uid="{00000000-0005-0000-0000-00008DA50000}"/>
    <cellStyle name="Note 6 16 3 2" xfId="2944" xr:uid="{00000000-0005-0000-0000-00008EA50000}"/>
    <cellStyle name="Note 6 16 3 2 2" xfId="5455" xr:uid="{00000000-0005-0000-0000-00008FA50000}"/>
    <cellStyle name="Note 6 16 3 2 2 2" xfId="14717" xr:uid="{00000000-0005-0000-0000-000090A50000}"/>
    <cellStyle name="Note 6 16 3 2 2 2 2" xfId="32152" xr:uid="{00000000-0005-0000-0000-000091A50000}"/>
    <cellStyle name="Note 6 16 3 2 2 2 3" xfId="46605" xr:uid="{00000000-0005-0000-0000-000092A50000}"/>
    <cellStyle name="Note 6 16 3 2 2 3" xfId="17178" xr:uid="{00000000-0005-0000-0000-000093A50000}"/>
    <cellStyle name="Note 6 16 3 2 2 3 2" xfId="34613" xr:uid="{00000000-0005-0000-0000-000094A50000}"/>
    <cellStyle name="Note 6 16 3 2 2 3 3" xfId="49066" xr:uid="{00000000-0005-0000-0000-000095A50000}"/>
    <cellStyle name="Note 6 16 3 2 2 4" xfId="22891" xr:uid="{00000000-0005-0000-0000-000096A50000}"/>
    <cellStyle name="Note 6 16 3 2 2 5" xfId="37344" xr:uid="{00000000-0005-0000-0000-000097A50000}"/>
    <cellStyle name="Note 6 16 3 2 3" xfId="7917" xr:uid="{00000000-0005-0000-0000-000098A50000}"/>
    <cellStyle name="Note 6 16 3 2 3 2" xfId="25352" xr:uid="{00000000-0005-0000-0000-000099A50000}"/>
    <cellStyle name="Note 6 16 3 2 3 3" xfId="39805" xr:uid="{00000000-0005-0000-0000-00009AA50000}"/>
    <cellStyle name="Note 6 16 3 2 4" xfId="10358" xr:uid="{00000000-0005-0000-0000-00009BA50000}"/>
    <cellStyle name="Note 6 16 3 2 4 2" xfId="27793" xr:uid="{00000000-0005-0000-0000-00009CA50000}"/>
    <cellStyle name="Note 6 16 3 2 4 3" xfId="42246" xr:uid="{00000000-0005-0000-0000-00009DA50000}"/>
    <cellStyle name="Note 6 16 3 2 5" xfId="12778" xr:uid="{00000000-0005-0000-0000-00009EA50000}"/>
    <cellStyle name="Note 6 16 3 2 5 2" xfId="30213" xr:uid="{00000000-0005-0000-0000-00009FA50000}"/>
    <cellStyle name="Note 6 16 3 2 5 3" xfId="44666" xr:uid="{00000000-0005-0000-0000-0000A0A50000}"/>
    <cellStyle name="Note 6 16 3 2 6" xfId="19785" xr:uid="{00000000-0005-0000-0000-0000A1A50000}"/>
    <cellStyle name="Note 6 16 3 3" xfId="2945" xr:uid="{00000000-0005-0000-0000-0000A2A50000}"/>
    <cellStyle name="Note 6 16 3 3 2" xfId="5456" xr:uid="{00000000-0005-0000-0000-0000A3A50000}"/>
    <cellStyle name="Note 6 16 3 3 2 2" xfId="14718" xr:uid="{00000000-0005-0000-0000-0000A4A50000}"/>
    <cellStyle name="Note 6 16 3 3 2 2 2" xfId="32153" xr:uid="{00000000-0005-0000-0000-0000A5A50000}"/>
    <cellStyle name="Note 6 16 3 3 2 2 3" xfId="46606" xr:uid="{00000000-0005-0000-0000-0000A6A50000}"/>
    <cellStyle name="Note 6 16 3 3 2 3" xfId="17179" xr:uid="{00000000-0005-0000-0000-0000A7A50000}"/>
    <cellStyle name="Note 6 16 3 3 2 3 2" xfId="34614" xr:uid="{00000000-0005-0000-0000-0000A8A50000}"/>
    <cellStyle name="Note 6 16 3 3 2 3 3" xfId="49067" xr:uid="{00000000-0005-0000-0000-0000A9A50000}"/>
    <cellStyle name="Note 6 16 3 3 2 4" xfId="22892" xr:uid="{00000000-0005-0000-0000-0000AAA50000}"/>
    <cellStyle name="Note 6 16 3 3 2 5" xfId="37345" xr:uid="{00000000-0005-0000-0000-0000ABA50000}"/>
    <cellStyle name="Note 6 16 3 3 3" xfId="7918" xr:uid="{00000000-0005-0000-0000-0000ACA50000}"/>
    <cellStyle name="Note 6 16 3 3 3 2" xfId="25353" xr:uid="{00000000-0005-0000-0000-0000ADA50000}"/>
    <cellStyle name="Note 6 16 3 3 3 3" xfId="39806" xr:uid="{00000000-0005-0000-0000-0000AEA50000}"/>
    <cellStyle name="Note 6 16 3 3 4" xfId="10359" xr:uid="{00000000-0005-0000-0000-0000AFA50000}"/>
    <cellStyle name="Note 6 16 3 3 4 2" xfId="27794" xr:uid="{00000000-0005-0000-0000-0000B0A50000}"/>
    <cellStyle name="Note 6 16 3 3 4 3" xfId="42247" xr:uid="{00000000-0005-0000-0000-0000B1A50000}"/>
    <cellStyle name="Note 6 16 3 3 5" xfId="12779" xr:uid="{00000000-0005-0000-0000-0000B2A50000}"/>
    <cellStyle name="Note 6 16 3 3 5 2" xfId="30214" xr:uid="{00000000-0005-0000-0000-0000B3A50000}"/>
    <cellStyle name="Note 6 16 3 3 5 3" xfId="44667" xr:uid="{00000000-0005-0000-0000-0000B4A50000}"/>
    <cellStyle name="Note 6 16 3 3 6" xfId="19786" xr:uid="{00000000-0005-0000-0000-0000B5A50000}"/>
    <cellStyle name="Note 6 16 3 4" xfId="2946" xr:uid="{00000000-0005-0000-0000-0000B6A50000}"/>
    <cellStyle name="Note 6 16 3 4 2" xfId="5457" xr:uid="{00000000-0005-0000-0000-0000B7A50000}"/>
    <cellStyle name="Note 6 16 3 4 2 2" xfId="22893" xr:uid="{00000000-0005-0000-0000-0000B8A50000}"/>
    <cellStyle name="Note 6 16 3 4 2 3" xfId="37346" xr:uid="{00000000-0005-0000-0000-0000B9A50000}"/>
    <cellStyle name="Note 6 16 3 4 3" xfId="7919" xr:uid="{00000000-0005-0000-0000-0000BAA50000}"/>
    <cellStyle name="Note 6 16 3 4 3 2" xfId="25354" xr:uid="{00000000-0005-0000-0000-0000BBA50000}"/>
    <cellStyle name="Note 6 16 3 4 3 3" xfId="39807" xr:uid="{00000000-0005-0000-0000-0000BCA50000}"/>
    <cellStyle name="Note 6 16 3 4 4" xfId="10360" xr:uid="{00000000-0005-0000-0000-0000BDA50000}"/>
    <cellStyle name="Note 6 16 3 4 4 2" xfId="27795" xr:uid="{00000000-0005-0000-0000-0000BEA50000}"/>
    <cellStyle name="Note 6 16 3 4 4 3" xfId="42248" xr:uid="{00000000-0005-0000-0000-0000BFA50000}"/>
    <cellStyle name="Note 6 16 3 4 5" xfId="12780" xr:uid="{00000000-0005-0000-0000-0000C0A50000}"/>
    <cellStyle name="Note 6 16 3 4 5 2" xfId="30215" xr:uid="{00000000-0005-0000-0000-0000C1A50000}"/>
    <cellStyle name="Note 6 16 3 4 5 3" xfId="44668" xr:uid="{00000000-0005-0000-0000-0000C2A50000}"/>
    <cellStyle name="Note 6 16 3 4 6" xfId="15506" xr:uid="{00000000-0005-0000-0000-0000C3A50000}"/>
    <cellStyle name="Note 6 16 3 4 6 2" xfId="32941" xr:uid="{00000000-0005-0000-0000-0000C4A50000}"/>
    <cellStyle name="Note 6 16 3 4 6 3" xfId="47394" xr:uid="{00000000-0005-0000-0000-0000C5A50000}"/>
    <cellStyle name="Note 6 16 3 4 7" xfId="19787" xr:uid="{00000000-0005-0000-0000-0000C6A50000}"/>
    <cellStyle name="Note 6 16 3 4 8" xfId="20668" xr:uid="{00000000-0005-0000-0000-0000C7A50000}"/>
    <cellStyle name="Note 6 16 3 5" xfId="5454" xr:uid="{00000000-0005-0000-0000-0000C8A50000}"/>
    <cellStyle name="Note 6 16 3 5 2" xfId="14716" xr:uid="{00000000-0005-0000-0000-0000C9A50000}"/>
    <cellStyle name="Note 6 16 3 5 2 2" xfId="32151" xr:uid="{00000000-0005-0000-0000-0000CAA50000}"/>
    <cellStyle name="Note 6 16 3 5 2 3" xfId="46604" xr:uid="{00000000-0005-0000-0000-0000CBA50000}"/>
    <cellStyle name="Note 6 16 3 5 3" xfId="17177" xr:uid="{00000000-0005-0000-0000-0000CCA50000}"/>
    <cellStyle name="Note 6 16 3 5 3 2" xfId="34612" xr:uid="{00000000-0005-0000-0000-0000CDA50000}"/>
    <cellStyle name="Note 6 16 3 5 3 3" xfId="49065" xr:uid="{00000000-0005-0000-0000-0000CEA50000}"/>
    <cellStyle name="Note 6 16 3 5 4" xfId="22890" xr:uid="{00000000-0005-0000-0000-0000CFA50000}"/>
    <cellStyle name="Note 6 16 3 5 5" xfId="37343" xr:uid="{00000000-0005-0000-0000-0000D0A50000}"/>
    <cellStyle name="Note 6 16 3 6" xfId="7916" xr:uid="{00000000-0005-0000-0000-0000D1A50000}"/>
    <cellStyle name="Note 6 16 3 6 2" xfId="25351" xr:uid="{00000000-0005-0000-0000-0000D2A50000}"/>
    <cellStyle name="Note 6 16 3 6 3" xfId="39804" xr:uid="{00000000-0005-0000-0000-0000D3A50000}"/>
    <cellStyle name="Note 6 16 3 7" xfId="10357" xr:uid="{00000000-0005-0000-0000-0000D4A50000}"/>
    <cellStyle name="Note 6 16 3 7 2" xfId="27792" xr:uid="{00000000-0005-0000-0000-0000D5A50000}"/>
    <cellStyle name="Note 6 16 3 7 3" xfId="42245" xr:uid="{00000000-0005-0000-0000-0000D6A50000}"/>
    <cellStyle name="Note 6 16 3 8" xfId="12777" xr:uid="{00000000-0005-0000-0000-0000D7A50000}"/>
    <cellStyle name="Note 6 16 3 8 2" xfId="30212" xr:uid="{00000000-0005-0000-0000-0000D8A50000}"/>
    <cellStyle name="Note 6 16 3 8 3" xfId="44665" xr:uid="{00000000-0005-0000-0000-0000D9A50000}"/>
    <cellStyle name="Note 6 16 3 9" xfId="19784" xr:uid="{00000000-0005-0000-0000-0000DAA50000}"/>
    <cellStyle name="Note 6 16 4" xfId="2947" xr:uid="{00000000-0005-0000-0000-0000DBA50000}"/>
    <cellStyle name="Note 6 16 4 2" xfId="2948" xr:uid="{00000000-0005-0000-0000-0000DCA50000}"/>
    <cellStyle name="Note 6 16 4 2 2" xfId="5459" xr:uid="{00000000-0005-0000-0000-0000DDA50000}"/>
    <cellStyle name="Note 6 16 4 2 2 2" xfId="14720" xr:uid="{00000000-0005-0000-0000-0000DEA50000}"/>
    <cellStyle name="Note 6 16 4 2 2 2 2" xfId="32155" xr:uid="{00000000-0005-0000-0000-0000DFA50000}"/>
    <cellStyle name="Note 6 16 4 2 2 2 3" xfId="46608" xr:uid="{00000000-0005-0000-0000-0000E0A50000}"/>
    <cellStyle name="Note 6 16 4 2 2 3" xfId="17181" xr:uid="{00000000-0005-0000-0000-0000E1A50000}"/>
    <cellStyle name="Note 6 16 4 2 2 3 2" xfId="34616" xr:uid="{00000000-0005-0000-0000-0000E2A50000}"/>
    <cellStyle name="Note 6 16 4 2 2 3 3" xfId="49069" xr:uid="{00000000-0005-0000-0000-0000E3A50000}"/>
    <cellStyle name="Note 6 16 4 2 2 4" xfId="22895" xr:uid="{00000000-0005-0000-0000-0000E4A50000}"/>
    <cellStyle name="Note 6 16 4 2 2 5" xfId="37348" xr:uid="{00000000-0005-0000-0000-0000E5A50000}"/>
    <cellStyle name="Note 6 16 4 2 3" xfId="7921" xr:uid="{00000000-0005-0000-0000-0000E6A50000}"/>
    <cellStyle name="Note 6 16 4 2 3 2" xfId="25356" xr:uid="{00000000-0005-0000-0000-0000E7A50000}"/>
    <cellStyle name="Note 6 16 4 2 3 3" xfId="39809" xr:uid="{00000000-0005-0000-0000-0000E8A50000}"/>
    <cellStyle name="Note 6 16 4 2 4" xfId="10362" xr:uid="{00000000-0005-0000-0000-0000E9A50000}"/>
    <cellStyle name="Note 6 16 4 2 4 2" xfId="27797" xr:uid="{00000000-0005-0000-0000-0000EAA50000}"/>
    <cellStyle name="Note 6 16 4 2 4 3" xfId="42250" xr:uid="{00000000-0005-0000-0000-0000EBA50000}"/>
    <cellStyle name="Note 6 16 4 2 5" xfId="12782" xr:uid="{00000000-0005-0000-0000-0000ECA50000}"/>
    <cellStyle name="Note 6 16 4 2 5 2" xfId="30217" xr:uid="{00000000-0005-0000-0000-0000EDA50000}"/>
    <cellStyle name="Note 6 16 4 2 5 3" xfId="44670" xr:uid="{00000000-0005-0000-0000-0000EEA50000}"/>
    <cellStyle name="Note 6 16 4 2 6" xfId="19789" xr:uid="{00000000-0005-0000-0000-0000EFA50000}"/>
    <cellStyle name="Note 6 16 4 3" xfId="2949" xr:uid="{00000000-0005-0000-0000-0000F0A50000}"/>
    <cellStyle name="Note 6 16 4 3 2" xfId="5460" xr:uid="{00000000-0005-0000-0000-0000F1A50000}"/>
    <cellStyle name="Note 6 16 4 3 2 2" xfId="14721" xr:uid="{00000000-0005-0000-0000-0000F2A50000}"/>
    <cellStyle name="Note 6 16 4 3 2 2 2" xfId="32156" xr:uid="{00000000-0005-0000-0000-0000F3A50000}"/>
    <cellStyle name="Note 6 16 4 3 2 2 3" xfId="46609" xr:uid="{00000000-0005-0000-0000-0000F4A50000}"/>
    <cellStyle name="Note 6 16 4 3 2 3" xfId="17182" xr:uid="{00000000-0005-0000-0000-0000F5A50000}"/>
    <cellStyle name="Note 6 16 4 3 2 3 2" xfId="34617" xr:uid="{00000000-0005-0000-0000-0000F6A50000}"/>
    <cellStyle name="Note 6 16 4 3 2 3 3" xfId="49070" xr:uid="{00000000-0005-0000-0000-0000F7A50000}"/>
    <cellStyle name="Note 6 16 4 3 2 4" xfId="22896" xr:uid="{00000000-0005-0000-0000-0000F8A50000}"/>
    <cellStyle name="Note 6 16 4 3 2 5" xfId="37349" xr:uid="{00000000-0005-0000-0000-0000F9A50000}"/>
    <cellStyle name="Note 6 16 4 3 3" xfId="7922" xr:uid="{00000000-0005-0000-0000-0000FAA50000}"/>
    <cellStyle name="Note 6 16 4 3 3 2" xfId="25357" xr:uid="{00000000-0005-0000-0000-0000FBA50000}"/>
    <cellStyle name="Note 6 16 4 3 3 3" xfId="39810" xr:uid="{00000000-0005-0000-0000-0000FCA50000}"/>
    <cellStyle name="Note 6 16 4 3 4" xfId="10363" xr:uid="{00000000-0005-0000-0000-0000FDA50000}"/>
    <cellStyle name="Note 6 16 4 3 4 2" xfId="27798" xr:uid="{00000000-0005-0000-0000-0000FEA50000}"/>
    <cellStyle name="Note 6 16 4 3 4 3" xfId="42251" xr:uid="{00000000-0005-0000-0000-0000FFA50000}"/>
    <cellStyle name="Note 6 16 4 3 5" xfId="12783" xr:uid="{00000000-0005-0000-0000-000000A60000}"/>
    <cellStyle name="Note 6 16 4 3 5 2" xfId="30218" xr:uid="{00000000-0005-0000-0000-000001A60000}"/>
    <cellStyle name="Note 6 16 4 3 5 3" xfId="44671" xr:uid="{00000000-0005-0000-0000-000002A60000}"/>
    <cellStyle name="Note 6 16 4 3 6" xfId="19790" xr:uid="{00000000-0005-0000-0000-000003A60000}"/>
    <cellStyle name="Note 6 16 4 4" xfId="2950" xr:uid="{00000000-0005-0000-0000-000004A60000}"/>
    <cellStyle name="Note 6 16 4 4 2" xfId="5461" xr:uid="{00000000-0005-0000-0000-000005A60000}"/>
    <cellStyle name="Note 6 16 4 4 2 2" xfId="22897" xr:uid="{00000000-0005-0000-0000-000006A60000}"/>
    <cellStyle name="Note 6 16 4 4 2 3" xfId="37350" xr:uid="{00000000-0005-0000-0000-000007A60000}"/>
    <cellStyle name="Note 6 16 4 4 3" xfId="7923" xr:uid="{00000000-0005-0000-0000-000008A60000}"/>
    <cellStyle name="Note 6 16 4 4 3 2" xfId="25358" xr:uid="{00000000-0005-0000-0000-000009A60000}"/>
    <cellStyle name="Note 6 16 4 4 3 3" xfId="39811" xr:uid="{00000000-0005-0000-0000-00000AA60000}"/>
    <cellStyle name="Note 6 16 4 4 4" xfId="10364" xr:uid="{00000000-0005-0000-0000-00000BA60000}"/>
    <cellStyle name="Note 6 16 4 4 4 2" xfId="27799" xr:uid="{00000000-0005-0000-0000-00000CA60000}"/>
    <cellStyle name="Note 6 16 4 4 4 3" xfId="42252" xr:uid="{00000000-0005-0000-0000-00000DA60000}"/>
    <cellStyle name="Note 6 16 4 4 5" xfId="12784" xr:uid="{00000000-0005-0000-0000-00000EA60000}"/>
    <cellStyle name="Note 6 16 4 4 5 2" xfId="30219" xr:uid="{00000000-0005-0000-0000-00000FA60000}"/>
    <cellStyle name="Note 6 16 4 4 5 3" xfId="44672" xr:uid="{00000000-0005-0000-0000-000010A60000}"/>
    <cellStyle name="Note 6 16 4 4 6" xfId="15507" xr:uid="{00000000-0005-0000-0000-000011A60000}"/>
    <cellStyle name="Note 6 16 4 4 6 2" xfId="32942" xr:uid="{00000000-0005-0000-0000-000012A60000}"/>
    <cellStyle name="Note 6 16 4 4 6 3" xfId="47395" xr:uid="{00000000-0005-0000-0000-000013A60000}"/>
    <cellStyle name="Note 6 16 4 4 7" xfId="19791" xr:uid="{00000000-0005-0000-0000-000014A60000}"/>
    <cellStyle name="Note 6 16 4 4 8" xfId="20669" xr:uid="{00000000-0005-0000-0000-000015A60000}"/>
    <cellStyle name="Note 6 16 4 5" xfId="5458" xr:uid="{00000000-0005-0000-0000-000016A60000}"/>
    <cellStyle name="Note 6 16 4 5 2" xfId="14719" xr:uid="{00000000-0005-0000-0000-000017A60000}"/>
    <cellStyle name="Note 6 16 4 5 2 2" xfId="32154" xr:uid="{00000000-0005-0000-0000-000018A60000}"/>
    <cellStyle name="Note 6 16 4 5 2 3" xfId="46607" xr:uid="{00000000-0005-0000-0000-000019A60000}"/>
    <cellStyle name="Note 6 16 4 5 3" xfId="17180" xr:uid="{00000000-0005-0000-0000-00001AA60000}"/>
    <cellStyle name="Note 6 16 4 5 3 2" xfId="34615" xr:uid="{00000000-0005-0000-0000-00001BA60000}"/>
    <cellStyle name="Note 6 16 4 5 3 3" xfId="49068" xr:uid="{00000000-0005-0000-0000-00001CA60000}"/>
    <cellStyle name="Note 6 16 4 5 4" xfId="22894" xr:uid="{00000000-0005-0000-0000-00001DA60000}"/>
    <cellStyle name="Note 6 16 4 5 5" xfId="37347" xr:uid="{00000000-0005-0000-0000-00001EA60000}"/>
    <cellStyle name="Note 6 16 4 6" xfId="7920" xr:uid="{00000000-0005-0000-0000-00001FA60000}"/>
    <cellStyle name="Note 6 16 4 6 2" xfId="25355" xr:uid="{00000000-0005-0000-0000-000020A60000}"/>
    <cellStyle name="Note 6 16 4 6 3" xfId="39808" xr:uid="{00000000-0005-0000-0000-000021A60000}"/>
    <cellStyle name="Note 6 16 4 7" xfId="10361" xr:uid="{00000000-0005-0000-0000-000022A60000}"/>
    <cellStyle name="Note 6 16 4 7 2" xfId="27796" xr:uid="{00000000-0005-0000-0000-000023A60000}"/>
    <cellStyle name="Note 6 16 4 7 3" xfId="42249" xr:uid="{00000000-0005-0000-0000-000024A60000}"/>
    <cellStyle name="Note 6 16 4 8" xfId="12781" xr:uid="{00000000-0005-0000-0000-000025A60000}"/>
    <cellStyle name="Note 6 16 4 8 2" xfId="30216" xr:uid="{00000000-0005-0000-0000-000026A60000}"/>
    <cellStyle name="Note 6 16 4 8 3" xfId="44669" xr:uid="{00000000-0005-0000-0000-000027A60000}"/>
    <cellStyle name="Note 6 16 4 9" xfId="19788" xr:uid="{00000000-0005-0000-0000-000028A60000}"/>
    <cellStyle name="Note 6 16 5" xfId="2951" xr:uid="{00000000-0005-0000-0000-000029A60000}"/>
    <cellStyle name="Note 6 16 5 2" xfId="2952" xr:uid="{00000000-0005-0000-0000-00002AA60000}"/>
    <cellStyle name="Note 6 16 5 2 2" xfId="5463" xr:uid="{00000000-0005-0000-0000-00002BA60000}"/>
    <cellStyle name="Note 6 16 5 2 2 2" xfId="14723" xr:uid="{00000000-0005-0000-0000-00002CA60000}"/>
    <cellStyle name="Note 6 16 5 2 2 2 2" xfId="32158" xr:uid="{00000000-0005-0000-0000-00002DA60000}"/>
    <cellStyle name="Note 6 16 5 2 2 2 3" xfId="46611" xr:uid="{00000000-0005-0000-0000-00002EA60000}"/>
    <cellStyle name="Note 6 16 5 2 2 3" xfId="17184" xr:uid="{00000000-0005-0000-0000-00002FA60000}"/>
    <cellStyle name="Note 6 16 5 2 2 3 2" xfId="34619" xr:uid="{00000000-0005-0000-0000-000030A60000}"/>
    <cellStyle name="Note 6 16 5 2 2 3 3" xfId="49072" xr:uid="{00000000-0005-0000-0000-000031A60000}"/>
    <cellStyle name="Note 6 16 5 2 2 4" xfId="22899" xr:uid="{00000000-0005-0000-0000-000032A60000}"/>
    <cellStyle name="Note 6 16 5 2 2 5" xfId="37352" xr:uid="{00000000-0005-0000-0000-000033A60000}"/>
    <cellStyle name="Note 6 16 5 2 3" xfId="7925" xr:uid="{00000000-0005-0000-0000-000034A60000}"/>
    <cellStyle name="Note 6 16 5 2 3 2" xfId="25360" xr:uid="{00000000-0005-0000-0000-000035A60000}"/>
    <cellStyle name="Note 6 16 5 2 3 3" xfId="39813" xr:uid="{00000000-0005-0000-0000-000036A60000}"/>
    <cellStyle name="Note 6 16 5 2 4" xfId="10366" xr:uid="{00000000-0005-0000-0000-000037A60000}"/>
    <cellStyle name="Note 6 16 5 2 4 2" xfId="27801" xr:uid="{00000000-0005-0000-0000-000038A60000}"/>
    <cellStyle name="Note 6 16 5 2 4 3" xfId="42254" xr:uid="{00000000-0005-0000-0000-000039A60000}"/>
    <cellStyle name="Note 6 16 5 2 5" xfId="12786" xr:uid="{00000000-0005-0000-0000-00003AA60000}"/>
    <cellStyle name="Note 6 16 5 2 5 2" xfId="30221" xr:uid="{00000000-0005-0000-0000-00003BA60000}"/>
    <cellStyle name="Note 6 16 5 2 5 3" xfId="44674" xr:uid="{00000000-0005-0000-0000-00003CA60000}"/>
    <cellStyle name="Note 6 16 5 2 6" xfId="19793" xr:uid="{00000000-0005-0000-0000-00003DA60000}"/>
    <cellStyle name="Note 6 16 5 3" xfId="2953" xr:uid="{00000000-0005-0000-0000-00003EA60000}"/>
    <cellStyle name="Note 6 16 5 3 2" xfId="5464" xr:uid="{00000000-0005-0000-0000-00003FA60000}"/>
    <cellStyle name="Note 6 16 5 3 2 2" xfId="14724" xr:uid="{00000000-0005-0000-0000-000040A60000}"/>
    <cellStyle name="Note 6 16 5 3 2 2 2" xfId="32159" xr:uid="{00000000-0005-0000-0000-000041A60000}"/>
    <cellStyle name="Note 6 16 5 3 2 2 3" xfId="46612" xr:uid="{00000000-0005-0000-0000-000042A60000}"/>
    <cellStyle name="Note 6 16 5 3 2 3" xfId="17185" xr:uid="{00000000-0005-0000-0000-000043A60000}"/>
    <cellStyle name="Note 6 16 5 3 2 3 2" xfId="34620" xr:uid="{00000000-0005-0000-0000-000044A60000}"/>
    <cellStyle name="Note 6 16 5 3 2 3 3" xfId="49073" xr:uid="{00000000-0005-0000-0000-000045A60000}"/>
    <cellStyle name="Note 6 16 5 3 2 4" xfId="22900" xr:uid="{00000000-0005-0000-0000-000046A60000}"/>
    <cellStyle name="Note 6 16 5 3 2 5" xfId="37353" xr:uid="{00000000-0005-0000-0000-000047A60000}"/>
    <cellStyle name="Note 6 16 5 3 3" xfId="7926" xr:uid="{00000000-0005-0000-0000-000048A60000}"/>
    <cellStyle name="Note 6 16 5 3 3 2" xfId="25361" xr:uid="{00000000-0005-0000-0000-000049A60000}"/>
    <cellStyle name="Note 6 16 5 3 3 3" xfId="39814" xr:uid="{00000000-0005-0000-0000-00004AA60000}"/>
    <cellStyle name="Note 6 16 5 3 4" xfId="10367" xr:uid="{00000000-0005-0000-0000-00004BA60000}"/>
    <cellStyle name="Note 6 16 5 3 4 2" xfId="27802" xr:uid="{00000000-0005-0000-0000-00004CA60000}"/>
    <cellStyle name="Note 6 16 5 3 4 3" xfId="42255" xr:uid="{00000000-0005-0000-0000-00004DA60000}"/>
    <cellStyle name="Note 6 16 5 3 5" xfId="12787" xr:uid="{00000000-0005-0000-0000-00004EA60000}"/>
    <cellStyle name="Note 6 16 5 3 5 2" xfId="30222" xr:uid="{00000000-0005-0000-0000-00004FA60000}"/>
    <cellStyle name="Note 6 16 5 3 5 3" xfId="44675" xr:uid="{00000000-0005-0000-0000-000050A60000}"/>
    <cellStyle name="Note 6 16 5 3 6" xfId="19794" xr:uid="{00000000-0005-0000-0000-000051A60000}"/>
    <cellStyle name="Note 6 16 5 4" xfId="2954" xr:uid="{00000000-0005-0000-0000-000052A60000}"/>
    <cellStyle name="Note 6 16 5 4 2" xfId="5465" xr:uid="{00000000-0005-0000-0000-000053A60000}"/>
    <cellStyle name="Note 6 16 5 4 2 2" xfId="22901" xr:uid="{00000000-0005-0000-0000-000054A60000}"/>
    <cellStyle name="Note 6 16 5 4 2 3" xfId="37354" xr:uid="{00000000-0005-0000-0000-000055A60000}"/>
    <cellStyle name="Note 6 16 5 4 3" xfId="7927" xr:uid="{00000000-0005-0000-0000-000056A60000}"/>
    <cellStyle name="Note 6 16 5 4 3 2" xfId="25362" xr:uid="{00000000-0005-0000-0000-000057A60000}"/>
    <cellStyle name="Note 6 16 5 4 3 3" xfId="39815" xr:uid="{00000000-0005-0000-0000-000058A60000}"/>
    <cellStyle name="Note 6 16 5 4 4" xfId="10368" xr:uid="{00000000-0005-0000-0000-000059A60000}"/>
    <cellStyle name="Note 6 16 5 4 4 2" xfId="27803" xr:uid="{00000000-0005-0000-0000-00005AA60000}"/>
    <cellStyle name="Note 6 16 5 4 4 3" xfId="42256" xr:uid="{00000000-0005-0000-0000-00005BA60000}"/>
    <cellStyle name="Note 6 16 5 4 5" xfId="12788" xr:uid="{00000000-0005-0000-0000-00005CA60000}"/>
    <cellStyle name="Note 6 16 5 4 5 2" xfId="30223" xr:uid="{00000000-0005-0000-0000-00005DA60000}"/>
    <cellStyle name="Note 6 16 5 4 5 3" xfId="44676" xr:uid="{00000000-0005-0000-0000-00005EA60000}"/>
    <cellStyle name="Note 6 16 5 4 6" xfId="15508" xr:uid="{00000000-0005-0000-0000-00005FA60000}"/>
    <cellStyle name="Note 6 16 5 4 6 2" xfId="32943" xr:uid="{00000000-0005-0000-0000-000060A60000}"/>
    <cellStyle name="Note 6 16 5 4 6 3" xfId="47396" xr:uid="{00000000-0005-0000-0000-000061A60000}"/>
    <cellStyle name="Note 6 16 5 4 7" xfId="19795" xr:uid="{00000000-0005-0000-0000-000062A60000}"/>
    <cellStyle name="Note 6 16 5 4 8" xfId="20670" xr:uid="{00000000-0005-0000-0000-000063A60000}"/>
    <cellStyle name="Note 6 16 5 5" xfId="5462" xr:uid="{00000000-0005-0000-0000-000064A60000}"/>
    <cellStyle name="Note 6 16 5 5 2" xfId="14722" xr:uid="{00000000-0005-0000-0000-000065A60000}"/>
    <cellStyle name="Note 6 16 5 5 2 2" xfId="32157" xr:uid="{00000000-0005-0000-0000-000066A60000}"/>
    <cellStyle name="Note 6 16 5 5 2 3" xfId="46610" xr:uid="{00000000-0005-0000-0000-000067A60000}"/>
    <cellStyle name="Note 6 16 5 5 3" xfId="17183" xr:uid="{00000000-0005-0000-0000-000068A60000}"/>
    <cellStyle name="Note 6 16 5 5 3 2" xfId="34618" xr:uid="{00000000-0005-0000-0000-000069A60000}"/>
    <cellStyle name="Note 6 16 5 5 3 3" xfId="49071" xr:uid="{00000000-0005-0000-0000-00006AA60000}"/>
    <cellStyle name="Note 6 16 5 5 4" xfId="22898" xr:uid="{00000000-0005-0000-0000-00006BA60000}"/>
    <cellStyle name="Note 6 16 5 5 5" xfId="37351" xr:uid="{00000000-0005-0000-0000-00006CA60000}"/>
    <cellStyle name="Note 6 16 5 6" xfId="7924" xr:uid="{00000000-0005-0000-0000-00006DA60000}"/>
    <cellStyle name="Note 6 16 5 6 2" xfId="25359" xr:uid="{00000000-0005-0000-0000-00006EA60000}"/>
    <cellStyle name="Note 6 16 5 6 3" xfId="39812" xr:uid="{00000000-0005-0000-0000-00006FA60000}"/>
    <cellStyle name="Note 6 16 5 7" xfId="10365" xr:uid="{00000000-0005-0000-0000-000070A60000}"/>
    <cellStyle name="Note 6 16 5 7 2" xfId="27800" xr:uid="{00000000-0005-0000-0000-000071A60000}"/>
    <cellStyle name="Note 6 16 5 7 3" xfId="42253" xr:uid="{00000000-0005-0000-0000-000072A60000}"/>
    <cellStyle name="Note 6 16 5 8" xfId="12785" xr:uid="{00000000-0005-0000-0000-000073A60000}"/>
    <cellStyle name="Note 6 16 5 8 2" xfId="30220" xr:uid="{00000000-0005-0000-0000-000074A60000}"/>
    <cellStyle name="Note 6 16 5 8 3" xfId="44673" xr:uid="{00000000-0005-0000-0000-000075A60000}"/>
    <cellStyle name="Note 6 16 5 9" xfId="19792" xr:uid="{00000000-0005-0000-0000-000076A60000}"/>
    <cellStyle name="Note 6 16 6" xfId="2955" xr:uid="{00000000-0005-0000-0000-000077A60000}"/>
    <cellStyle name="Note 6 16 6 2" xfId="5466" xr:uid="{00000000-0005-0000-0000-000078A60000}"/>
    <cellStyle name="Note 6 16 6 2 2" xfId="14725" xr:uid="{00000000-0005-0000-0000-000079A60000}"/>
    <cellStyle name="Note 6 16 6 2 2 2" xfId="32160" xr:uid="{00000000-0005-0000-0000-00007AA60000}"/>
    <cellStyle name="Note 6 16 6 2 2 3" xfId="46613" xr:uid="{00000000-0005-0000-0000-00007BA60000}"/>
    <cellStyle name="Note 6 16 6 2 3" xfId="17186" xr:uid="{00000000-0005-0000-0000-00007CA60000}"/>
    <cellStyle name="Note 6 16 6 2 3 2" xfId="34621" xr:uid="{00000000-0005-0000-0000-00007DA60000}"/>
    <cellStyle name="Note 6 16 6 2 3 3" xfId="49074" xr:uid="{00000000-0005-0000-0000-00007EA60000}"/>
    <cellStyle name="Note 6 16 6 2 4" xfId="22902" xr:uid="{00000000-0005-0000-0000-00007FA60000}"/>
    <cellStyle name="Note 6 16 6 2 5" xfId="37355" xr:uid="{00000000-0005-0000-0000-000080A60000}"/>
    <cellStyle name="Note 6 16 6 3" xfId="7928" xr:uid="{00000000-0005-0000-0000-000081A60000}"/>
    <cellStyle name="Note 6 16 6 3 2" xfId="25363" xr:uid="{00000000-0005-0000-0000-000082A60000}"/>
    <cellStyle name="Note 6 16 6 3 3" xfId="39816" xr:uid="{00000000-0005-0000-0000-000083A60000}"/>
    <cellStyle name="Note 6 16 6 4" xfId="10369" xr:uid="{00000000-0005-0000-0000-000084A60000}"/>
    <cellStyle name="Note 6 16 6 4 2" xfId="27804" xr:uid="{00000000-0005-0000-0000-000085A60000}"/>
    <cellStyle name="Note 6 16 6 4 3" xfId="42257" xr:uid="{00000000-0005-0000-0000-000086A60000}"/>
    <cellStyle name="Note 6 16 6 5" xfId="12789" xr:uid="{00000000-0005-0000-0000-000087A60000}"/>
    <cellStyle name="Note 6 16 6 5 2" xfId="30224" xr:uid="{00000000-0005-0000-0000-000088A60000}"/>
    <cellStyle name="Note 6 16 6 5 3" xfId="44677" xr:uid="{00000000-0005-0000-0000-000089A60000}"/>
    <cellStyle name="Note 6 16 6 6" xfId="19796" xr:uid="{00000000-0005-0000-0000-00008AA60000}"/>
    <cellStyle name="Note 6 16 7" xfId="2956" xr:uid="{00000000-0005-0000-0000-00008BA60000}"/>
    <cellStyle name="Note 6 16 7 2" xfId="5467" xr:uid="{00000000-0005-0000-0000-00008CA60000}"/>
    <cellStyle name="Note 6 16 7 2 2" xfId="14726" xr:uid="{00000000-0005-0000-0000-00008DA60000}"/>
    <cellStyle name="Note 6 16 7 2 2 2" xfId="32161" xr:uid="{00000000-0005-0000-0000-00008EA60000}"/>
    <cellStyle name="Note 6 16 7 2 2 3" xfId="46614" xr:uid="{00000000-0005-0000-0000-00008FA60000}"/>
    <cellStyle name="Note 6 16 7 2 3" xfId="17187" xr:uid="{00000000-0005-0000-0000-000090A60000}"/>
    <cellStyle name="Note 6 16 7 2 3 2" xfId="34622" xr:uid="{00000000-0005-0000-0000-000091A60000}"/>
    <cellStyle name="Note 6 16 7 2 3 3" xfId="49075" xr:uid="{00000000-0005-0000-0000-000092A60000}"/>
    <cellStyle name="Note 6 16 7 2 4" xfId="22903" xr:uid="{00000000-0005-0000-0000-000093A60000}"/>
    <cellStyle name="Note 6 16 7 2 5" xfId="37356" xr:uid="{00000000-0005-0000-0000-000094A60000}"/>
    <cellStyle name="Note 6 16 7 3" xfId="7929" xr:uid="{00000000-0005-0000-0000-000095A60000}"/>
    <cellStyle name="Note 6 16 7 3 2" xfId="25364" xr:uid="{00000000-0005-0000-0000-000096A60000}"/>
    <cellStyle name="Note 6 16 7 3 3" xfId="39817" xr:uid="{00000000-0005-0000-0000-000097A60000}"/>
    <cellStyle name="Note 6 16 7 4" xfId="10370" xr:uid="{00000000-0005-0000-0000-000098A60000}"/>
    <cellStyle name="Note 6 16 7 4 2" xfId="27805" xr:uid="{00000000-0005-0000-0000-000099A60000}"/>
    <cellStyle name="Note 6 16 7 4 3" xfId="42258" xr:uid="{00000000-0005-0000-0000-00009AA60000}"/>
    <cellStyle name="Note 6 16 7 5" xfId="12790" xr:uid="{00000000-0005-0000-0000-00009BA60000}"/>
    <cellStyle name="Note 6 16 7 5 2" xfId="30225" xr:uid="{00000000-0005-0000-0000-00009CA60000}"/>
    <cellStyle name="Note 6 16 7 5 3" xfId="44678" xr:uid="{00000000-0005-0000-0000-00009DA60000}"/>
    <cellStyle name="Note 6 16 7 6" xfId="19797" xr:uid="{00000000-0005-0000-0000-00009EA60000}"/>
    <cellStyle name="Note 6 16 8" xfId="2957" xr:uid="{00000000-0005-0000-0000-00009FA60000}"/>
    <cellStyle name="Note 6 16 8 2" xfId="5468" xr:uid="{00000000-0005-0000-0000-0000A0A60000}"/>
    <cellStyle name="Note 6 16 8 2 2" xfId="22904" xr:uid="{00000000-0005-0000-0000-0000A1A60000}"/>
    <cellStyle name="Note 6 16 8 2 3" xfId="37357" xr:uid="{00000000-0005-0000-0000-0000A2A60000}"/>
    <cellStyle name="Note 6 16 8 3" xfId="7930" xr:uid="{00000000-0005-0000-0000-0000A3A60000}"/>
    <cellStyle name="Note 6 16 8 3 2" xfId="25365" xr:uid="{00000000-0005-0000-0000-0000A4A60000}"/>
    <cellStyle name="Note 6 16 8 3 3" xfId="39818" xr:uid="{00000000-0005-0000-0000-0000A5A60000}"/>
    <cellStyle name="Note 6 16 8 4" xfId="10371" xr:uid="{00000000-0005-0000-0000-0000A6A60000}"/>
    <cellStyle name="Note 6 16 8 4 2" xfId="27806" xr:uid="{00000000-0005-0000-0000-0000A7A60000}"/>
    <cellStyle name="Note 6 16 8 4 3" xfId="42259" xr:uid="{00000000-0005-0000-0000-0000A8A60000}"/>
    <cellStyle name="Note 6 16 8 5" xfId="12791" xr:uid="{00000000-0005-0000-0000-0000A9A60000}"/>
    <cellStyle name="Note 6 16 8 5 2" xfId="30226" xr:uid="{00000000-0005-0000-0000-0000AAA60000}"/>
    <cellStyle name="Note 6 16 8 5 3" xfId="44679" xr:uid="{00000000-0005-0000-0000-0000ABA60000}"/>
    <cellStyle name="Note 6 16 8 6" xfId="15509" xr:uid="{00000000-0005-0000-0000-0000ACA60000}"/>
    <cellStyle name="Note 6 16 8 6 2" xfId="32944" xr:uid="{00000000-0005-0000-0000-0000ADA60000}"/>
    <cellStyle name="Note 6 16 8 6 3" xfId="47397" xr:uid="{00000000-0005-0000-0000-0000AEA60000}"/>
    <cellStyle name="Note 6 16 8 7" xfId="19798" xr:uid="{00000000-0005-0000-0000-0000AFA60000}"/>
    <cellStyle name="Note 6 16 8 8" xfId="20671" xr:uid="{00000000-0005-0000-0000-0000B0A60000}"/>
    <cellStyle name="Note 6 16 9" xfId="5449" xr:uid="{00000000-0005-0000-0000-0000B1A60000}"/>
    <cellStyle name="Note 6 16 9 2" xfId="14712" xr:uid="{00000000-0005-0000-0000-0000B2A60000}"/>
    <cellStyle name="Note 6 16 9 2 2" xfId="32147" xr:uid="{00000000-0005-0000-0000-0000B3A60000}"/>
    <cellStyle name="Note 6 16 9 2 3" xfId="46600" xr:uid="{00000000-0005-0000-0000-0000B4A60000}"/>
    <cellStyle name="Note 6 16 9 3" xfId="17173" xr:uid="{00000000-0005-0000-0000-0000B5A60000}"/>
    <cellStyle name="Note 6 16 9 3 2" xfId="34608" xr:uid="{00000000-0005-0000-0000-0000B6A60000}"/>
    <cellStyle name="Note 6 16 9 3 3" xfId="49061" xr:uid="{00000000-0005-0000-0000-0000B7A60000}"/>
    <cellStyle name="Note 6 16 9 4" xfId="22885" xr:uid="{00000000-0005-0000-0000-0000B8A60000}"/>
    <cellStyle name="Note 6 16 9 5" xfId="37338" xr:uid="{00000000-0005-0000-0000-0000B9A60000}"/>
    <cellStyle name="Note 6 17" xfId="2958" xr:uid="{00000000-0005-0000-0000-0000BAA60000}"/>
    <cellStyle name="Note 6 17 10" xfId="7931" xr:uid="{00000000-0005-0000-0000-0000BBA60000}"/>
    <cellStyle name="Note 6 17 10 2" xfId="25366" xr:uid="{00000000-0005-0000-0000-0000BCA60000}"/>
    <cellStyle name="Note 6 17 10 3" xfId="39819" xr:uid="{00000000-0005-0000-0000-0000BDA60000}"/>
    <cellStyle name="Note 6 17 11" xfId="10372" xr:uid="{00000000-0005-0000-0000-0000BEA60000}"/>
    <cellStyle name="Note 6 17 11 2" xfId="27807" xr:uid="{00000000-0005-0000-0000-0000BFA60000}"/>
    <cellStyle name="Note 6 17 11 3" xfId="42260" xr:uid="{00000000-0005-0000-0000-0000C0A60000}"/>
    <cellStyle name="Note 6 17 12" xfId="12792" xr:uid="{00000000-0005-0000-0000-0000C1A60000}"/>
    <cellStyle name="Note 6 17 12 2" xfId="30227" xr:uid="{00000000-0005-0000-0000-0000C2A60000}"/>
    <cellStyle name="Note 6 17 12 3" xfId="44680" xr:uid="{00000000-0005-0000-0000-0000C3A60000}"/>
    <cellStyle name="Note 6 17 13" xfId="19799" xr:uid="{00000000-0005-0000-0000-0000C4A60000}"/>
    <cellStyle name="Note 6 17 2" xfId="2959" xr:uid="{00000000-0005-0000-0000-0000C5A60000}"/>
    <cellStyle name="Note 6 17 2 2" xfId="2960" xr:uid="{00000000-0005-0000-0000-0000C6A60000}"/>
    <cellStyle name="Note 6 17 2 2 2" xfId="5471" xr:uid="{00000000-0005-0000-0000-0000C7A60000}"/>
    <cellStyle name="Note 6 17 2 2 2 2" xfId="14729" xr:uid="{00000000-0005-0000-0000-0000C8A60000}"/>
    <cellStyle name="Note 6 17 2 2 2 2 2" xfId="32164" xr:uid="{00000000-0005-0000-0000-0000C9A60000}"/>
    <cellStyle name="Note 6 17 2 2 2 2 3" xfId="46617" xr:uid="{00000000-0005-0000-0000-0000CAA60000}"/>
    <cellStyle name="Note 6 17 2 2 2 3" xfId="17190" xr:uid="{00000000-0005-0000-0000-0000CBA60000}"/>
    <cellStyle name="Note 6 17 2 2 2 3 2" xfId="34625" xr:uid="{00000000-0005-0000-0000-0000CCA60000}"/>
    <cellStyle name="Note 6 17 2 2 2 3 3" xfId="49078" xr:uid="{00000000-0005-0000-0000-0000CDA60000}"/>
    <cellStyle name="Note 6 17 2 2 2 4" xfId="22907" xr:uid="{00000000-0005-0000-0000-0000CEA60000}"/>
    <cellStyle name="Note 6 17 2 2 2 5" xfId="37360" xr:uid="{00000000-0005-0000-0000-0000CFA60000}"/>
    <cellStyle name="Note 6 17 2 2 3" xfId="7933" xr:uid="{00000000-0005-0000-0000-0000D0A60000}"/>
    <cellStyle name="Note 6 17 2 2 3 2" xfId="25368" xr:uid="{00000000-0005-0000-0000-0000D1A60000}"/>
    <cellStyle name="Note 6 17 2 2 3 3" xfId="39821" xr:uid="{00000000-0005-0000-0000-0000D2A60000}"/>
    <cellStyle name="Note 6 17 2 2 4" xfId="10374" xr:uid="{00000000-0005-0000-0000-0000D3A60000}"/>
    <cellStyle name="Note 6 17 2 2 4 2" xfId="27809" xr:uid="{00000000-0005-0000-0000-0000D4A60000}"/>
    <cellStyle name="Note 6 17 2 2 4 3" xfId="42262" xr:uid="{00000000-0005-0000-0000-0000D5A60000}"/>
    <cellStyle name="Note 6 17 2 2 5" xfId="12794" xr:uid="{00000000-0005-0000-0000-0000D6A60000}"/>
    <cellStyle name="Note 6 17 2 2 5 2" xfId="30229" xr:uid="{00000000-0005-0000-0000-0000D7A60000}"/>
    <cellStyle name="Note 6 17 2 2 5 3" xfId="44682" xr:uid="{00000000-0005-0000-0000-0000D8A60000}"/>
    <cellStyle name="Note 6 17 2 2 6" xfId="19801" xr:uid="{00000000-0005-0000-0000-0000D9A60000}"/>
    <cellStyle name="Note 6 17 2 3" xfId="2961" xr:uid="{00000000-0005-0000-0000-0000DAA60000}"/>
    <cellStyle name="Note 6 17 2 3 2" xfId="5472" xr:uid="{00000000-0005-0000-0000-0000DBA60000}"/>
    <cellStyle name="Note 6 17 2 3 2 2" xfId="14730" xr:uid="{00000000-0005-0000-0000-0000DCA60000}"/>
    <cellStyle name="Note 6 17 2 3 2 2 2" xfId="32165" xr:uid="{00000000-0005-0000-0000-0000DDA60000}"/>
    <cellStyle name="Note 6 17 2 3 2 2 3" xfId="46618" xr:uid="{00000000-0005-0000-0000-0000DEA60000}"/>
    <cellStyle name="Note 6 17 2 3 2 3" xfId="17191" xr:uid="{00000000-0005-0000-0000-0000DFA60000}"/>
    <cellStyle name="Note 6 17 2 3 2 3 2" xfId="34626" xr:uid="{00000000-0005-0000-0000-0000E0A60000}"/>
    <cellStyle name="Note 6 17 2 3 2 3 3" xfId="49079" xr:uid="{00000000-0005-0000-0000-0000E1A60000}"/>
    <cellStyle name="Note 6 17 2 3 2 4" xfId="22908" xr:uid="{00000000-0005-0000-0000-0000E2A60000}"/>
    <cellStyle name="Note 6 17 2 3 2 5" xfId="37361" xr:uid="{00000000-0005-0000-0000-0000E3A60000}"/>
    <cellStyle name="Note 6 17 2 3 3" xfId="7934" xr:uid="{00000000-0005-0000-0000-0000E4A60000}"/>
    <cellStyle name="Note 6 17 2 3 3 2" xfId="25369" xr:uid="{00000000-0005-0000-0000-0000E5A60000}"/>
    <cellStyle name="Note 6 17 2 3 3 3" xfId="39822" xr:uid="{00000000-0005-0000-0000-0000E6A60000}"/>
    <cellStyle name="Note 6 17 2 3 4" xfId="10375" xr:uid="{00000000-0005-0000-0000-0000E7A60000}"/>
    <cellStyle name="Note 6 17 2 3 4 2" xfId="27810" xr:uid="{00000000-0005-0000-0000-0000E8A60000}"/>
    <cellStyle name="Note 6 17 2 3 4 3" xfId="42263" xr:uid="{00000000-0005-0000-0000-0000E9A60000}"/>
    <cellStyle name="Note 6 17 2 3 5" xfId="12795" xr:uid="{00000000-0005-0000-0000-0000EAA60000}"/>
    <cellStyle name="Note 6 17 2 3 5 2" xfId="30230" xr:uid="{00000000-0005-0000-0000-0000EBA60000}"/>
    <cellStyle name="Note 6 17 2 3 5 3" xfId="44683" xr:uid="{00000000-0005-0000-0000-0000ECA60000}"/>
    <cellStyle name="Note 6 17 2 3 6" xfId="19802" xr:uid="{00000000-0005-0000-0000-0000EDA60000}"/>
    <cellStyle name="Note 6 17 2 4" xfId="2962" xr:uid="{00000000-0005-0000-0000-0000EEA60000}"/>
    <cellStyle name="Note 6 17 2 4 2" xfId="5473" xr:uid="{00000000-0005-0000-0000-0000EFA60000}"/>
    <cellStyle name="Note 6 17 2 4 2 2" xfId="22909" xr:uid="{00000000-0005-0000-0000-0000F0A60000}"/>
    <cellStyle name="Note 6 17 2 4 2 3" xfId="37362" xr:uid="{00000000-0005-0000-0000-0000F1A60000}"/>
    <cellStyle name="Note 6 17 2 4 3" xfId="7935" xr:uid="{00000000-0005-0000-0000-0000F2A60000}"/>
    <cellStyle name="Note 6 17 2 4 3 2" xfId="25370" xr:uid="{00000000-0005-0000-0000-0000F3A60000}"/>
    <cellStyle name="Note 6 17 2 4 3 3" xfId="39823" xr:uid="{00000000-0005-0000-0000-0000F4A60000}"/>
    <cellStyle name="Note 6 17 2 4 4" xfId="10376" xr:uid="{00000000-0005-0000-0000-0000F5A60000}"/>
    <cellStyle name="Note 6 17 2 4 4 2" xfId="27811" xr:uid="{00000000-0005-0000-0000-0000F6A60000}"/>
    <cellStyle name="Note 6 17 2 4 4 3" xfId="42264" xr:uid="{00000000-0005-0000-0000-0000F7A60000}"/>
    <cellStyle name="Note 6 17 2 4 5" xfId="12796" xr:uid="{00000000-0005-0000-0000-0000F8A60000}"/>
    <cellStyle name="Note 6 17 2 4 5 2" xfId="30231" xr:uid="{00000000-0005-0000-0000-0000F9A60000}"/>
    <cellStyle name="Note 6 17 2 4 5 3" xfId="44684" xr:uid="{00000000-0005-0000-0000-0000FAA60000}"/>
    <cellStyle name="Note 6 17 2 4 6" xfId="15510" xr:uid="{00000000-0005-0000-0000-0000FBA60000}"/>
    <cellStyle name="Note 6 17 2 4 6 2" xfId="32945" xr:uid="{00000000-0005-0000-0000-0000FCA60000}"/>
    <cellStyle name="Note 6 17 2 4 6 3" xfId="47398" xr:uid="{00000000-0005-0000-0000-0000FDA60000}"/>
    <cellStyle name="Note 6 17 2 4 7" xfId="19803" xr:uid="{00000000-0005-0000-0000-0000FEA60000}"/>
    <cellStyle name="Note 6 17 2 4 8" xfId="20672" xr:uid="{00000000-0005-0000-0000-0000FFA60000}"/>
    <cellStyle name="Note 6 17 2 5" xfId="5470" xr:uid="{00000000-0005-0000-0000-000000A70000}"/>
    <cellStyle name="Note 6 17 2 5 2" xfId="14728" xr:uid="{00000000-0005-0000-0000-000001A70000}"/>
    <cellStyle name="Note 6 17 2 5 2 2" xfId="32163" xr:uid="{00000000-0005-0000-0000-000002A70000}"/>
    <cellStyle name="Note 6 17 2 5 2 3" xfId="46616" xr:uid="{00000000-0005-0000-0000-000003A70000}"/>
    <cellStyle name="Note 6 17 2 5 3" xfId="17189" xr:uid="{00000000-0005-0000-0000-000004A70000}"/>
    <cellStyle name="Note 6 17 2 5 3 2" xfId="34624" xr:uid="{00000000-0005-0000-0000-000005A70000}"/>
    <cellStyle name="Note 6 17 2 5 3 3" xfId="49077" xr:uid="{00000000-0005-0000-0000-000006A70000}"/>
    <cellStyle name="Note 6 17 2 5 4" xfId="22906" xr:uid="{00000000-0005-0000-0000-000007A70000}"/>
    <cellStyle name="Note 6 17 2 5 5" xfId="37359" xr:uid="{00000000-0005-0000-0000-000008A70000}"/>
    <cellStyle name="Note 6 17 2 6" xfId="7932" xr:uid="{00000000-0005-0000-0000-000009A70000}"/>
    <cellStyle name="Note 6 17 2 6 2" xfId="25367" xr:uid="{00000000-0005-0000-0000-00000AA70000}"/>
    <cellStyle name="Note 6 17 2 6 3" xfId="39820" xr:uid="{00000000-0005-0000-0000-00000BA70000}"/>
    <cellStyle name="Note 6 17 2 7" xfId="10373" xr:uid="{00000000-0005-0000-0000-00000CA70000}"/>
    <cellStyle name="Note 6 17 2 7 2" xfId="27808" xr:uid="{00000000-0005-0000-0000-00000DA70000}"/>
    <cellStyle name="Note 6 17 2 7 3" xfId="42261" xr:uid="{00000000-0005-0000-0000-00000EA70000}"/>
    <cellStyle name="Note 6 17 2 8" xfId="12793" xr:uid="{00000000-0005-0000-0000-00000FA70000}"/>
    <cellStyle name="Note 6 17 2 8 2" xfId="30228" xr:uid="{00000000-0005-0000-0000-000010A70000}"/>
    <cellStyle name="Note 6 17 2 8 3" xfId="44681" xr:uid="{00000000-0005-0000-0000-000011A70000}"/>
    <cellStyle name="Note 6 17 2 9" xfId="19800" xr:uid="{00000000-0005-0000-0000-000012A70000}"/>
    <cellStyle name="Note 6 17 3" xfId="2963" xr:uid="{00000000-0005-0000-0000-000013A70000}"/>
    <cellStyle name="Note 6 17 3 2" xfId="2964" xr:uid="{00000000-0005-0000-0000-000014A70000}"/>
    <cellStyle name="Note 6 17 3 2 2" xfId="5475" xr:uid="{00000000-0005-0000-0000-000015A70000}"/>
    <cellStyle name="Note 6 17 3 2 2 2" xfId="14732" xr:uid="{00000000-0005-0000-0000-000016A70000}"/>
    <cellStyle name="Note 6 17 3 2 2 2 2" xfId="32167" xr:uid="{00000000-0005-0000-0000-000017A70000}"/>
    <cellStyle name="Note 6 17 3 2 2 2 3" xfId="46620" xr:uid="{00000000-0005-0000-0000-000018A70000}"/>
    <cellStyle name="Note 6 17 3 2 2 3" xfId="17193" xr:uid="{00000000-0005-0000-0000-000019A70000}"/>
    <cellStyle name="Note 6 17 3 2 2 3 2" xfId="34628" xr:uid="{00000000-0005-0000-0000-00001AA70000}"/>
    <cellStyle name="Note 6 17 3 2 2 3 3" xfId="49081" xr:uid="{00000000-0005-0000-0000-00001BA70000}"/>
    <cellStyle name="Note 6 17 3 2 2 4" xfId="22911" xr:uid="{00000000-0005-0000-0000-00001CA70000}"/>
    <cellStyle name="Note 6 17 3 2 2 5" xfId="37364" xr:uid="{00000000-0005-0000-0000-00001DA70000}"/>
    <cellStyle name="Note 6 17 3 2 3" xfId="7937" xr:uid="{00000000-0005-0000-0000-00001EA70000}"/>
    <cellStyle name="Note 6 17 3 2 3 2" xfId="25372" xr:uid="{00000000-0005-0000-0000-00001FA70000}"/>
    <cellStyle name="Note 6 17 3 2 3 3" xfId="39825" xr:uid="{00000000-0005-0000-0000-000020A70000}"/>
    <cellStyle name="Note 6 17 3 2 4" xfId="10378" xr:uid="{00000000-0005-0000-0000-000021A70000}"/>
    <cellStyle name="Note 6 17 3 2 4 2" xfId="27813" xr:uid="{00000000-0005-0000-0000-000022A70000}"/>
    <cellStyle name="Note 6 17 3 2 4 3" xfId="42266" xr:uid="{00000000-0005-0000-0000-000023A70000}"/>
    <cellStyle name="Note 6 17 3 2 5" xfId="12798" xr:uid="{00000000-0005-0000-0000-000024A70000}"/>
    <cellStyle name="Note 6 17 3 2 5 2" xfId="30233" xr:uid="{00000000-0005-0000-0000-000025A70000}"/>
    <cellStyle name="Note 6 17 3 2 5 3" xfId="44686" xr:uid="{00000000-0005-0000-0000-000026A70000}"/>
    <cellStyle name="Note 6 17 3 2 6" xfId="19805" xr:uid="{00000000-0005-0000-0000-000027A70000}"/>
    <cellStyle name="Note 6 17 3 3" xfId="2965" xr:uid="{00000000-0005-0000-0000-000028A70000}"/>
    <cellStyle name="Note 6 17 3 3 2" xfId="5476" xr:uid="{00000000-0005-0000-0000-000029A70000}"/>
    <cellStyle name="Note 6 17 3 3 2 2" xfId="14733" xr:uid="{00000000-0005-0000-0000-00002AA70000}"/>
    <cellStyle name="Note 6 17 3 3 2 2 2" xfId="32168" xr:uid="{00000000-0005-0000-0000-00002BA70000}"/>
    <cellStyle name="Note 6 17 3 3 2 2 3" xfId="46621" xr:uid="{00000000-0005-0000-0000-00002CA70000}"/>
    <cellStyle name="Note 6 17 3 3 2 3" xfId="17194" xr:uid="{00000000-0005-0000-0000-00002DA70000}"/>
    <cellStyle name="Note 6 17 3 3 2 3 2" xfId="34629" xr:uid="{00000000-0005-0000-0000-00002EA70000}"/>
    <cellStyle name="Note 6 17 3 3 2 3 3" xfId="49082" xr:uid="{00000000-0005-0000-0000-00002FA70000}"/>
    <cellStyle name="Note 6 17 3 3 2 4" xfId="22912" xr:uid="{00000000-0005-0000-0000-000030A70000}"/>
    <cellStyle name="Note 6 17 3 3 2 5" xfId="37365" xr:uid="{00000000-0005-0000-0000-000031A70000}"/>
    <cellStyle name="Note 6 17 3 3 3" xfId="7938" xr:uid="{00000000-0005-0000-0000-000032A70000}"/>
    <cellStyle name="Note 6 17 3 3 3 2" xfId="25373" xr:uid="{00000000-0005-0000-0000-000033A70000}"/>
    <cellStyle name="Note 6 17 3 3 3 3" xfId="39826" xr:uid="{00000000-0005-0000-0000-000034A70000}"/>
    <cellStyle name="Note 6 17 3 3 4" xfId="10379" xr:uid="{00000000-0005-0000-0000-000035A70000}"/>
    <cellStyle name="Note 6 17 3 3 4 2" xfId="27814" xr:uid="{00000000-0005-0000-0000-000036A70000}"/>
    <cellStyle name="Note 6 17 3 3 4 3" xfId="42267" xr:uid="{00000000-0005-0000-0000-000037A70000}"/>
    <cellStyle name="Note 6 17 3 3 5" xfId="12799" xr:uid="{00000000-0005-0000-0000-000038A70000}"/>
    <cellStyle name="Note 6 17 3 3 5 2" xfId="30234" xr:uid="{00000000-0005-0000-0000-000039A70000}"/>
    <cellStyle name="Note 6 17 3 3 5 3" xfId="44687" xr:uid="{00000000-0005-0000-0000-00003AA70000}"/>
    <cellStyle name="Note 6 17 3 3 6" xfId="19806" xr:uid="{00000000-0005-0000-0000-00003BA70000}"/>
    <cellStyle name="Note 6 17 3 4" xfId="2966" xr:uid="{00000000-0005-0000-0000-00003CA70000}"/>
    <cellStyle name="Note 6 17 3 4 2" xfId="5477" xr:uid="{00000000-0005-0000-0000-00003DA70000}"/>
    <cellStyle name="Note 6 17 3 4 2 2" xfId="22913" xr:uid="{00000000-0005-0000-0000-00003EA70000}"/>
    <cellStyle name="Note 6 17 3 4 2 3" xfId="37366" xr:uid="{00000000-0005-0000-0000-00003FA70000}"/>
    <cellStyle name="Note 6 17 3 4 3" xfId="7939" xr:uid="{00000000-0005-0000-0000-000040A70000}"/>
    <cellStyle name="Note 6 17 3 4 3 2" xfId="25374" xr:uid="{00000000-0005-0000-0000-000041A70000}"/>
    <cellStyle name="Note 6 17 3 4 3 3" xfId="39827" xr:uid="{00000000-0005-0000-0000-000042A70000}"/>
    <cellStyle name="Note 6 17 3 4 4" xfId="10380" xr:uid="{00000000-0005-0000-0000-000043A70000}"/>
    <cellStyle name="Note 6 17 3 4 4 2" xfId="27815" xr:uid="{00000000-0005-0000-0000-000044A70000}"/>
    <cellStyle name="Note 6 17 3 4 4 3" xfId="42268" xr:uid="{00000000-0005-0000-0000-000045A70000}"/>
    <cellStyle name="Note 6 17 3 4 5" xfId="12800" xr:uid="{00000000-0005-0000-0000-000046A70000}"/>
    <cellStyle name="Note 6 17 3 4 5 2" xfId="30235" xr:uid="{00000000-0005-0000-0000-000047A70000}"/>
    <cellStyle name="Note 6 17 3 4 5 3" xfId="44688" xr:uid="{00000000-0005-0000-0000-000048A70000}"/>
    <cellStyle name="Note 6 17 3 4 6" xfId="15511" xr:uid="{00000000-0005-0000-0000-000049A70000}"/>
    <cellStyle name="Note 6 17 3 4 6 2" xfId="32946" xr:uid="{00000000-0005-0000-0000-00004AA70000}"/>
    <cellStyle name="Note 6 17 3 4 6 3" xfId="47399" xr:uid="{00000000-0005-0000-0000-00004BA70000}"/>
    <cellStyle name="Note 6 17 3 4 7" xfId="19807" xr:uid="{00000000-0005-0000-0000-00004CA70000}"/>
    <cellStyle name="Note 6 17 3 4 8" xfId="20673" xr:uid="{00000000-0005-0000-0000-00004DA70000}"/>
    <cellStyle name="Note 6 17 3 5" xfId="5474" xr:uid="{00000000-0005-0000-0000-00004EA70000}"/>
    <cellStyle name="Note 6 17 3 5 2" xfId="14731" xr:uid="{00000000-0005-0000-0000-00004FA70000}"/>
    <cellStyle name="Note 6 17 3 5 2 2" xfId="32166" xr:uid="{00000000-0005-0000-0000-000050A70000}"/>
    <cellStyle name="Note 6 17 3 5 2 3" xfId="46619" xr:uid="{00000000-0005-0000-0000-000051A70000}"/>
    <cellStyle name="Note 6 17 3 5 3" xfId="17192" xr:uid="{00000000-0005-0000-0000-000052A70000}"/>
    <cellStyle name="Note 6 17 3 5 3 2" xfId="34627" xr:uid="{00000000-0005-0000-0000-000053A70000}"/>
    <cellStyle name="Note 6 17 3 5 3 3" xfId="49080" xr:uid="{00000000-0005-0000-0000-000054A70000}"/>
    <cellStyle name="Note 6 17 3 5 4" xfId="22910" xr:uid="{00000000-0005-0000-0000-000055A70000}"/>
    <cellStyle name="Note 6 17 3 5 5" xfId="37363" xr:uid="{00000000-0005-0000-0000-000056A70000}"/>
    <cellStyle name="Note 6 17 3 6" xfId="7936" xr:uid="{00000000-0005-0000-0000-000057A70000}"/>
    <cellStyle name="Note 6 17 3 6 2" xfId="25371" xr:uid="{00000000-0005-0000-0000-000058A70000}"/>
    <cellStyle name="Note 6 17 3 6 3" xfId="39824" xr:uid="{00000000-0005-0000-0000-000059A70000}"/>
    <cellStyle name="Note 6 17 3 7" xfId="10377" xr:uid="{00000000-0005-0000-0000-00005AA70000}"/>
    <cellStyle name="Note 6 17 3 7 2" xfId="27812" xr:uid="{00000000-0005-0000-0000-00005BA70000}"/>
    <cellStyle name="Note 6 17 3 7 3" xfId="42265" xr:uid="{00000000-0005-0000-0000-00005CA70000}"/>
    <cellStyle name="Note 6 17 3 8" xfId="12797" xr:uid="{00000000-0005-0000-0000-00005DA70000}"/>
    <cellStyle name="Note 6 17 3 8 2" xfId="30232" xr:uid="{00000000-0005-0000-0000-00005EA70000}"/>
    <cellStyle name="Note 6 17 3 8 3" xfId="44685" xr:uid="{00000000-0005-0000-0000-00005FA70000}"/>
    <cellStyle name="Note 6 17 3 9" xfId="19804" xr:uid="{00000000-0005-0000-0000-000060A70000}"/>
    <cellStyle name="Note 6 17 4" xfId="2967" xr:uid="{00000000-0005-0000-0000-000061A70000}"/>
    <cellStyle name="Note 6 17 4 2" xfId="2968" xr:uid="{00000000-0005-0000-0000-000062A70000}"/>
    <cellStyle name="Note 6 17 4 2 2" xfId="5479" xr:uid="{00000000-0005-0000-0000-000063A70000}"/>
    <cellStyle name="Note 6 17 4 2 2 2" xfId="14735" xr:uid="{00000000-0005-0000-0000-000064A70000}"/>
    <cellStyle name="Note 6 17 4 2 2 2 2" xfId="32170" xr:uid="{00000000-0005-0000-0000-000065A70000}"/>
    <cellStyle name="Note 6 17 4 2 2 2 3" xfId="46623" xr:uid="{00000000-0005-0000-0000-000066A70000}"/>
    <cellStyle name="Note 6 17 4 2 2 3" xfId="17196" xr:uid="{00000000-0005-0000-0000-000067A70000}"/>
    <cellStyle name="Note 6 17 4 2 2 3 2" xfId="34631" xr:uid="{00000000-0005-0000-0000-000068A70000}"/>
    <cellStyle name="Note 6 17 4 2 2 3 3" xfId="49084" xr:uid="{00000000-0005-0000-0000-000069A70000}"/>
    <cellStyle name="Note 6 17 4 2 2 4" xfId="22915" xr:uid="{00000000-0005-0000-0000-00006AA70000}"/>
    <cellStyle name="Note 6 17 4 2 2 5" xfId="37368" xr:uid="{00000000-0005-0000-0000-00006BA70000}"/>
    <cellStyle name="Note 6 17 4 2 3" xfId="7941" xr:uid="{00000000-0005-0000-0000-00006CA70000}"/>
    <cellStyle name="Note 6 17 4 2 3 2" xfId="25376" xr:uid="{00000000-0005-0000-0000-00006DA70000}"/>
    <cellStyle name="Note 6 17 4 2 3 3" xfId="39829" xr:uid="{00000000-0005-0000-0000-00006EA70000}"/>
    <cellStyle name="Note 6 17 4 2 4" xfId="10382" xr:uid="{00000000-0005-0000-0000-00006FA70000}"/>
    <cellStyle name="Note 6 17 4 2 4 2" xfId="27817" xr:uid="{00000000-0005-0000-0000-000070A70000}"/>
    <cellStyle name="Note 6 17 4 2 4 3" xfId="42270" xr:uid="{00000000-0005-0000-0000-000071A70000}"/>
    <cellStyle name="Note 6 17 4 2 5" xfId="12802" xr:uid="{00000000-0005-0000-0000-000072A70000}"/>
    <cellStyle name="Note 6 17 4 2 5 2" xfId="30237" xr:uid="{00000000-0005-0000-0000-000073A70000}"/>
    <cellStyle name="Note 6 17 4 2 5 3" xfId="44690" xr:uid="{00000000-0005-0000-0000-000074A70000}"/>
    <cellStyle name="Note 6 17 4 2 6" xfId="19809" xr:uid="{00000000-0005-0000-0000-000075A70000}"/>
    <cellStyle name="Note 6 17 4 3" xfId="2969" xr:uid="{00000000-0005-0000-0000-000076A70000}"/>
    <cellStyle name="Note 6 17 4 3 2" xfId="5480" xr:uid="{00000000-0005-0000-0000-000077A70000}"/>
    <cellStyle name="Note 6 17 4 3 2 2" xfId="14736" xr:uid="{00000000-0005-0000-0000-000078A70000}"/>
    <cellStyle name="Note 6 17 4 3 2 2 2" xfId="32171" xr:uid="{00000000-0005-0000-0000-000079A70000}"/>
    <cellStyle name="Note 6 17 4 3 2 2 3" xfId="46624" xr:uid="{00000000-0005-0000-0000-00007AA70000}"/>
    <cellStyle name="Note 6 17 4 3 2 3" xfId="17197" xr:uid="{00000000-0005-0000-0000-00007BA70000}"/>
    <cellStyle name="Note 6 17 4 3 2 3 2" xfId="34632" xr:uid="{00000000-0005-0000-0000-00007CA70000}"/>
    <cellStyle name="Note 6 17 4 3 2 3 3" xfId="49085" xr:uid="{00000000-0005-0000-0000-00007DA70000}"/>
    <cellStyle name="Note 6 17 4 3 2 4" xfId="22916" xr:uid="{00000000-0005-0000-0000-00007EA70000}"/>
    <cellStyle name="Note 6 17 4 3 2 5" xfId="37369" xr:uid="{00000000-0005-0000-0000-00007FA70000}"/>
    <cellStyle name="Note 6 17 4 3 3" xfId="7942" xr:uid="{00000000-0005-0000-0000-000080A70000}"/>
    <cellStyle name="Note 6 17 4 3 3 2" xfId="25377" xr:uid="{00000000-0005-0000-0000-000081A70000}"/>
    <cellStyle name="Note 6 17 4 3 3 3" xfId="39830" xr:uid="{00000000-0005-0000-0000-000082A70000}"/>
    <cellStyle name="Note 6 17 4 3 4" xfId="10383" xr:uid="{00000000-0005-0000-0000-000083A70000}"/>
    <cellStyle name="Note 6 17 4 3 4 2" xfId="27818" xr:uid="{00000000-0005-0000-0000-000084A70000}"/>
    <cellStyle name="Note 6 17 4 3 4 3" xfId="42271" xr:uid="{00000000-0005-0000-0000-000085A70000}"/>
    <cellStyle name="Note 6 17 4 3 5" xfId="12803" xr:uid="{00000000-0005-0000-0000-000086A70000}"/>
    <cellStyle name="Note 6 17 4 3 5 2" xfId="30238" xr:uid="{00000000-0005-0000-0000-000087A70000}"/>
    <cellStyle name="Note 6 17 4 3 5 3" xfId="44691" xr:uid="{00000000-0005-0000-0000-000088A70000}"/>
    <cellStyle name="Note 6 17 4 3 6" xfId="19810" xr:uid="{00000000-0005-0000-0000-000089A70000}"/>
    <cellStyle name="Note 6 17 4 4" xfId="2970" xr:uid="{00000000-0005-0000-0000-00008AA70000}"/>
    <cellStyle name="Note 6 17 4 4 2" xfId="5481" xr:uid="{00000000-0005-0000-0000-00008BA70000}"/>
    <cellStyle name="Note 6 17 4 4 2 2" xfId="22917" xr:uid="{00000000-0005-0000-0000-00008CA70000}"/>
    <cellStyle name="Note 6 17 4 4 2 3" xfId="37370" xr:uid="{00000000-0005-0000-0000-00008DA70000}"/>
    <cellStyle name="Note 6 17 4 4 3" xfId="7943" xr:uid="{00000000-0005-0000-0000-00008EA70000}"/>
    <cellStyle name="Note 6 17 4 4 3 2" xfId="25378" xr:uid="{00000000-0005-0000-0000-00008FA70000}"/>
    <cellStyle name="Note 6 17 4 4 3 3" xfId="39831" xr:uid="{00000000-0005-0000-0000-000090A70000}"/>
    <cellStyle name="Note 6 17 4 4 4" xfId="10384" xr:uid="{00000000-0005-0000-0000-000091A70000}"/>
    <cellStyle name="Note 6 17 4 4 4 2" xfId="27819" xr:uid="{00000000-0005-0000-0000-000092A70000}"/>
    <cellStyle name="Note 6 17 4 4 4 3" xfId="42272" xr:uid="{00000000-0005-0000-0000-000093A70000}"/>
    <cellStyle name="Note 6 17 4 4 5" xfId="12804" xr:uid="{00000000-0005-0000-0000-000094A70000}"/>
    <cellStyle name="Note 6 17 4 4 5 2" xfId="30239" xr:uid="{00000000-0005-0000-0000-000095A70000}"/>
    <cellStyle name="Note 6 17 4 4 5 3" xfId="44692" xr:uid="{00000000-0005-0000-0000-000096A70000}"/>
    <cellStyle name="Note 6 17 4 4 6" xfId="15512" xr:uid="{00000000-0005-0000-0000-000097A70000}"/>
    <cellStyle name="Note 6 17 4 4 6 2" xfId="32947" xr:uid="{00000000-0005-0000-0000-000098A70000}"/>
    <cellStyle name="Note 6 17 4 4 6 3" xfId="47400" xr:uid="{00000000-0005-0000-0000-000099A70000}"/>
    <cellStyle name="Note 6 17 4 4 7" xfId="19811" xr:uid="{00000000-0005-0000-0000-00009AA70000}"/>
    <cellStyle name="Note 6 17 4 4 8" xfId="20674" xr:uid="{00000000-0005-0000-0000-00009BA70000}"/>
    <cellStyle name="Note 6 17 4 5" xfId="5478" xr:uid="{00000000-0005-0000-0000-00009CA70000}"/>
    <cellStyle name="Note 6 17 4 5 2" xfId="14734" xr:uid="{00000000-0005-0000-0000-00009DA70000}"/>
    <cellStyle name="Note 6 17 4 5 2 2" xfId="32169" xr:uid="{00000000-0005-0000-0000-00009EA70000}"/>
    <cellStyle name="Note 6 17 4 5 2 3" xfId="46622" xr:uid="{00000000-0005-0000-0000-00009FA70000}"/>
    <cellStyle name="Note 6 17 4 5 3" xfId="17195" xr:uid="{00000000-0005-0000-0000-0000A0A70000}"/>
    <cellStyle name="Note 6 17 4 5 3 2" xfId="34630" xr:uid="{00000000-0005-0000-0000-0000A1A70000}"/>
    <cellStyle name="Note 6 17 4 5 3 3" xfId="49083" xr:uid="{00000000-0005-0000-0000-0000A2A70000}"/>
    <cellStyle name="Note 6 17 4 5 4" xfId="22914" xr:uid="{00000000-0005-0000-0000-0000A3A70000}"/>
    <cellStyle name="Note 6 17 4 5 5" xfId="37367" xr:uid="{00000000-0005-0000-0000-0000A4A70000}"/>
    <cellStyle name="Note 6 17 4 6" xfId="7940" xr:uid="{00000000-0005-0000-0000-0000A5A70000}"/>
    <cellStyle name="Note 6 17 4 6 2" xfId="25375" xr:uid="{00000000-0005-0000-0000-0000A6A70000}"/>
    <cellStyle name="Note 6 17 4 6 3" xfId="39828" xr:uid="{00000000-0005-0000-0000-0000A7A70000}"/>
    <cellStyle name="Note 6 17 4 7" xfId="10381" xr:uid="{00000000-0005-0000-0000-0000A8A70000}"/>
    <cellStyle name="Note 6 17 4 7 2" xfId="27816" xr:uid="{00000000-0005-0000-0000-0000A9A70000}"/>
    <cellStyle name="Note 6 17 4 7 3" xfId="42269" xr:uid="{00000000-0005-0000-0000-0000AAA70000}"/>
    <cellStyle name="Note 6 17 4 8" xfId="12801" xr:uid="{00000000-0005-0000-0000-0000ABA70000}"/>
    <cellStyle name="Note 6 17 4 8 2" xfId="30236" xr:uid="{00000000-0005-0000-0000-0000ACA70000}"/>
    <cellStyle name="Note 6 17 4 8 3" xfId="44689" xr:uid="{00000000-0005-0000-0000-0000ADA70000}"/>
    <cellStyle name="Note 6 17 4 9" xfId="19808" xr:uid="{00000000-0005-0000-0000-0000AEA70000}"/>
    <cellStyle name="Note 6 17 5" xfId="2971" xr:uid="{00000000-0005-0000-0000-0000AFA70000}"/>
    <cellStyle name="Note 6 17 5 2" xfId="2972" xr:uid="{00000000-0005-0000-0000-0000B0A70000}"/>
    <cellStyle name="Note 6 17 5 2 2" xfId="5483" xr:uid="{00000000-0005-0000-0000-0000B1A70000}"/>
    <cellStyle name="Note 6 17 5 2 2 2" xfId="14738" xr:uid="{00000000-0005-0000-0000-0000B2A70000}"/>
    <cellStyle name="Note 6 17 5 2 2 2 2" xfId="32173" xr:uid="{00000000-0005-0000-0000-0000B3A70000}"/>
    <cellStyle name="Note 6 17 5 2 2 2 3" xfId="46626" xr:uid="{00000000-0005-0000-0000-0000B4A70000}"/>
    <cellStyle name="Note 6 17 5 2 2 3" xfId="17199" xr:uid="{00000000-0005-0000-0000-0000B5A70000}"/>
    <cellStyle name="Note 6 17 5 2 2 3 2" xfId="34634" xr:uid="{00000000-0005-0000-0000-0000B6A70000}"/>
    <cellStyle name="Note 6 17 5 2 2 3 3" xfId="49087" xr:uid="{00000000-0005-0000-0000-0000B7A70000}"/>
    <cellStyle name="Note 6 17 5 2 2 4" xfId="22919" xr:uid="{00000000-0005-0000-0000-0000B8A70000}"/>
    <cellStyle name="Note 6 17 5 2 2 5" xfId="37372" xr:uid="{00000000-0005-0000-0000-0000B9A70000}"/>
    <cellStyle name="Note 6 17 5 2 3" xfId="7945" xr:uid="{00000000-0005-0000-0000-0000BAA70000}"/>
    <cellStyle name="Note 6 17 5 2 3 2" xfId="25380" xr:uid="{00000000-0005-0000-0000-0000BBA70000}"/>
    <cellStyle name="Note 6 17 5 2 3 3" xfId="39833" xr:uid="{00000000-0005-0000-0000-0000BCA70000}"/>
    <cellStyle name="Note 6 17 5 2 4" xfId="10386" xr:uid="{00000000-0005-0000-0000-0000BDA70000}"/>
    <cellStyle name="Note 6 17 5 2 4 2" xfId="27821" xr:uid="{00000000-0005-0000-0000-0000BEA70000}"/>
    <cellStyle name="Note 6 17 5 2 4 3" xfId="42274" xr:uid="{00000000-0005-0000-0000-0000BFA70000}"/>
    <cellStyle name="Note 6 17 5 2 5" xfId="12806" xr:uid="{00000000-0005-0000-0000-0000C0A70000}"/>
    <cellStyle name="Note 6 17 5 2 5 2" xfId="30241" xr:uid="{00000000-0005-0000-0000-0000C1A70000}"/>
    <cellStyle name="Note 6 17 5 2 5 3" xfId="44694" xr:uid="{00000000-0005-0000-0000-0000C2A70000}"/>
    <cellStyle name="Note 6 17 5 2 6" xfId="19813" xr:uid="{00000000-0005-0000-0000-0000C3A70000}"/>
    <cellStyle name="Note 6 17 5 3" xfId="2973" xr:uid="{00000000-0005-0000-0000-0000C4A70000}"/>
    <cellStyle name="Note 6 17 5 3 2" xfId="5484" xr:uid="{00000000-0005-0000-0000-0000C5A70000}"/>
    <cellStyle name="Note 6 17 5 3 2 2" xfId="14739" xr:uid="{00000000-0005-0000-0000-0000C6A70000}"/>
    <cellStyle name="Note 6 17 5 3 2 2 2" xfId="32174" xr:uid="{00000000-0005-0000-0000-0000C7A70000}"/>
    <cellStyle name="Note 6 17 5 3 2 2 3" xfId="46627" xr:uid="{00000000-0005-0000-0000-0000C8A70000}"/>
    <cellStyle name="Note 6 17 5 3 2 3" xfId="17200" xr:uid="{00000000-0005-0000-0000-0000C9A70000}"/>
    <cellStyle name="Note 6 17 5 3 2 3 2" xfId="34635" xr:uid="{00000000-0005-0000-0000-0000CAA70000}"/>
    <cellStyle name="Note 6 17 5 3 2 3 3" xfId="49088" xr:uid="{00000000-0005-0000-0000-0000CBA70000}"/>
    <cellStyle name="Note 6 17 5 3 2 4" xfId="22920" xr:uid="{00000000-0005-0000-0000-0000CCA70000}"/>
    <cellStyle name="Note 6 17 5 3 2 5" xfId="37373" xr:uid="{00000000-0005-0000-0000-0000CDA70000}"/>
    <cellStyle name="Note 6 17 5 3 3" xfId="7946" xr:uid="{00000000-0005-0000-0000-0000CEA70000}"/>
    <cellStyle name="Note 6 17 5 3 3 2" xfId="25381" xr:uid="{00000000-0005-0000-0000-0000CFA70000}"/>
    <cellStyle name="Note 6 17 5 3 3 3" xfId="39834" xr:uid="{00000000-0005-0000-0000-0000D0A70000}"/>
    <cellStyle name="Note 6 17 5 3 4" xfId="10387" xr:uid="{00000000-0005-0000-0000-0000D1A70000}"/>
    <cellStyle name="Note 6 17 5 3 4 2" xfId="27822" xr:uid="{00000000-0005-0000-0000-0000D2A70000}"/>
    <cellStyle name="Note 6 17 5 3 4 3" xfId="42275" xr:uid="{00000000-0005-0000-0000-0000D3A70000}"/>
    <cellStyle name="Note 6 17 5 3 5" xfId="12807" xr:uid="{00000000-0005-0000-0000-0000D4A70000}"/>
    <cellStyle name="Note 6 17 5 3 5 2" xfId="30242" xr:uid="{00000000-0005-0000-0000-0000D5A70000}"/>
    <cellStyle name="Note 6 17 5 3 5 3" xfId="44695" xr:uid="{00000000-0005-0000-0000-0000D6A70000}"/>
    <cellStyle name="Note 6 17 5 3 6" xfId="19814" xr:uid="{00000000-0005-0000-0000-0000D7A70000}"/>
    <cellStyle name="Note 6 17 5 4" xfId="2974" xr:uid="{00000000-0005-0000-0000-0000D8A70000}"/>
    <cellStyle name="Note 6 17 5 4 2" xfId="5485" xr:uid="{00000000-0005-0000-0000-0000D9A70000}"/>
    <cellStyle name="Note 6 17 5 4 2 2" xfId="22921" xr:uid="{00000000-0005-0000-0000-0000DAA70000}"/>
    <cellStyle name="Note 6 17 5 4 2 3" xfId="37374" xr:uid="{00000000-0005-0000-0000-0000DBA70000}"/>
    <cellStyle name="Note 6 17 5 4 3" xfId="7947" xr:uid="{00000000-0005-0000-0000-0000DCA70000}"/>
    <cellStyle name="Note 6 17 5 4 3 2" xfId="25382" xr:uid="{00000000-0005-0000-0000-0000DDA70000}"/>
    <cellStyle name="Note 6 17 5 4 3 3" xfId="39835" xr:uid="{00000000-0005-0000-0000-0000DEA70000}"/>
    <cellStyle name="Note 6 17 5 4 4" xfId="10388" xr:uid="{00000000-0005-0000-0000-0000DFA70000}"/>
    <cellStyle name="Note 6 17 5 4 4 2" xfId="27823" xr:uid="{00000000-0005-0000-0000-0000E0A70000}"/>
    <cellStyle name="Note 6 17 5 4 4 3" xfId="42276" xr:uid="{00000000-0005-0000-0000-0000E1A70000}"/>
    <cellStyle name="Note 6 17 5 4 5" xfId="12808" xr:uid="{00000000-0005-0000-0000-0000E2A70000}"/>
    <cellStyle name="Note 6 17 5 4 5 2" xfId="30243" xr:uid="{00000000-0005-0000-0000-0000E3A70000}"/>
    <cellStyle name="Note 6 17 5 4 5 3" xfId="44696" xr:uid="{00000000-0005-0000-0000-0000E4A70000}"/>
    <cellStyle name="Note 6 17 5 4 6" xfId="15513" xr:uid="{00000000-0005-0000-0000-0000E5A70000}"/>
    <cellStyle name="Note 6 17 5 4 6 2" xfId="32948" xr:uid="{00000000-0005-0000-0000-0000E6A70000}"/>
    <cellStyle name="Note 6 17 5 4 6 3" xfId="47401" xr:uid="{00000000-0005-0000-0000-0000E7A70000}"/>
    <cellStyle name="Note 6 17 5 4 7" xfId="19815" xr:uid="{00000000-0005-0000-0000-0000E8A70000}"/>
    <cellStyle name="Note 6 17 5 4 8" xfId="20675" xr:uid="{00000000-0005-0000-0000-0000E9A70000}"/>
    <cellStyle name="Note 6 17 5 5" xfId="5482" xr:uid="{00000000-0005-0000-0000-0000EAA70000}"/>
    <cellStyle name="Note 6 17 5 5 2" xfId="14737" xr:uid="{00000000-0005-0000-0000-0000EBA70000}"/>
    <cellStyle name="Note 6 17 5 5 2 2" xfId="32172" xr:uid="{00000000-0005-0000-0000-0000ECA70000}"/>
    <cellStyle name="Note 6 17 5 5 2 3" xfId="46625" xr:uid="{00000000-0005-0000-0000-0000EDA70000}"/>
    <cellStyle name="Note 6 17 5 5 3" xfId="17198" xr:uid="{00000000-0005-0000-0000-0000EEA70000}"/>
    <cellStyle name="Note 6 17 5 5 3 2" xfId="34633" xr:uid="{00000000-0005-0000-0000-0000EFA70000}"/>
    <cellStyle name="Note 6 17 5 5 3 3" xfId="49086" xr:uid="{00000000-0005-0000-0000-0000F0A70000}"/>
    <cellStyle name="Note 6 17 5 5 4" xfId="22918" xr:uid="{00000000-0005-0000-0000-0000F1A70000}"/>
    <cellStyle name="Note 6 17 5 5 5" xfId="37371" xr:uid="{00000000-0005-0000-0000-0000F2A70000}"/>
    <cellStyle name="Note 6 17 5 6" xfId="7944" xr:uid="{00000000-0005-0000-0000-0000F3A70000}"/>
    <cellStyle name="Note 6 17 5 6 2" xfId="25379" xr:uid="{00000000-0005-0000-0000-0000F4A70000}"/>
    <cellStyle name="Note 6 17 5 6 3" xfId="39832" xr:uid="{00000000-0005-0000-0000-0000F5A70000}"/>
    <cellStyle name="Note 6 17 5 7" xfId="10385" xr:uid="{00000000-0005-0000-0000-0000F6A70000}"/>
    <cellStyle name="Note 6 17 5 7 2" xfId="27820" xr:uid="{00000000-0005-0000-0000-0000F7A70000}"/>
    <cellStyle name="Note 6 17 5 7 3" xfId="42273" xr:uid="{00000000-0005-0000-0000-0000F8A70000}"/>
    <cellStyle name="Note 6 17 5 8" xfId="12805" xr:uid="{00000000-0005-0000-0000-0000F9A70000}"/>
    <cellStyle name="Note 6 17 5 8 2" xfId="30240" xr:uid="{00000000-0005-0000-0000-0000FAA70000}"/>
    <cellStyle name="Note 6 17 5 8 3" xfId="44693" xr:uid="{00000000-0005-0000-0000-0000FBA70000}"/>
    <cellStyle name="Note 6 17 5 9" xfId="19812" xr:uid="{00000000-0005-0000-0000-0000FCA70000}"/>
    <cellStyle name="Note 6 17 6" xfId="2975" xr:uid="{00000000-0005-0000-0000-0000FDA70000}"/>
    <cellStyle name="Note 6 17 6 2" xfId="5486" xr:uid="{00000000-0005-0000-0000-0000FEA70000}"/>
    <cellStyle name="Note 6 17 6 2 2" xfId="14740" xr:uid="{00000000-0005-0000-0000-0000FFA70000}"/>
    <cellStyle name="Note 6 17 6 2 2 2" xfId="32175" xr:uid="{00000000-0005-0000-0000-000000A80000}"/>
    <cellStyle name="Note 6 17 6 2 2 3" xfId="46628" xr:uid="{00000000-0005-0000-0000-000001A80000}"/>
    <cellStyle name="Note 6 17 6 2 3" xfId="17201" xr:uid="{00000000-0005-0000-0000-000002A80000}"/>
    <cellStyle name="Note 6 17 6 2 3 2" xfId="34636" xr:uid="{00000000-0005-0000-0000-000003A80000}"/>
    <cellStyle name="Note 6 17 6 2 3 3" xfId="49089" xr:uid="{00000000-0005-0000-0000-000004A80000}"/>
    <cellStyle name="Note 6 17 6 2 4" xfId="22922" xr:uid="{00000000-0005-0000-0000-000005A80000}"/>
    <cellStyle name="Note 6 17 6 2 5" xfId="37375" xr:uid="{00000000-0005-0000-0000-000006A80000}"/>
    <cellStyle name="Note 6 17 6 3" xfId="7948" xr:uid="{00000000-0005-0000-0000-000007A80000}"/>
    <cellStyle name="Note 6 17 6 3 2" xfId="25383" xr:uid="{00000000-0005-0000-0000-000008A80000}"/>
    <cellStyle name="Note 6 17 6 3 3" xfId="39836" xr:uid="{00000000-0005-0000-0000-000009A80000}"/>
    <cellStyle name="Note 6 17 6 4" xfId="10389" xr:uid="{00000000-0005-0000-0000-00000AA80000}"/>
    <cellStyle name="Note 6 17 6 4 2" xfId="27824" xr:uid="{00000000-0005-0000-0000-00000BA80000}"/>
    <cellStyle name="Note 6 17 6 4 3" xfId="42277" xr:uid="{00000000-0005-0000-0000-00000CA80000}"/>
    <cellStyle name="Note 6 17 6 5" xfId="12809" xr:uid="{00000000-0005-0000-0000-00000DA80000}"/>
    <cellStyle name="Note 6 17 6 5 2" xfId="30244" xr:uid="{00000000-0005-0000-0000-00000EA80000}"/>
    <cellStyle name="Note 6 17 6 5 3" xfId="44697" xr:uid="{00000000-0005-0000-0000-00000FA80000}"/>
    <cellStyle name="Note 6 17 6 6" xfId="19816" xr:uid="{00000000-0005-0000-0000-000010A80000}"/>
    <cellStyle name="Note 6 17 7" xfId="2976" xr:uid="{00000000-0005-0000-0000-000011A80000}"/>
    <cellStyle name="Note 6 17 7 2" xfId="5487" xr:uid="{00000000-0005-0000-0000-000012A80000}"/>
    <cellStyle name="Note 6 17 7 2 2" xfId="14741" xr:uid="{00000000-0005-0000-0000-000013A80000}"/>
    <cellStyle name="Note 6 17 7 2 2 2" xfId="32176" xr:uid="{00000000-0005-0000-0000-000014A80000}"/>
    <cellStyle name="Note 6 17 7 2 2 3" xfId="46629" xr:uid="{00000000-0005-0000-0000-000015A80000}"/>
    <cellStyle name="Note 6 17 7 2 3" xfId="17202" xr:uid="{00000000-0005-0000-0000-000016A80000}"/>
    <cellStyle name="Note 6 17 7 2 3 2" xfId="34637" xr:uid="{00000000-0005-0000-0000-000017A80000}"/>
    <cellStyle name="Note 6 17 7 2 3 3" xfId="49090" xr:uid="{00000000-0005-0000-0000-000018A80000}"/>
    <cellStyle name="Note 6 17 7 2 4" xfId="22923" xr:uid="{00000000-0005-0000-0000-000019A80000}"/>
    <cellStyle name="Note 6 17 7 2 5" xfId="37376" xr:uid="{00000000-0005-0000-0000-00001AA80000}"/>
    <cellStyle name="Note 6 17 7 3" xfId="7949" xr:uid="{00000000-0005-0000-0000-00001BA80000}"/>
    <cellStyle name="Note 6 17 7 3 2" xfId="25384" xr:uid="{00000000-0005-0000-0000-00001CA80000}"/>
    <cellStyle name="Note 6 17 7 3 3" xfId="39837" xr:uid="{00000000-0005-0000-0000-00001DA80000}"/>
    <cellStyle name="Note 6 17 7 4" xfId="10390" xr:uid="{00000000-0005-0000-0000-00001EA80000}"/>
    <cellStyle name="Note 6 17 7 4 2" xfId="27825" xr:uid="{00000000-0005-0000-0000-00001FA80000}"/>
    <cellStyle name="Note 6 17 7 4 3" xfId="42278" xr:uid="{00000000-0005-0000-0000-000020A80000}"/>
    <cellStyle name="Note 6 17 7 5" xfId="12810" xr:uid="{00000000-0005-0000-0000-000021A80000}"/>
    <cellStyle name="Note 6 17 7 5 2" xfId="30245" xr:uid="{00000000-0005-0000-0000-000022A80000}"/>
    <cellStyle name="Note 6 17 7 5 3" xfId="44698" xr:uid="{00000000-0005-0000-0000-000023A80000}"/>
    <cellStyle name="Note 6 17 7 6" xfId="19817" xr:uid="{00000000-0005-0000-0000-000024A80000}"/>
    <cellStyle name="Note 6 17 8" xfId="2977" xr:uid="{00000000-0005-0000-0000-000025A80000}"/>
    <cellStyle name="Note 6 17 8 2" xfId="5488" xr:uid="{00000000-0005-0000-0000-000026A80000}"/>
    <cellStyle name="Note 6 17 8 2 2" xfId="22924" xr:uid="{00000000-0005-0000-0000-000027A80000}"/>
    <cellStyle name="Note 6 17 8 2 3" xfId="37377" xr:uid="{00000000-0005-0000-0000-000028A80000}"/>
    <cellStyle name="Note 6 17 8 3" xfId="7950" xr:uid="{00000000-0005-0000-0000-000029A80000}"/>
    <cellStyle name="Note 6 17 8 3 2" xfId="25385" xr:uid="{00000000-0005-0000-0000-00002AA80000}"/>
    <cellStyle name="Note 6 17 8 3 3" xfId="39838" xr:uid="{00000000-0005-0000-0000-00002BA80000}"/>
    <cellStyle name="Note 6 17 8 4" xfId="10391" xr:uid="{00000000-0005-0000-0000-00002CA80000}"/>
    <cellStyle name="Note 6 17 8 4 2" xfId="27826" xr:uid="{00000000-0005-0000-0000-00002DA80000}"/>
    <cellStyle name="Note 6 17 8 4 3" xfId="42279" xr:uid="{00000000-0005-0000-0000-00002EA80000}"/>
    <cellStyle name="Note 6 17 8 5" xfId="12811" xr:uid="{00000000-0005-0000-0000-00002FA80000}"/>
    <cellStyle name="Note 6 17 8 5 2" xfId="30246" xr:uid="{00000000-0005-0000-0000-000030A80000}"/>
    <cellStyle name="Note 6 17 8 5 3" xfId="44699" xr:uid="{00000000-0005-0000-0000-000031A80000}"/>
    <cellStyle name="Note 6 17 8 6" xfId="15514" xr:uid="{00000000-0005-0000-0000-000032A80000}"/>
    <cellStyle name="Note 6 17 8 6 2" xfId="32949" xr:uid="{00000000-0005-0000-0000-000033A80000}"/>
    <cellStyle name="Note 6 17 8 6 3" xfId="47402" xr:uid="{00000000-0005-0000-0000-000034A80000}"/>
    <cellStyle name="Note 6 17 8 7" xfId="19818" xr:uid="{00000000-0005-0000-0000-000035A80000}"/>
    <cellStyle name="Note 6 17 8 8" xfId="20676" xr:uid="{00000000-0005-0000-0000-000036A80000}"/>
    <cellStyle name="Note 6 17 9" xfId="5469" xr:uid="{00000000-0005-0000-0000-000037A80000}"/>
    <cellStyle name="Note 6 17 9 2" xfId="14727" xr:uid="{00000000-0005-0000-0000-000038A80000}"/>
    <cellStyle name="Note 6 17 9 2 2" xfId="32162" xr:uid="{00000000-0005-0000-0000-000039A80000}"/>
    <cellStyle name="Note 6 17 9 2 3" xfId="46615" xr:uid="{00000000-0005-0000-0000-00003AA80000}"/>
    <cellStyle name="Note 6 17 9 3" xfId="17188" xr:uid="{00000000-0005-0000-0000-00003BA80000}"/>
    <cellStyle name="Note 6 17 9 3 2" xfId="34623" xr:uid="{00000000-0005-0000-0000-00003CA80000}"/>
    <cellStyle name="Note 6 17 9 3 3" xfId="49076" xr:uid="{00000000-0005-0000-0000-00003DA80000}"/>
    <cellStyle name="Note 6 17 9 4" xfId="22905" xr:uid="{00000000-0005-0000-0000-00003EA80000}"/>
    <cellStyle name="Note 6 17 9 5" xfId="37358" xr:uid="{00000000-0005-0000-0000-00003FA80000}"/>
    <cellStyle name="Note 6 18" xfId="2978" xr:uid="{00000000-0005-0000-0000-000040A80000}"/>
    <cellStyle name="Note 6 18 10" xfId="7951" xr:uid="{00000000-0005-0000-0000-000041A80000}"/>
    <cellStyle name="Note 6 18 10 2" xfId="25386" xr:uid="{00000000-0005-0000-0000-000042A80000}"/>
    <cellStyle name="Note 6 18 10 3" xfId="39839" xr:uid="{00000000-0005-0000-0000-000043A80000}"/>
    <cellStyle name="Note 6 18 11" xfId="10392" xr:uid="{00000000-0005-0000-0000-000044A80000}"/>
    <cellStyle name="Note 6 18 11 2" xfId="27827" xr:uid="{00000000-0005-0000-0000-000045A80000}"/>
    <cellStyle name="Note 6 18 11 3" xfId="42280" xr:uid="{00000000-0005-0000-0000-000046A80000}"/>
    <cellStyle name="Note 6 18 12" xfId="12812" xr:uid="{00000000-0005-0000-0000-000047A80000}"/>
    <cellStyle name="Note 6 18 12 2" xfId="30247" xr:uid="{00000000-0005-0000-0000-000048A80000}"/>
    <cellStyle name="Note 6 18 12 3" xfId="44700" xr:uid="{00000000-0005-0000-0000-000049A80000}"/>
    <cellStyle name="Note 6 18 13" xfId="19819" xr:uid="{00000000-0005-0000-0000-00004AA80000}"/>
    <cellStyle name="Note 6 18 2" xfId="2979" xr:uid="{00000000-0005-0000-0000-00004BA80000}"/>
    <cellStyle name="Note 6 18 2 2" xfId="2980" xr:uid="{00000000-0005-0000-0000-00004CA80000}"/>
    <cellStyle name="Note 6 18 2 2 2" xfId="5491" xr:uid="{00000000-0005-0000-0000-00004DA80000}"/>
    <cellStyle name="Note 6 18 2 2 2 2" xfId="14744" xr:uid="{00000000-0005-0000-0000-00004EA80000}"/>
    <cellStyle name="Note 6 18 2 2 2 2 2" xfId="32179" xr:uid="{00000000-0005-0000-0000-00004FA80000}"/>
    <cellStyle name="Note 6 18 2 2 2 2 3" xfId="46632" xr:uid="{00000000-0005-0000-0000-000050A80000}"/>
    <cellStyle name="Note 6 18 2 2 2 3" xfId="17205" xr:uid="{00000000-0005-0000-0000-000051A80000}"/>
    <cellStyle name="Note 6 18 2 2 2 3 2" xfId="34640" xr:uid="{00000000-0005-0000-0000-000052A80000}"/>
    <cellStyle name="Note 6 18 2 2 2 3 3" xfId="49093" xr:uid="{00000000-0005-0000-0000-000053A80000}"/>
    <cellStyle name="Note 6 18 2 2 2 4" xfId="22927" xr:uid="{00000000-0005-0000-0000-000054A80000}"/>
    <cellStyle name="Note 6 18 2 2 2 5" xfId="37380" xr:uid="{00000000-0005-0000-0000-000055A80000}"/>
    <cellStyle name="Note 6 18 2 2 3" xfId="7953" xr:uid="{00000000-0005-0000-0000-000056A80000}"/>
    <cellStyle name="Note 6 18 2 2 3 2" xfId="25388" xr:uid="{00000000-0005-0000-0000-000057A80000}"/>
    <cellStyle name="Note 6 18 2 2 3 3" xfId="39841" xr:uid="{00000000-0005-0000-0000-000058A80000}"/>
    <cellStyle name="Note 6 18 2 2 4" xfId="10394" xr:uid="{00000000-0005-0000-0000-000059A80000}"/>
    <cellStyle name="Note 6 18 2 2 4 2" xfId="27829" xr:uid="{00000000-0005-0000-0000-00005AA80000}"/>
    <cellStyle name="Note 6 18 2 2 4 3" xfId="42282" xr:uid="{00000000-0005-0000-0000-00005BA80000}"/>
    <cellStyle name="Note 6 18 2 2 5" xfId="12814" xr:uid="{00000000-0005-0000-0000-00005CA80000}"/>
    <cellStyle name="Note 6 18 2 2 5 2" xfId="30249" xr:uid="{00000000-0005-0000-0000-00005DA80000}"/>
    <cellStyle name="Note 6 18 2 2 5 3" xfId="44702" xr:uid="{00000000-0005-0000-0000-00005EA80000}"/>
    <cellStyle name="Note 6 18 2 2 6" xfId="19821" xr:uid="{00000000-0005-0000-0000-00005FA80000}"/>
    <cellStyle name="Note 6 18 2 3" xfId="2981" xr:uid="{00000000-0005-0000-0000-000060A80000}"/>
    <cellStyle name="Note 6 18 2 3 2" xfId="5492" xr:uid="{00000000-0005-0000-0000-000061A80000}"/>
    <cellStyle name="Note 6 18 2 3 2 2" xfId="14745" xr:uid="{00000000-0005-0000-0000-000062A80000}"/>
    <cellStyle name="Note 6 18 2 3 2 2 2" xfId="32180" xr:uid="{00000000-0005-0000-0000-000063A80000}"/>
    <cellStyle name="Note 6 18 2 3 2 2 3" xfId="46633" xr:uid="{00000000-0005-0000-0000-000064A80000}"/>
    <cellStyle name="Note 6 18 2 3 2 3" xfId="17206" xr:uid="{00000000-0005-0000-0000-000065A80000}"/>
    <cellStyle name="Note 6 18 2 3 2 3 2" xfId="34641" xr:uid="{00000000-0005-0000-0000-000066A80000}"/>
    <cellStyle name="Note 6 18 2 3 2 3 3" xfId="49094" xr:uid="{00000000-0005-0000-0000-000067A80000}"/>
    <cellStyle name="Note 6 18 2 3 2 4" xfId="22928" xr:uid="{00000000-0005-0000-0000-000068A80000}"/>
    <cellStyle name="Note 6 18 2 3 2 5" xfId="37381" xr:uid="{00000000-0005-0000-0000-000069A80000}"/>
    <cellStyle name="Note 6 18 2 3 3" xfId="7954" xr:uid="{00000000-0005-0000-0000-00006AA80000}"/>
    <cellStyle name="Note 6 18 2 3 3 2" xfId="25389" xr:uid="{00000000-0005-0000-0000-00006BA80000}"/>
    <cellStyle name="Note 6 18 2 3 3 3" xfId="39842" xr:uid="{00000000-0005-0000-0000-00006CA80000}"/>
    <cellStyle name="Note 6 18 2 3 4" xfId="10395" xr:uid="{00000000-0005-0000-0000-00006DA80000}"/>
    <cellStyle name="Note 6 18 2 3 4 2" xfId="27830" xr:uid="{00000000-0005-0000-0000-00006EA80000}"/>
    <cellStyle name="Note 6 18 2 3 4 3" xfId="42283" xr:uid="{00000000-0005-0000-0000-00006FA80000}"/>
    <cellStyle name="Note 6 18 2 3 5" xfId="12815" xr:uid="{00000000-0005-0000-0000-000070A80000}"/>
    <cellStyle name="Note 6 18 2 3 5 2" xfId="30250" xr:uid="{00000000-0005-0000-0000-000071A80000}"/>
    <cellStyle name="Note 6 18 2 3 5 3" xfId="44703" xr:uid="{00000000-0005-0000-0000-000072A80000}"/>
    <cellStyle name="Note 6 18 2 3 6" xfId="19822" xr:uid="{00000000-0005-0000-0000-000073A80000}"/>
    <cellStyle name="Note 6 18 2 4" xfId="2982" xr:uid="{00000000-0005-0000-0000-000074A80000}"/>
    <cellStyle name="Note 6 18 2 4 2" xfId="5493" xr:uid="{00000000-0005-0000-0000-000075A80000}"/>
    <cellStyle name="Note 6 18 2 4 2 2" xfId="22929" xr:uid="{00000000-0005-0000-0000-000076A80000}"/>
    <cellStyle name="Note 6 18 2 4 2 3" xfId="37382" xr:uid="{00000000-0005-0000-0000-000077A80000}"/>
    <cellStyle name="Note 6 18 2 4 3" xfId="7955" xr:uid="{00000000-0005-0000-0000-000078A80000}"/>
    <cellStyle name="Note 6 18 2 4 3 2" xfId="25390" xr:uid="{00000000-0005-0000-0000-000079A80000}"/>
    <cellStyle name="Note 6 18 2 4 3 3" xfId="39843" xr:uid="{00000000-0005-0000-0000-00007AA80000}"/>
    <cellStyle name="Note 6 18 2 4 4" xfId="10396" xr:uid="{00000000-0005-0000-0000-00007BA80000}"/>
    <cellStyle name="Note 6 18 2 4 4 2" xfId="27831" xr:uid="{00000000-0005-0000-0000-00007CA80000}"/>
    <cellStyle name="Note 6 18 2 4 4 3" xfId="42284" xr:uid="{00000000-0005-0000-0000-00007DA80000}"/>
    <cellStyle name="Note 6 18 2 4 5" xfId="12816" xr:uid="{00000000-0005-0000-0000-00007EA80000}"/>
    <cellStyle name="Note 6 18 2 4 5 2" xfId="30251" xr:uid="{00000000-0005-0000-0000-00007FA80000}"/>
    <cellStyle name="Note 6 18 2 4 5 3" xfId="44704" xr:uid="{00000000-0005-0000-0000-000080A80000}"/>
    <cellStyle name="Note 6 18 2 4 6" xfId="15515" xr:uid="{00000000-0005-0000-0000-000081A80000}"/>
    <cellStyle name="Note 6 18 2 4 6 2" xfId="32950" xr:uid="{00000000-0005-0000-0000-000082A80000}"/>
    <cellStyle name="Note 6 18 2 4 6 3" xfId="47403" xr:uid="{00000000-0005-0000-0000-000083A80000}"/>
    <cellStyle name="Note 6 18 2 4 7" xfId="19823" xr:uid="{00000000-0005-0000-0000-000084A80000}"/>
    <cellStyle name="Note 6 18 2 4 8" xfId="20677" xr:uid="{00000000-0005-0000-0000-000085A80000}"/>
    <cellStyle name="Note 6 18 2 5" xfId="5490" xr:uid="{00000000-0005-0000-0000-000086A80000}"/>
    <cellStyle name="Note 6 18 2 5 2" xfId="14743" xr:uid="{00000000-0005-0000-0000-000087A80000}"/>
    <cellStyle name="Note 6 18 2 5 2 2" xfId="32178" xr:uid="{00000000-0005-0000-0000-000088A80000}"/>
    <cellStyle name="Note 6 18 2 5 2 3" xfId="46631" xr:uid="{00000000-0005-0000-0000-000089A80000}"/>
    <cellStyle name="Note 6 18 2 5 3" xfId="17204" xr:uid="{00000000-0005-0000-0000-00008AA80000}"/>
    <cellStyle name="Note 6 18 2 5 3 2" xfId="34639" xr:uid="{00000000-0005-0000-0000-00008BA80000}"/>
    <cellStyle name="Note 6 18 2 5 3 3" xfId="49092" xr:uid="{00000000-0005-0000-0000-00008CA80000}"/>
    <cellStyle name="Note 6 18 2 5 4" xfId="22926" xr:uid="{00000000-0005-0000-0000-00008DA80000}"/>
    <cellStyle name="Note 6 18 2 5 5" xfId="37379" xr:uid="{00000000-0005-0000-0000-00008EA80000}"/>
    <cellStyle name="Note 6 18 2 6" xfId="7952" xr:uid="{00000000-0005-0000-0000-00008FA80000}"/>
    <cellStyle name="Note 6 18 2 6 2" xfId="25387" xr:uid="{00000000-0005-0000-0000-000090A80000}"/>
    <cellStyle name="Note 6 18 2 6 3" xfId="39840" xr:uid="{00000000-0005-0000-0000-000091A80000}"/>
    <cellStyle name="Note 6 18 2 7" xfId="10393" xr:uid="{00000000-0005-0000-0000-000092A80000}"/>
    <cellStyle name="Note 6 18 2 7 2" xfId="27828" xr:uid="{00000000-0005-0000-0000-000093A80000}"/>
    <cellStyle name="Note 6 18 2 7 3" xfId="42281" xr:uid="{00000000-0005-0000-0000-000094A80000}"/>
    <cellStyle name="Note 6 18 2 8" xfId="12813" xr:uid="{00000000-0005-0000-0000-000095A80000}"/>
    <cellStyle name="Note 6 18 2 8 2" xfId="30248" xr:uid="{00000000-0005-0000-0000-000096A80000}"/>
    <cellStyle name="Note 6 18 2 8 3" xfId="44701" xr:uid="{00000000-0005-0000-0000-000097A80000}"/>
    <cellStyle name="Note 6 18 2 9" xfId="19820" xr:uid="{00000000-0005-0000-0000-000098A80000}"/>
    <cellStyle name="Note 6 18 3" xfId="2983" xr:uid="{00000000-0005-0000-0000-000099A80000}"/>
    <cellStyle name="Note 6 18 3 2" xfId="2984" xr:uid="{00000000-0005-0000-0000-00009AA80000}"/>
    <cellStyle name="Note 6 18 3 2 2" xfId="5495" xr:uid="{00000000-0005-0000-0000-00009BA80000}"/>
    <cellStyle name="Note 6 18 3 2 2 2" xfId="14747" xr:uid="{00000000-0005-0000-0000-00009CA80000}"/>
    <cellStyle name="Note 6 18 3 2 2 2 2" xfId="32182" xr:uid="{00000000-0005-0000-0000-00009DA80000}"/>
    <cellStyle name="Note 6 18 3 2 2 2 3" xfId="46635" xr:uid="{00000000-0005-0000-0000-00009EA80000}"/>
    <cellStyle name="Note 6 18 3 2 2 3" xfId="17208" xr:uid="{00000000-0005-0000-0000-00009FA80000}"/>
    <cellStyle name="Note 6 18 3 2 2 3 2" xfId="34643" xr:uid="{00000000-0005-0000-0000-0000A0A80000}"/>
    <cellStyle name="Note 6 18 3 2 2 3 3" xfId="49096" xr:uid="{00000000-0005-0000-0000-0000A1A80000}"/>
    <cellStyle name="Note 6 18 3 2 2 4" xfId="22931" xr:uid="{00000000-0005-0000-0000-0000A2A80000}"/>
    <cellStyle name="Note 6 18 3 2 2 5" xfId="37384" xr:uid="{00000000-0005-0000-0000-0000A3A80000}"/>
    <cellStyle name="Note 6 18 3 2 3" xfId="7957" xr:uid="{00000000-0005-0000-0000-0000A4A80000}"/>
    <cellStyle name="Note 6 18 3 2 3 2" xfId="25392" xr:uid="{00000000-0005-0000-0000-0000A5A80000}"/>
    <cellStyle name="Note 6 18 3 2 3 3" xfId="39845" xr:uid="{00000000-0005-0000-0000-0000A6A80000}"/>
    <cellStyle name="Note 6 18 3 2 4" xfId="10398" xr:uid="{00000000-0005-0000-0000-0000A7A80000}"/>
    <cellStyle name="Note 6 18 3 2 4 2" xfId="27833" xr:uid="{00000000-0005-0000-0000-0000A8A80000}"/>
    <cellStyle name="Note 6 18 3 2 4 3" xfId="42286" xr:uid="{00000000-0005-0000-0000-0000A9A80000}"/>
    <cellStyle name="Note 6 18 3 2 5" xfId="12818" xr:uid="{00000000-0005-0000-0000-0000AAA80000}"/>
    <cellStyle name="Note 6 18 3 2 5 2" xfId="30253" xr:uid="{00000000-0005-0000-0000-0000ABA80000}"/>
    <cellStyle name="Note 6 18 3 2 5 3" xfId="44706" xr:uid="{00000000-0005-0000-0000-0000ACA80000}"/>
    <cellStyle name="Note 6 18 3 2 6" xfId="19825" xr:uid="{00000000-0005-0000-0000-0000ADA80000}"/>
    <cellStyle name="Note 6 18 3 3" xfId="2985" xr:uid="{00000000-0005-0000-0000-0000AEA80000}"/>
    <cellStyle name="Note 6 18 3 3 2" xfId="5496" xr:uid="{00000000-0005-0000-0000-0000AFA80000}"/>
    <cellStyle name="Note 6 18 3 3 2 2" xfId="14748" xr:uid="{00000000-0005-0000-0000-0000B0A80000}"/>
    <cellStyle name="Note 6 18 3 3 2 2 2" xfId="32183" xr:uid="{00000000-0005-0000-0000-0000B1A80000}"/>
    <cellStyle name="Note 6 18 3 3 2 2 3" xfId="46636" xr:uid="{00000000-0005-0000-0000-0000B2A80000}"/>
    <cellStyle name="Note 6 18 3 3 2 3" xfId="17209" xr:uid="{00000000-0005-0000-0000-0000B3A80000}"/>
    <cellStyle name="Note 6 18 3 3 2 3 2" xfId="34644" xr:uid="{00000000-0005-0000-0000-0000B4A80000}"/>
    <cellStyle name="Note 6 18 3 3 2 3 3" xfId="49097" xr:uid="{00000000-0005-0000-0000-0000B5A80000}"/>
    <cellStyle name="Note 6 18 3 3 2 4" xfId="22932" xr:uid="{00000000-0005-0000-0000-0000B6A80000}"/>
    <cellStyle name="Note 6 18 3 3 2 5" xfId="37385" xr:uid="{00000000-0005-0000-0000-0000B7A80000}"/>
    <cellStyle name="Note 6 18 3 3 3" xfId="7958" xr:uid="{00000000-0005-0000-0000-0000B8A80000}"/>
    <cellStyle name="Note 6 18 3 3 3 2" xfId="25393" xr:uid="{00000000-0005-0000-0000-0000B9A80000}"/>
    <cellStyle name="Note 6 18 3 3 3 3" xfId="39846" xr:uid="{00000000-0005-0000-0000-0000BAA80000}"/>
    <cellStyle name="Note 6 18 3 3 4" xfId="10399" xr:uid="{00000000-0005-0000-0000-0000BBA80000}"/>
    <cellStyle name="Note 6 18 3 3 4 2" xfId="27834" xr:uid="{00000000-0005-0000-0000-0000BCA80000}"/>
    <cellStyle name="Note 6 18 3 3 4 3" xfId="42287" xr:uid="{00000000-0005-0000-0000-0000BDA80000}"/>
    <cellStyle name="Note 6 18 3 3 5" xfId="12819" xr:uid="{00000000-0005-0000-0000-0000BEA80000}"/>
    <cellStyle name="Note 6 18 3 3 5 2" xfId="30254" xr:uid="{00000000-0005-0000-0000-0000BFA80000}"/>
    <cellStyle name="Note 6 18 3 3 5 3" xfId="44707" xr:uid="{00000000-0005-0000-0000-0000C0A80000}"/>
    <cellStyle name="Note 6 18 3 3 6" xfId="19826" xr:uid="{00000000-0005-0000-0000-0000C1A80000}"/>
    <cellStyle name="Note 6 18 3 4" xfId="2986" xr:uid="{00000000-0005-0000-0000-0000C2A80000}"/>
    <cellStyle name="Note 6 18 3 4 2" xfId="5497" xr:uid="{00000000-0005-0000-0000-0000C3A80000}"/>
    <cellStyle name="Note 6 18 3 4 2 2" xfId="22933" xr:uid="{00000000-0005-0000-0000-0000C4A80000}"/>
    <cellStyle name="Note 6 18 3 4 2 3" xfId="37386" xr:uid="{00000000-0005-0000-0000-0000C5A80000}"/>
    <cellStyle name="Note 6 18 3 4 3" xfId="7959" xr:uid="{00000000-0005-0000-0000-0000C6A80000}"/>
    <cellStyle name="Note 6 18 3 4 3 2" xfId="25394" xr:uid="{00000000-0005-0000-0000-0000C7A80000}"/>
    <cellStyle name="Note 6 18 3 4 3 3" xfId="39847" xr:uid="{00000000-0005-0000-0000-0000C8A80000}"/>
    <cellStyle name="Note 6 18 3 4 4" xfId="10400" xr:uid="{00000000-0005-0000-0000-0000C9A80000}"/>
    <cellStyle name="Note 6 18 3 4 4 2" xfId="27835" xr:uid="{00000000-0005-0000-0000-0000CAA80000}"/>
    <cellStyle name="Note 6 18 3 4 4 3" xfId="42288" xr:uid="{00000000-0005-0000-0000-0000CBA80000}"/>
    <cellStyle name="Note 6 18 3 4 5" xfId="12820" xr:uid="{00000000-0005-0000-0000-0000CCA80000}"/>
    <cellStyle name="Note 6 18 3 4 5 2" xfId="30255" xr:uid="{00000000-0005-0000-0000-0000CDA80000}"/>
    <cellStyle name="Note 6 18 3 4 5 3" xfId="44708" xr:uid="{00000000-0005-0000-0000-0000CEA80000}"/>
    <cellStyle name="Note 6 18 3 4 6" xfId="15516" xr:uid="{00000000-0005-0000-0000-0000CFA80000}"/>
    <cellStyle name="Note 6 18 3 4 6 2" xfId="32951" xr:uid="{00000000-0005-0000-0000-0000D0A80000}"/>
    <cellStyle name="Note 6 18 3 4 6 3" xfId="47404" xr:uid="{00000000-0005-0000-0000-0000D1A80000}"/>
    <cellStyle name="Note 6 18 3 4 7" xfId="19827" xr:uid="{00000000-0005-0000-0000-0000D2A80000}"/>
    <cellStyle name="Note 6 18 3 4 8" xfId="20678" xr:uid="{00000000-0005-0000-0000-0000D3A80000}"/>
    <cellStyle name="Note 6 18 3 5" xfId="5494" xr:uid="{00000000-0005-0000-0000-0000D4A80000}"/>
    <cellStyle name="Note 6 18 3 5 2" xfId="14746" xr:uid="{00000000-0005-0000-0000-0000D5A80000}"/>
    <cellStyle name="Note 6 18 3 5 2 2" xfId="32181" xr:uid="{00000000-0005-0000-0000-0000D6A80000}"/>
    <cellStyle name="Note 6 18 3 5 2 3" xfId="46634" xr:uid="{00000000-0005-0000-0000-0000D7A80000}"/>
    <cellStyle name="Note 6 18 3 5 3" xfId="17207" xr:uid="{00000000-0005-0000-0000-0000D8A80000}"/>
    <cellStyle name="Note 6 18 3 5 3 2" xfId="34642" xr:uid="{00000000-0005-0000-0000-0000D9A80000}"/>
    <cellStyle name="Note 6 18 3 5 3 3" xfId="49095" xr:uid="{00000000-0005-0000-0000-0000DAA80000}"/>
    <cellStyle name="Note 6 18 3 5 4" xfId="22930" xr:uid="{00000000-0005-0000-0000-0000DBA80000}"/>
    <cellStyle name="Note 6 18 3 5 5" xfId="37383" xr:uid="{00000000-0005-0000-0000-0000DCA80000}"/>
    <cellStyle name="Note 6 18 3 6" xfId="7956" xr:uid="{00000000-0005-0000-0000-0000DDA80000}"/>
    <cellStyle name="Note 6 18 3 6 2" xfId="25391" xr:uid="{00000000-0005-0000-0000-0000DEA80000}"/>
    <cellStyle name="Note 6 18 3 6 3" xfId="39844" xr:uid="{00000000-0005-0000-0000-0000DFA80000}"/>
    <cellStyle name="Note 6 18 3 7" xfId="10397" xr:uid="{00000000-0005-0000-0000-0000E0A80000}"/>
    <cellStyle name="Note 6 18 3 7 2" xfId="27832" xr:uid="{00000000-0005-0000-0000-0000E1A80000}"/>
    <cellStyle name="Note 6 18 3 7 3" xfId="42285" xr:uid="{00000000-0005-0000-0000-0000E2A80000}"/>
    <cellStyle name="Note 6 18 3 8" xfId="12817" xr:uid="{00000000-0005-0000-0000-0000E3A80000}"/>
    <cellStyle name="Note 6 18 3 8 2" xfId="30252" xr:uid="{00000000-0005-0000-0000-0000E4A80000}"/>
    <cellStyle name="Note 6 18 3 8 3" xfId="44705" xr:uid="{00000000-0005-0000-0000-0000E5A80000}"/>
    <cellStyle name="Note 6 18 3 9" xfId="19824" xr:uid="{00000000-0005-0000-0000-0000E6A80000}"/>
    <cellStyle name="Note 6 18 4" xfId="2987" xr:uid="{00000000-0005-0000-0000-0000E7A80000}"/>
    <cellStyle name="Note 6 18 4 2" xfId="2988" xr:uid="{00000000-0005-0000-0000-0000E8A80000}"/>
    <cellStyle name="Note 6 18 4 2 2" xfId="5499" xr:uid="{00000000-0005-0000-0000-0000E9A80000}"/>
    <cellStyle name="Note 6 18 4 2 2 2" xfId="14750" xr:uid="{00000000-0005-0000-0000-0000EAA80000}"/>
    <cellStyle name="Note 6 18 4 2 2 2 2" xfId="32185" xr:uid="{00000000-0005-0000-0000-0000EBA80000}"/>
    <cellStyle name="Note 6 18 4 2 2 2 3" xfId="46638" xr:uid="{00000000-0005-0000-0000-0000ECA80000}"/>
    <cellStyle name="Note 6 18 4 2 2 3" xfId="17211" xr:uid="{00000000-0005-0000-0000-0000EDA80000}"/>
    <cellStyle name="Note 6 18 4 2 2 3 2" xfId="34646" xr:uid="{00000000-0005-0000-0000-0000EEA80000}"/>
    <cellStyle name="Note 6 18 4 2 2 3 3" xfId="49099" xr:uid="{00000000-0005-0000-0000-0000EFA80000}"/>
    <cellStyle name="Note 6 18 4 2 2 4" xfId="22935" xr:uid="{00000000-0005-0000-0000-0000F0A80000}"/>
    <cellStyle name="Note 6 18 4 2 2 5" xfId="37388" xr:uid="{00000000-0005-0000-0000-0000F1A80000}"/>
    <cellStyle name="Note 6 18 4 2 3" xfId="7961" xr:uid="{00000000-0005-0000-0000-0000F2A80000}"/>
    <cellStyle name="Note 6 18 4 2 3 2" xfId="25396" xr:uid="{00000000-0005-0000-0000-0000F3A80000}"/>
    <cellStyle name="Note 6 18 4 2 3 3" xfId="39849" xr:uid="{00000000-0005-0000-0000-0000F4A80000}"/>
    <cellStyle name="Note 6 18 4 2 4" xfId="10402" xr:uid="{00000000-0005-0000-0000-0000F5A80000}"/>
    <cellStyle name="Note 6 18 4 2 4 2" xfId="27837" xr:uid="{00000000-0005-0000-0000-0000F6A80000}"/>
    <cellStyle name="Note 6 18 4 2 4 3" xfId="42290" xr:uid="{00000000-0005-0000-0000-0000F7A80000}"/>
    <cellStyle name="Note 6 18 4 2 5" xfId="12822" xr:uid="{00000000-0005-0000-0000-0000F8A80000}"/>
    <cellStyle name="Note 6 18 4 2 5 2" xfId="30257" xr:uid="{00000000-0005-0000-0000-0000F9A80000}"/>
    <cellStyle name="Note 6 18 4 2 5 3" xfId="44710" xr:uid="{00000000-0005-0000-0000-0000FAA80000}"/>
    <cellStyle name="Note 6 18 4 2 6" xfId="19829" xr:uid="{00000000-0005-0000-0000-0000FBA80000}"/>
    <cellStyle name="Note 6 18 4 3" xfId="2989" xr:uid="{00000000-0005-0000-0000-0000FCA80000}"/>
    <cellStyle name="Note 6 18 4 3 2" xfId="5500" xr:uid="{00000000-0005-0000-0000-0000FDA80000}"/>
    <cellStyle name="Note 6 18 4 3 2 2" xfId="14751" xr:uid="{00000000-0005-0000-0000-0000FEA80000}"/>
    <cellStyle name="Note 6 18 4 3 2 2 2" xfId="32186" xr:uid="{00000000-0005-0000-0000-0000FFA80000}"/>
    <cellStyle name="Note 6 18 4 3 2 2 3" xfId="46639" xr:uid="{00000000-0005-0000-0000-000000A90000}"/>
    <cellStyle name="Note 6 18 4 3 2 3" xfId="17212" xr:uid="{00000000-0005-0000-0000-000001A90000}"/>
    <cellStyle name="Note 6 18 4 3 2 3 2" xfId="34647" xr:uid="{00000000-0005-0000-0000-000002A90000}"/>
    <cellStyle name="Note 6 18 4 3 2 3 3" xfId="49100" xr:uid="{00000000-0005-0000-0000-000003A90000}"/>
    <cellStyle name="Note 6 18 4 3 2 4" xfId="22936" xr:uid="{00000000-0005-0000-0000-000004A90000}"/>
    <cellStyle name="Note 6 18 4 3 2 5" xfId="37389" xr:uid="{00000000-0005-0000-0000-000005A90000}"/>
    <cellStyle name="Note 6 18 4 3 3" xfId="7962" xr:uid="{00000000-0005-0000-0000-000006A90000}"/>
    <cellStyle name="Note 6 18 4 3 3 2" xfId="25397" xr:uid="{00000000-0005-0000-0000-000007A90000}"/>
    <cellStyle name="Note 6 18 4 3 3 3" xfId="39850" xr:uid="{00000000-0005-0000-0000-000008A90000}"/>
    <cellStyle name="Note 6 18 4 3 4" xfId="10403" xr:uid="{00000000-0005-0000-0000-000009A90000}"/>
    <cellStyle name="Note 6 18 4 3 4 2" xfId="27838" xr:uid="{00000000-0005-0000-0000-00000AA90000}"/>
    <cellStyle name="Note 6 18 4 3 4 3" xfId="42291" xr:uid="{00000000-0005-0000-0000-00000BA90000}"/>
    <cellStyle name="Note 6 18 4 3 5" xfId="12823" xr:uid="{00000000-0005-0000-0000-00000CA90000}"/>
    <cellStyle name="Note 6 18 4 3 5 2" xfId="30258" xr:uid="{00000000-0005-0000-0000-00000DA90000}"/>
    <cellStyle name="Note 6 18 4 3 5 3" xfId="44711" xr:uid="{00000000-0005-0000-0000-00000EA90000}"/>
    <cellStyle name="Note 6 18 4 3 6" xfId="19830" xr:uid="{00000000-0005-0000-0000-00000FA90000}"/>
    <cellStyle name="Note 6 18 4 4" xfId="2990" xr:uid="{00000000-0005-0000-0000-000010A90000}"/>
    <cellStyle name="Note 6 18 4 4 2" xfId="5501" xr:uid="{00000000-0005-0000-0000-000011A90000}"/>
    <cellStyle name="Note 6 18 4 4 2 2" xfId="22937" xr:uid="{00000000-0005-0000-0000-000012A90000}"/>
    <cellStyle name="Note 6 18 4 4 2 3" xfId="37390" xr:uid="{00000000-0005-0000-0000-000013A90000}"/>
    <cellStyle name="Note 6 18 4 4 3" xfId="7963" xr:uid="{00000000-0005-0000-0000-000014A90000}"/>
    <cellStyle name="Note 6 18 4 4 3 2" xfId="25398" xr:uid="{00000000-0005-0000-0000-000015A90000}"/>
    <cellStyle name="Note 6 18 4 4 3 3" xfId="39851" xr:uid="{00000000-0005-0000-0000-000016A90000}"/>
    <cellStyle name="Note 6 18 4 4 4" xfId="10404" xr:uid="{00000000-0005-0000-0000-000017A90000}"/>
    <cellStyle name="Note 6 18 4 4 4 2" xfId="27839" xr:uid="{00000000-0005-0000-0000-000018A90000}"/>
    <cellStyle name="Note 6 18 4 4 4 3" xfId="42292" xr:uid="{00000000-0005-0000-0000-000019A90000}"/>
    <cellStyle name="Note 6 18 4 4 5" xfId="12824" xr:uid="{00000000-0005-0000-0000-00001AA90000}"/>
    <cellStyle name="Note 6 18 4 4 5 2" xfId="30259" xr:uid="{00000000-0005-0000-0000-00001BA90000}"/>
    <cellStyle name="Note 6 18 4 4 5 3" xfId="44712" xr:uid="{00000000-0005-0000-0000-00001CA90000}"/>
    <cellStyle name="Note 6 18 4 4 6" xfId="15517" xr:uid="{00000000-0005-0000-0000-00001DA90000}"/>
    <cellStyle name="Note 6 18 4 4 6 2" xfId="32952" xr:uid="{00000000-0005-0000-0000-00001EA90000}"/>
    <cellStyle name="Note 6 18 4 4 6 3" xfId="47405" xr:uid="{00000000-0005-0000-0000-00001FA90000}"/>
    <cellStyle name="Note 6 18 4 4 7" xfId="19831" xr:uid="{00000000-0005-0000-0000-000020A90000}"/>
    <cellStyle name="Note 6 18 4 4 8" xfId="20679" xr:uid="{00000000-0005-0000-0000-000021A90000}"/>
    <cellStyle name="Note 6 18 4 5" xfId="5498" xr:uid="{00000000-0005-0000-0000-000022A90000}"/>
    <cellStyle name="Note 6 18 4 5 2" xfId="14749" xr:uid="{00000000-0005-0000-0000-000023A90000}"/>
    <cellStyle name="Note 6 18 4 5 2 2" xfId="32184" xr:uid="{00000000-0005-0000-0000-000024A90000}"/>
    <cellStyle name="Note 6 18 4 5 2 3" xfId="46637" xr:uid="{00000000-0005-0000-0000-000025A90000}"/>
    <cellStyle name="Note 6 18 4 5 3" xfId="17210" xr:uid="{00000000-0005-0000-0000-000026A90000}"/>
    <cellStyle name="Note 6 18 4 5 3 2" xfId="34645" xr:uid="{00000000-0005-0000-0000-000027A90000}"/>
    <cellStyle name="Note 6 18 4 5 3 3" xfId="49098" xr:uid="{00000000-0005-0000-0000-000028A90000}"/>
    <cellStyle name="Note 6 18 4 5 4" xfId="22934" xr:uid="{00000000-0005-0000-0000-000029A90000}"/>
    <cellStyle name="Note 6 18 4 5 5" xfId="37387" xr:uid="{00000000-0005-0000-0000-00002AA90000}"/>
    <cellStyle name="Note 6 18 4 6" xfId="7960" xr:uid="{00000000-0005-0000-0000-00002BA90000}"/>
    <cellStyle name="Note 6 18 4 6 2" xfId="25395" xr:uid="{00000000-0005-0000-0000-00002CA90000}"/>
    <cellStyle name="Note 6 18 4 6 3" xfId="39848" xr:uid="{00000000-0005-0000-0000-00002DA90000}"/>
    <cellStyle name="Note 6 18 4 7" xfId="10401" xr:uid="{00000000-0005-0000-0000-00002EA90000}"/>
    <cellStyle name="Note 6 18 4 7 2" xfId="27836" xr:uid="{00000000-0005-0000-0000-00002FA90000}"/>
    <cellStyle name="Note 6 18 4 7 3" xfId="42289" xr:uid="{00000000-0005-0000-0000-000030A90000}"/>
    <cellStyle name="Note 6 18 4 8" xfId="12821" xr:uid="{00000000-0005-0000-0000-000031A90000}"/>
    <cellStyle name="Note 6 18 4 8 2" xfId="30256" xr:uid="{00000000-0005-0000-0000-000032A90000}"/>
    <cellStyle name="Note 6 18 4 8 3" xfId="44709" xr:uid="{00000000-0005-0000-0000-000033A90000}"/>
    <cellStyle name="Note 6 18 4 9" xfId="19828" xr:uid="{00000000-0005-0000-0000-000034A90000}"/>
    <cellStyle name="Note 6 18 5" xfId="2991" xr:uid="{00000000-0005-0000-0000-000035A90000}"/>
    <cellStyle name="Note 6 18 5 2" xfId="2992" xr:uid="{00000000-0005-0000-0000-000036A90000}"/>
    <cellStyle name="Note 6 18 5 2 2" xfId="5503" xr:uid="{00000000-0005-0000-0000-000037A90000}"/>
    <cellStyle name="Note 6 18 5 2 2 2" xfId="14753" xr:uid="{00000000-0005-0000-0000-000038A90000}"/>
    <cellStyle name="Note 6 18 5 2 2 2 2" xfId="32188" xr:uid="{00000000-0005-0000-0000-000039A90000}"/>
    <cellStyle name="Note 6 18 5 2 2 2 3" xfId="46641" xr:uid="{00000000-0005-0000-0000-00003AA90000}"/>
    <cellStyle name="Note 6 18 5 2 2 3" xfId="17214" xr:uid="{00000000-0005-0000-0000-00003BA90000}"/>
    <cellStyle name="Note 6 18 5 2 2 3 2" xfId="34649" xr:uid="{00000000-0005-0000-0000-00003CA90000}"/>
    <cellStyle name="Note 6 18 5 2 2 3 3" xfId="49102" xr:uid="{00000000-0005-0000-0000-00003DA90000}"/>
    <cellStyle name="Note 6 18 5 2 2 4" xfId="22939" xr:uid="{00000000-0005-0000-0000-00003EA90000}"/>
    <cellStyle name="Note 6 18 5 2 2 5" xfId="37392" xr:uid="{00000000-0005-0000-0000-00003FA90000}"/>
    <cellStyle name="Note 6 18 5 2 3" xfId="7965" xr:uid="{00000000-0005-0000-0000-000040A90000}"/>
    <cellStyle name="Note 6 18 5 2 3 2" xfId="25400" xr:uid="{00000000-0005-0000-0000-000041A90000}"/>
    <cellStyle name="Note 6 18 5 2 3 3" xfId="39853" xr:uid="{00000000-0005-0000-0000-000042A90000}"/>
    <cellStyle name="Note 6 18 5 2 4" xfId="10406" xr:uid="{00000000-0005-0000-0000-000043A90000}"/>
    <cellStyle name="Note 6 18 5 2 4 2" xfId="27841" xr:uid="{00000000-0005-0000-0000-000044A90000}"/>
    <cellStyle name="Note 6 18 5 2 4 3" xfId="42294" xr:uid="{00000000-0005-0000-0000-000045A90000}"/>
    <cellStyle name="Note 6 18 5 2 5" xfId="12826" xr:uid="{00000000-0005-0000-0000-000046A90000}"/>
    <cellStyle name="Note 6 18 5 2 5 2" xfId="30261" xr:uid="{00000000-0005-0000-0000-000047A90000}"/>
    <cellStyle name="Note 6 18 5 2 5 3" xfId="44714" xr:uid="{00000000-0005-0000-0000-000048A90000}"/>
    <cellStyle name="Note 6 18 5 2 6" xfId="19833" xr:uid="{00000000-0005-0000-0000-000049A90000}"/>
    <cellStyle name="Note 6 18 5 3" xfId="2993" xr:uid="{00000000-0005-0000-0000-00004AA90000}"/>
    <cellStyle name="Note 6 18 5 3 2" xfId="5504" xr:uid="{00000000-0005-0000-0000-00004BA90000}"/>
    <cellStyle name="Note 6 18 5 3 2 2" xfId="14754" xr:uid="{00000000-0005-0000-0000-00004CA90000}"/>
    <cellStyle name="Note 6 18 5 3 2 2 2" xfId="32189" xr:uid="{00000000-0005-0000-0000-00004DA90000}"/>
    <cellStyle name="Note 6 18 5 3 2 2 3" xfId="46642" xr:uid="{00000000-0005-0000-0000-00004EA90000}"/>
    <cellStyle name="Note 6 18 5 3 2 3" xfId="17215" xr:uid="{00000000-0005-0000-0000-00004FA90000}"/>
    <cellStyle name="Note 6 18 5 3 2 3 2" xfId="34650" xr:uid="{00000000-0005-0000-0000-000050A90000}"/>
    <cellStyle name="Note 6 18 5 3 2 3 3" xfId="49103" xr:uid="{00000000-0005-0000-0000-000051A90000}"/>
    <cellStyle name="Note 6 18 5 3 2 4" xfId="22940" xr:uid="{00000000-0005-0000-0000-000052A90000}"/>
    <cellStyle name="Note 6 18 5 3 2 5" xfId="37393" xr:uid="{00000000-0005-0000-0000-000053A90000}"/>
    <cellStyle name="Note 6 18 5 3 3" xfId="7966" xr:uid="{00000000-0005-0000-0000-000054A90000}"/>
    <cellStyle name="Note 6 18 5 3 3 2" xfId="25401" xr:uid="{00000000-0005-0000-0000-000055A90000}"/>
    <cellStyle name="Note 6 18 5 3 3 3" xfId="39854" xr:uid="{00000000-0005-0000-0000-000056A90000}"/>
    <cellStyle name="Note 6 18 5 3 4" xfId="10407" xr:uid="{00000000-0005-0000-0000-000057A90000}"/>
    <cellStyle name="Note 6 18 5 3 4 2" xfId="27842" xr:uid="{00000000-0005-0000-0000-000058A90000}"/>
    <cellStyle name="Note 6 18 5 3 4 3" xfId="42295" xr:uid="{00000000-0005-0000-0000-000059A90000}"/>
    <cellStyle name="Note 6 18 5 3 5" xfId="12827" xr:uid="{00000000-0005-0000-0000-00005AA90000}"/>
    <cellStyle name="Note 6 18 5 3 5 2" xfId="30262" xr:uid="{00000000-0005-0000-0000-00005BA90000}"/>
    <cellStyle name="Note 6 18 5 3 5 3" xfId="44715" xr:uid="{00000000-0005-0000-0000-00005CA90000}"/>
    <cellStyle name="Note 6 18 5 3 6" xfId="19834" xr:uid="{00000000-0005-0000-0000-00005DA90000}"/>
    <cellStyle name="Note 6 18 5 4" xfId="2994" xr:uid="{00000000-0005-0000-0000-00005EA90000}"/>
    <cellStyle name="Note 6 18 5 4 2" xfId="5505" xr:uid="{00000000-0005-0000-0000-00005FA90000}"/>
    <cellStyle name="Note 6 18 5 4 2 2" xfId="22941" xr:uid="{00000000-0005-0000-0000-000060A90000}"/>
    <cellStyle name="Note 6 18 5 4 2 3" xfId="37394" xr:uid="{00000000-0005-0000-0000-000061A90000}"/>
    <cellStyle name="Note 6 18 5 4 3" xfId="7967" xr:uid="{00000000-0005-0000-0000-000062A90000}"/>
    <cellStyle name="Note 6 18 5 4 3 2" xfId="25402" xr:uid="{00000000-0005-0000-0000-000063A90000}"/>
    <cellStyle name="Note 6 18 5 4 3 3" xfId="39855" xr:uid="{00000000-0005-0000-0000-000064A90000}"/>
    <cellStyle name="Note 6 18 5 4 4" xfId="10408" xr:uid="{00000000-0005-0000-0000-000065A90000}"/>
    <cellStyle name="Note 6 18 5 4 4 2" xfId="27843" xr:uid="{00000000-0005-0000-0000-000066A90000}"/>
    <cellStyle name="Note 6 18 5 4 4 3" xfId="42296" xr:uid="{00000000-0005-0000-0000-000067A90000}"/>
    <cellStyle name="Note 6 18 5 4 5" xfId="12828" xr:uid="{00000000-0005-0000-0000-000068A90000}"/>
    <cellStyle name="Note 6 18 5 4 5 2" xfId="30263" xr:uid="{00000000-0005-0000-0000-000069A90000}"/>
    <cellStyle name="Note 6 18 5 4 5 3" xfId="44716" xr:uid="{00000000-0005-0000-0000-00006AA90000}"/>
    <cellStyle name="Note 6 18 5 4 6" xfId="15518" xr:uid="{00000000-0005-0000-0000-00006BA90000}"/>
    <cellStyle name="Note 6 18 5 4 6 2" xfId="32953" xr:uid="{00000000-0005-0000-0000-00006CA90000}"/>
    <cellStyle name="Note 6 18 5 4 6 3" xfId="47406" xr:uid="{00000000-0005-0000-0000-00006DA90000}"/>
    <cellStyle name="Note 6 18 5 4 7" xfId="19835" xr:uid="{00000000-0005-0000-0000-00006EA90000}"/>
    <cellStyle name="Note 6 18 5 4 8" xfId="20680" xr:uid="{00000000-0005-0000-0000-00006FA90000}"/>
    <cellStyle name="Note 6 18 5 5" xfId="5502" xr:uid="{00000000-0005-0000-0000-000070A90000}"/>
    <cellStyle name="Note 6 18 5 5 2" xfId="14752" xr:uid="{00000000-0005-0000-0000-000071A90000}"/>
    <cellStyle name="Note 6 18 5 5 2 2" xfId="32187" xr:uid="{00000000-0005-0000-0000-000072A90000}"/>
    <cellStyle name="Note 6 18 5 5 2 3" xfId="46640" xr:uid="{00000000-0005-0000-0000-000073A90000}"/>
    <cellStyle name="Note 6 18 5 5 3" xfId="17213" xr:uid="{00000000-0005-0000-0000-000074A90000}"/>
    <cellStyle name="Note 6 18 5 5 3 2" xfId="34648" xr:uid="{00000000-0005-0000-0000-000075A90000}"/>
    <cellStyle name="Note 6 18 5 5 3 3" xfId="49101" xr:uid="{00000000-0005-0000-0000-000076A90000}"/>
    <cellStyle name="Note 6 18 5 5 4" xfId="22938" xr:uid="{00000000-0005-0000-0000-000077A90000}"/>
    <cellStyle name="Note 6 18 5 5 5" xfId="37391" xr:uid="{00000000-0005-0000-0000-000078A90000}"/>
    <cellStyle name="Note 6 18 5 6" xfId="7964" xr:uid="{00000000-0005-0000-0000-000079A90000}"/>
    <cellStyle name="Note 6 18 5 6 2" xfId="25399" xr:uid="{00000000-0005-0000-0000-00007AA90000}"/>
    <cellStyle name="Note 6 18 5 6 3" xfId="39852" xr:uid="{00000000-0005-0000-0000-00007BA90000}"/>
    <cellStyle name="Note 6 18 5 7" xfId="10405" xr:uid="{00000000-0005-0000-0000-00007CA90000}"/>
    <cellStyle name="Note 6 18 5 7 2" xfId="27840" xr:uid="{00000000-0005-0000-0000-00007DA90000}"/>
    <cellStyle name="Note 6 18 5 7 3" xfId="42293" xr:uid="{00000000-0005-0000-0000-00007EA90000}"/>
    <cellStyle name="Note 6 18 5 8" xfId="12825" xr:uid="{00000000-0005-0000-0000-00007FA90000}"/>
    <cellStyle name="Note 6 18 5 8 2" xfId="30260" xr:uid="{00000000-0005-0000-0000-000080A90000}"/>
    <cellStyle name="Note 6 18 5 8 3" xfId="44713" xr:uid="{00000000-0005-0000-0000-000081A90000}"/>
    <cellStyle name="Note 6 18 5 9" xfId="19832" xr:uid="{00000000-0005-0000-0000-000082A90000}"/>
    <cellStyle name="Note 6 18 6" xfId="2995" xr:uid="{00000000-0005-0000-0000-000083A90000}"/>
    <cellStyle name="Note 6 18 6 2" xfId="5506" xr:uid="{00000000-0005-0000-0000-000084A90000}"/>
    <cellStyle name="Note 6 18 6 2 2" xfId="14755" xr:uid="{00000000-0005-0000-0000-000085A90000}"/>
    <cellStyle name="Note 6 18 6 2 2 2" xfId="32190" xr:uid="{00000000-0005-0000-0000-000086A90000}"/>
    <cellStyle name="Note 6 18 6 2 2 3" xfId="46643" xr:uid="{00000000-0005-0000-0000-000087A90000}"/>
    <cellStyle name="Note 6 18 6 2 3" xfId="17216" xr:uid="{00000000-0005-0000-0000-000088A90000}"/>
    <cellStyle name="Note 6 18 6 2 3 2" xfId="34651" xr:uid="{00000000-0005-0000-0000-000089A90000}"/>
    <cellStyle name="Note 6 18 6 2 3 3" xfId="49104" xr:uid="{00000000-0005-0000-0000-00008AA90000}"/>
    <cellStyle name="Note 6 18 6 2 4" xfId="22942" xr:uid="{00000000-0005-0000-0000-00008BA90000}"/>
    <cellStyle name="Note 6 18 6 2 5" xfId="37395" xr:uid="{00000000-0005-0000-0000-00008CA90000}"/>
    <cellStyle name="Note 6 18 6 3" xfId="7968" xr:uid="{00000000-0005-0000-0000-00008DA90000}"/>
    <cellStyle name="Note 6 18 6 3 2" xfId="25403" xr:uid="{00000000-0005-0000-0000-00008EA90000}"/>
    <cellStyle name="Note 6 18 6 3 3" xfId="39856" xr:uid="{00000000-0005-0000-0000-00008FA90000}"/>
    <cellStyle name="Note 6 18 6 4" xfId="10409" xr:uid="{00000000-0005-0000-0000-000090A90000}"/>
    <cellStyle name="Note 6 18 6 4 2" xfId="27844" xr:uid="{00000000-0005-0000-0000-000091A90000}"/>
    <cellStyle name="Note 6 18 6 4 3" xfId="42297" xr:uid="{00000000-0005-0000-0000-000092A90000}"/>
    <cellStyle name="Note 6 18 6 5" xfId="12829" xr:uid="{00000000-0005-0000-0000-000093A90000}"/>
    <cellStyle name="Note 6 18 6 5 2" xfId="30264" xr:uid="{00000000-0005-0000-0000-000094A90000}"/>
    <cellStyle name="Note 6 18 6 5 3" xfId="44717" xr:uid="{00000000-0005-0000-0000-000095A90000}"/>
    <cellStyle name="Note 6 18 6 6" xfId="19836" xr:uid="{00000000-0005-0000-0000-000096A90000}"/>
    <cellStyle name="Note 6 18 7" xfId="2996" xr:uid="{00000000-0005-0000-0000-000097A90000}"/>
    <cellStyle name="Note 6 18 7 2" xfId="5507" xr:uid="{00000000-0005-0000-0000-000098A90000}"/>
    <cellStyle name="Note 6 18 7 2 2" xfId="14756" xr:uid="{00000000-0005-0000-0000-000099A90000}"/>
    <cellStyle name="Note 6 18 7 2 2 2" xfId="32191" xr:uid="{00000000-0005-0000-0000-00009AA90000}"/>
    <cellStyle name="Note 6 18 7 2 2 3" xfId="46644" xr:uid="{00000000-0005-0000-0000-00009BA90000}"/>
    <cellStyle name="Note 6 18 7 2 3" xfId="17217" xr:uid="{00000000-0005-0000-0000-00009CA90000}"/>
    <cellStyle name="Note 6 18 7 2 3 2" xfId="34652" xr:uid="{00000000-0005-0000-0000-00009DA90000}"/>
    <cellStyle name="Note 6 18 7 2 3 3" xfId="49105" xr:uid="{00000000-0005-0000-0000-00009EA90000}"/>
    <cellStyle name="Note 6 18 7 2 4" xfId="22943" xr:uid="{00000000-0005-0000-0000-00009FA90000}"/>
    <cellStyle name="Note 6 18 7 2 5" xfId="37396" xr:uid="{00000000-0005-0000-0000-0000A0A90000}"/>
    <cellStyle name="Note 6 18 7 3" xfId="7969" xr:uid="{00000000-0005-0000-0000-0000A1A90000}"/>
    <cellStyle name="Note 6 18 7 3 2" xfId="25404" xr:uid="{00000000-0005-0000-0000-0000A2A90000}"/>
    <cellStyle name="Note 6 18 7 3 3" xfId="39857" xr:uid="{00000000-0005-0000-0000-0000A3A90000}"/>
    <cellStyle name="Note 6 18 7 4" xfId="10410" xr:uid="{00000000-0005-0000-0000-0000A4A90000}"/>
    <cellStyle name="Note 6 18 7 4 2" xfId="27845" xr:uid="{00000000-0005-0000-0000-0000A5A90000}"/>
    <cellStyle name="Note 6 18 7 4 3" xfId="42298" xr:uid="{00000000-0005-0000-0000-0000A6A90000}"/>
    <cellStyle name="Note 6 18 7 5" xfId="12830" xr:uid="{00000000-0005-0000-0000-0000A7A90000}"/>
    <cellStyle name="Note 6 18 7 5 2" xfId="30265" xr:uid="{00000000-0005-0000-0000-0000A8A90000}"/>
    <cellStyle name="Note 6 18 7 5 3" xfId="44718" xr:uid="{00000000-0005-0000-0000-0000A9A90000}"/>
    <cellStyle name="Note 6 18 7 6" xfId="19837" xr:uid="{00000000-0005-0000-0000-0000AAA90000}"/>
    <cellStyle name="Note 6 18 8" xfId="2997" xr:uid="{00000000-0005-0000-0000-0000ABA90000}"/>
    <cellStyle name="Note 6 18 8 2" xfId="5508" xr:uid="{00000000-0005-0000-0000-0000ACA90000}"/>
    <cellStyle name="Note 6 18 8 2 2" xfId="22944" xr:uid="{00000000-0005-0000-0000-0000ADA90000}"/>
    <cellStyle name="Note 6 18 8 2 3" xfId="37397" xr:uid="{00000000-0005-0000-0000-0000AEA90000}"/>
    <cellStyle name="Note 6 18 8 3" xfId="7970" xr:uid="{00000000-0005-0000-0000-0000AFA90000}"/>
    <cellStyle name="Note 6 18 8 3 2" xfId="25405" xr:uid="{00000000-0005-0000-0000-0000B0A90000}"/>
    <cellStyle name="Note 6 18 8 3 3" xfId="39858" xr:uid="{00000000-0005-0000-0000-0000B1A90000}"/>
    <cellStyle name="Note 6 18 8 4" xfId="10411" xr:uid="{00000000-0005-0000-0000-0000B2A90000}"/>
    <cellStyle name="Note 6 18 8 4 2" xfId="27846" xr:uid="{00000000-0005-0000-0000-0000B3A90000}"/>
    <cellStyle name="Note 6 18 8 4 3" xfId="42299" xr:uid="{00000000-0005-0000-0000-0000B4A90000}"/>
    <cellStyle name="Note 6 18 8 5" xfId="12831" xr:uid="{00000000-0005-0000-0000-0000B5A90000}"/>
    <cellStyle name="Note 6 18 8 5 2" xfId="30266" xr:uid="{00000000-0005-0000-0000-0000B6A90000}"/>
    <cellStyle name="Note 6 18 8 5 3" xfId="44719" xr:uid="{00000000-0005-0000-0000-0000B7A90000}"/>
    <cellStyle name="Note 6 18 8 6" xfId="15519" xr:uid="{00000000-0005-0000-0000-0000B8A90000}"/>
    <cellStyle name="Note 6 18 8 6 2" xfId="32954" xr:uid="{00000000-0005-0000-0000-0000B9A90000}"/>
    <cellStyle name="Note 6 18 8 6 3" xfId="47407" xr:uid="{00000000-0005-0000-0000-0000BAA90000}"/>
    <cellStyle name="Note 6 18 8 7" xfId="19838" xr:uid="{00000000-0005-0000-0000-0000BBA90000}"/>
    <cellStyle name="Note 6 18 8 8" xfId="20681" xr:uid="{00000000-0005-0000-0000-0000BCA90000}"/>
    <cellStyle name="Note 6 18 9" xfId="5489" xr:uid="{00000000-0005-0000-0000-0000BDA90000}"/>
    <cellStyle name="Note 6 18 9 2" xfId="14742" xr:uid="{00000000-0005-0000-0000-0000BEA90000}"/>
    <cellStyle name="Note 6 18 9 2 2" xfId="32177" xr:uid="{00000000-0005-0000-0000-0000BFA90000}"/>
    <cellStyle name="Note 6 18 9 2 3" xfId="46630" xr:uid="{00000000-0005-0000-0000-0000C0A90000}"/>
    <cellStyle name="Note 6 18 9 3" xfId="17203" xr:uid="{00000000-0005-0000-0000-0000C1A90000}"/>
    <cellStyle name="Note 6 18 9 3 2" xfId="34638" xr:uid="{00000000-0005-0000-0000-0000C2A90000}"/>
    <cellStyle name="Note 6 18 9 3 3" xfId="49091" xr:uid="{00000000-0005-0000-0000-0000C3A90000}"/>
    <cellStyle name="Note 6 18 9 4" xfId="22925" xr:uid="{00000000-0005-0000-0000-0000C4A90000}"/>
    <cellStyle name="Note 6 18 9 5" xfId="37378" xr:uid="{00000000-0005-0000-0000-0000C5A90000}"/>
    <cellStyle name="Note 6 19" xfId="2998" xr:uid="{00000000-0005-0000-0000-0000C6A90000}"/>
    <cellStyle name="Note 6 19 10" xfId="7971" xr:uid="{00000000-0005-0000-0000-0000C7A90000}"/>
    <cellStyle name="Note 6 19 10 2" xfId="25406" xr:uid="{00000000-0005-0000-0000-0000C8A90000}"/>
    <cellStyle name="Note 6 19 10 3" xfId="39859" xr:uid="{00000000-0005-0000-0000-0000C9A90000}"/>
    <cellStyle name="Note 6 19 11" xfId="10412" xr:uid="{00000000-0005-0000-0000-0000CAA90000}"/>
    <cellStyle name="Note 6 19 11 2" xfId="27847" xr:uid="{00000000-0005-0000-0000-0000CBA90000}"/>
    <cellStyle name="Note 6 19 11 3" xfId="42300" xr:uid="{00000000-0005-0000-0000-0000CCA90000}"/>
    <cellStyle name="Note 6 19 12" xfId="12832" xr:uid="{00000000-0005-0000-0000-0000CDA90000}"/>
    <cellStyle name="Note 6 19 12 2" xfId="30267" xr:uid="{00000000-0005-0000-0000-0000CEA90000}"/>
    <cellStyle name="Note 6 19 12 3" xfId="44720" xr:uid="{00000000-0005-0000-0000-0000CFA90000}"/>
    <cellStyle name="Note 6 19 13" xfId="19839" xr:uid="{00000000-0005-0000-0000-0000D0A90000}"/>
    <cellStyle name="Note 6 19 2" xfId="2999" xr:uid="{00000000-0005-0000-0000-0000D1A90000}"/>
    <cellStyle name="Note 6 19 2 2" xfId="3000" xr:uid="{00000000-0005-0000-0000-0000D2A90000}"/>
    <cellStyle name="Note 6 19 2 2 2" xfId="5511" xr:uid="{00000000-0005-0000-0000-0000D3A90000}"/>
    <cellStyle name="Note 6 19 2 2 2 2" xfId="14759" xr:uid="{00000000-0005-0000-0000-0000D4A90000}"/>
    <cellStyle name="Note 6 19 2 2 2 2 2" xfId="32194" xr:uid="{00000000-0005-0000-0000-0000D5A90000}"/>
    <cellStyle name="Note 6 19 2 2 2 2 3" xfId="46647" xr:uid="{00000000-0005-0000-0000-0000D6A90000}"/>
    <cellStyle name="Note 6 19 2 2 2 3" xfId="17220" xr:uid="{00000000-0005-0000-0000-0000D7A90000}"/>
    <cellStyle name="Note 6 19 2 2 2 3 2" xfId="34655" xr:uid="{00000000-0005-0000-0000-0000D8A90000}"/>
    <cellStyle name="Note 6 19 2 2 2 3 3" xfId="49108" xr:uid="{00000000-0005-0000-0000-0000D9A90000}"/>
    <cellStyle name="Note 6 19 2 2 2 4" xfId="22947" xr:uid="{00000000-0005-0000-0000-0000DAA90000}"/>
    <cellStyle name="Note 6 19 2 2 2 5" xfId="37400" xr:uid="{00000000-0005-0000-0000-0000DBA90000}"/>
    <cellStyle name="Note 6 19 2 2 3" xfId="7973" xr:uid="{00000000-0005-0000-0000-0000DCA90000}"/>
    <cellStyle name="Note 6 19 2 2 3 2" xfId="25408" xr:uid="{00000000-0005-0000-0000-0000DDA90000}"/>
    <cellStyle name="Note 6 19 2 2 3 3" xfId="39861" xr:uid="{00000000-0005-0000-0000-0000DEA90000}"/>
    <cellStyle name="Note 6 19 2 2 4" xfId="10414" xr:uid="{00000000-0005-0000-0000-0000DFA90000}"/>
    <cellStyle name="Note 6 19 2 2 4 2" xfId="27849" xr:uid="{00000000-0005-0000-0000-0000E0A90000}"/>
    <cellStyle name="Note 6 19 2 2 4 3" xfId="42302" xr:uid="{00000000-0005-0000-0000-0000E1A90000}"/>
    <cellStyle name="Note 6 19 2 2 5" xfId="12834" xr:uid="{00000000-0005-0000-0000-0000E2A90000}"/>
    <cellStyle name="Note 6 19 2 2 5 2" xfId="30269" xr:uid="{00000000-0005-0000-0000-0000E3A90000}"/>
    <cellStyle name="Note 6 19 2 2 5 3" xfId="44722" xr:uid="{00000000-0005-0000-0000-0000E4A90000}"/>
    <cellStyle name="Note 6 19 2 2 6" xfId="19841" xr:uid="{00000000-0005-0000-0000-0000E5A90000}"/>
    <cellStyle name="Note 6 19 2 3" xfId="3001" xr:uid="{00000000-0005-0000-0000-0000E6A90000}"/>
    <cellStyle name="Note 6 19 2 3 2" xfId="5512" xr:uid="{00000000-0005-0000-0000-0000E7A90000}"/>
    <cellStyle name="Note 6 19 2 3 2 2" xfId="14760" xr:uid="{00000000-0005-0000-0000-0000E8A90000}"/>
    <cellStyle name="Note 6 19 2 3 2 2 2" xfId="32195" xr:uid="{00000000-0005-0000-0000-0000E9A90000}"/>
    <cellStyle name="Note 6 19 2 3 2 2 3" xfId="46648" xr:uid="{00000000-0005-0000-0000-0000EAA90000}"/>
    <cellStyle name="Note 6 19 2 3 2 3" xfId="17221" xr:uid="{00000000-0005-0000-0000-0000EBA90000}"/>
    <cellStyle name="Note 6 19 2 3 2 3 2" xfId="34656" xr:uid="{00000000-0005-0000-0000-0000ECA90000}"/>
    <cellStyle name="Note 6 19 2 3 2 3 3" xfId="49109" xr:uid="{00000000-0005-0000-0000-0000EDA90000}"/>
    <cellStyle name="Note 6 19 2 3 2 4" xfId="22948" xr:uid="{00000000-0005-0000-0000-0000EEA90000}"/>
    <cellStyle name="Note 6 19 2 3 2 5" xfId="37401" xr:uid="{00000000-0005-0000-0000-0000EFA90000}"/>
    <cellStyle name="Note 6 19 2 3 3" xfId="7974" xr:uid="{00000000-0005-0000-0000-0000F0A90000}"/>
    <cellStyle name="Note 6 19 2 3 3 2" xfId="25409" xr:uid="{00000000-0005-0000-0000-0000F1A90000}"/>
    <cellStyle name="Note 6 19 2 3 3 3" xfId="39862" xr:uid="{00000000-0005-0000-0000-0000F2A90000}"/>
    <cellStyle name="Note 6 19 2 3 4" xfId="10415" xr:uid="{00000000-0005-0000-0000-0000F3A90000}"/>
    <cellStyle name="Note 6 19 2 3 4 2" xfId="27850" xr:uid="{00000000-0005-0000-0000-0000F4A90000}"/>
    <cellStyle name="Note 6 19 2 3 4 3" xfId="42303" xr:uid="{00000000-0005-0000-0000-0000F5A90000}"/>
    <cellStyle name="Note 6 19 2 3 5" xfId="12835" xr:uid="{00000000-0005-0000-0000-0000F6A90000}"/>
    <cellStyle name="Note 6 19 2 3 5 2" xfId="30270" xr:uid="{00000000-0005-0000-0000-0000F7A90000}"/>
    <cellStyle name="Note 6 19 2 3 5 3" xfId="44723" xr:uid="{00000000-0005-0000-0000-0000F8A90000}"/>
    <cellStyle name="Note 6 19 2 3 6" xfId="19842" xr:uid="{00000000-0005-0000-0000-0000F9A90000}"/>
    <cellStyle name="Note 6 19 2 4" xfId="3002" xr:uid="{00000000-0005-0000-0000-0000FAA90000}"/>
    <cellStyle name="Note 6 19 2 4 2" xfId="5513" xr:uid="{00000000-0005-0000-0000-0000FBA90000}"/>
    <cellStyle name="Note 6 19 2 4 2 2" xfId="22949" xr:uid="{00000000-0005-0000-0000-0000FCA90000}"/>
    <cellStyle name="Note 6 19 2 4 2 3" xfId="37402" xr:uid="{00000000-0005-0000-0000-0000FDA90000}"/>
    <cellStyle name="Note 6 19 2 4 3" xfId="7975" xr:uid="{00000000-0005-0000-0000-0000FEA90000}"/>
    <cellStyle name="Note 6 19 2 4 3 2" xfId="25410" xr:uid="{00000000-0005-0000-0000-0000FFA90000}"/>
    <cellStyle name="Note 6 19 2 4 3 3" xfId="39863" xr:uid="{00000000-0005-0000-0000-000000AA0000}"/>
    <cellStyle name="Note 6 19 2 4 4" xfId="10416" xr:uid="{00000000-0005-0000-0000-000001AA0000}"/>
    <cellStyle name="Note 6 19 2 4 4 2" xfId="27851" xr:uid="{00000000-0005-0000-0000-000002AA0000}"/>
    <cellStyle name="Note 6 19 2 4 4 3" xfId="42304" xr:uid="{00000000-0005-0000-0000-000003AA0000}"/>
    <cellStyle name="Note 6 19 2 4 5" xfId="12836" xr:uid="{00000000-0005-0000-0000-000004AA0000}"/>
    <cellStyle name="Note 6 19 2 4 5 2" xfId="30271" xr:uid="{00000000-0005-0000-0000-000005AA0000}"/>
    <cellStyle name="Note 6 19 2 4 5 3" xfId="44724" xr:uid="{00000000-0005-0000-0000-000006AA0000}"/>
    <cellStyle name="Note 6 19 2 4 6" xfId="15520" xr:uid="{00000000-0005-0000-0000-000007AA0000}"/>
    <cellStyle name="Note 6 19 2 4 6 2" xfId="32955" xr:uid="{00000000-0005-0000-0000-000008AA0000}"/>
    <cellStyle name="Note 6 19 2 4 6 3" xfId="47408" xr:uid="{00000000-0005-0000-0000-000009AA0000}"/>
    <cellStyle name="Note 6 19 2 4 7" xfId="19843" xr:uid="{00000000-0005-0000-0000-00000AAA0000}"/>
    <cellStyle name="Note 6 19 2 4 8" xfId="20682" xr:uid="{00000000-0005-0000-0000-00000BAA0000}"/>
    <cellStyle name="Note 6 19 2 5" xfId="5510" xr:uid="{00000000-0005-0000-0000-00000CAA0000}"/>
    <cellStyle name="Note 6 19 2 5 2" xfId="14758" xr:uid="{00000000-0005-0000-0000-00000DAA0000}"/>
    <cellStyle name="Note 6 19 2 5 2 2" xfId="32193" xr:uid="{00000000-0005-0000-0000-00000EAA0000}"/>
    <cellStyle name="Note 6 19 2 5 2 3" xfId="46646" xr:uid="{00000000-0005-0000-0000-00000FAA0000}"/>
    <cellStyle name="Note 6 19 2 5 3" xfId="17219" xr:uid="{00000000-0005-0000-0000-000010AA0000}"/>
    <cellStyle name="Note 6 19 2 5 3 2" xfId="34654" xr:uid="{00000000-0005-0000-0000-000011AA0000}"/>
    <cellStyle name="Note 6 19 2 5 3 3" xfId="49107" xr:uid="{00000000-0005-0000-0000-000012AA0000}"/>
    <cellStyle name="Note 6 19 2 5 4" xfId="22946" xr:uid="{00000000-0005-0000-0000-000013AA0000}"/>
    <cellStyle name="Note 6 19 2 5 5" xfId="37399" xr:uid="{00000000-0005-0000-0000-000014AA0000}"/>
    <cellStyle name="Note 6 19 2 6" xfId="7972" xr:uid="{00000000-0005-0000-0000-000015AA0000}"/>
    <cellStyle name="Note 6 19 2 6 2" xfId="25407" xr:uid="{00000000-0005-0000-0000-000016AA0000}"/>
    <cellStyle name="Note 6 19 2 6 3" xfId="39860" xr:uid="{00000000-0005-0000-0000-000017AA0000}"/>
    <cellStyle name="Note 6 19 2 7" xfId="10413" xr:uid="{00000000-0005-0000-0000-000018AA0000}"/>
    <cellStyle name="Note 6 19 2 7 2" xfId="27848" xr:uid="{00000000-0005-0000-0000-000019AA0000}"/>
    <cellStyle name="Note 6 19 2 7 3" xfId="42301" xr:uid="{00000000-0005-0000-0000-00001AAA0000}"/>
    <cellStyle name="Note 6 19 2 8" xfId="12833" xr:uid="{00000000-0005-0000-0000-00001BAA0000}"/>
    <cellStyle name="Note 6 19 2 8 2" xfId="30268" xr:uid="{00000000-0005-0000-0000-00001CAA0000}"/>
    <cellStyle name="Note 6 19 2 8 3" xfId="44721" xr:uid="{00000000-0005-0000-0000-00001DAA0000}"/>
    <cellStyle name="Note 6 19 2 9" xfId="19840" xr:uid="{00000000-0005-0000-0000-00001EAA0000}"/>
    <cellStyle name="Note 6 19 3" xfId="3003" xr:uid="{00000000-0005-0000-0000-00001FAA0000}"/>
    <cellStyle name="Note 6 19 3 2" xfId="3004" xr:uid="{00000000-0005-0000-0000-000020AA0000}"/>
    <cellStyle name="Note 6 19 3 2 2" xfId="5515" xr:uid="{00000000-0005-0000-0000-000021AA0000}"/>
    <cellStyle name="Note 6 19 3 2 2 2" xfId="14762" xr:uid="{00000000-0005-0000-0000-000022AA0000}"/>
    <cellStyle name="Note 6 19 3 2 2 2 2" xfId="32197" xr:uid="{00000000-0005-0000-0000-000023AA0000}"/>
    <cellStyle name="Note 6 19 3 2 2 2 3" xfId="46650" xr:uid="{00000000-0005-0000-0000-000024AA0000}"/>
    <cellStyle name="Note 6 19 3 2 2 3" xfId="17223" xr:uid="{00000000-0005-0000-0000-000025AA0000}"/>
    <cellStyle name="Note 6 19 3 2 2 3 2" xfId="34658" xr:uid="{00000000-0005-0000-0000-000026AA0000}"/>
    <cellStyle name="Note 6 19 3 2 2 3 3" xfId="49111" xr:uid="{00000000-0005-0000-0000-000027AA0000}"/>
    <cellStyle name="Note 6 19 3 2 2 4" xfId="22951" xr:uid="{00000000-0005-0000-0000-000028AA0000}"/>
    <cellStyle name="Note 6 19 3 2 2 5" xfId="37404" xr:uid="{00000000-0005-0000-0000-000029AA0000}"/>
    <cellStyle name="Note 6 19 3 2 3" xfId="7977" xr:uid="{00000000-0005-0000-0000-00002AAA0000}"/>
    <cellStyle name="Note 6 19 3 2 3 2" xfId="25412" xr:uid="{00000000-0005-0000-0000-00002BAA0000}"/>
    <cellStyle name="Note 6 19 3 2 3 3" xfId="39865" xr:uid="{00000000-0005-0000-0000-00002CAA0000}"/>
    <cellStyle name="Note 6 19 3 2 4" xfId="10418" xr:uid="{00000000-0005-0000-0000-00002DAA0000}"/>
    <cellStyle name="Note 6 19 3 2 4 2" xfId="27853" xr:uid="{00000000-0005-0000-0000-00002EAA0000}"/>
    <cellStyle name="Note 6 19 3 2 4 3" xfId="42306" xr:uid="{00000000-0005-0000-0000-00002FAA0000}"/>
    <cellStyle name="Note 6 19 3 2 5" xfId="12838" xr:uid="{00000000-0005-0000-0000-000030AA0000}"/>
    <cellStyle name="Note 6 19 3 2 5 2" xfId="30273" xr:uid="{00000000-0005-0000-0000-000031AA0000}"/>
    <cellStyle name="Note 6 19 3 2 5 3" xfId="44726" xr:uid="{00000000-0005-0000-0000-000032AA0000}"/>
    <cellStyle name="Note 6 19 3 2 6" xfId="19845" xr:uid="{00000000-0005-0000-0000-000033AA0000}"/>
    <cellStyle name="Note 6 19 3 3" xfId="3005" xr:uid="{00000000-0005-0000-0000-000034AA0000}"/>
    <cellStyle name="Note 6 19 3 3 2" xfId="5516" xr:uid="{00000000-0005-0000-0000-000035AA0000}"/>
    <cellStyle name="Note 6 19 3 3 2 2" xfId="14763" xr:uid="{00000000-0005-0000-0000-000036AA0000}"/>
    <cellStyle name="Note 6 19 3 3 2 2 2" xfId="32198" xr:uid="{00000000-0005-0000-0000-000037AA0000}"/>
    <cellStyle name="Note 6 19 3 3 2 2 3" xfId="46651" xr:uid="{00000000-0005-0000-0000-000038AA0000}"/>
    <cellStyle name="Note 6 19 3 3 2 3" xfId="17224" xr:uid="{00000000-0005-0000-0000-000039AA0000}"/>
    <cellStyle name="Note 6 19 3 3 2 3 2" xfId="34659" xr:uid="{00000000-0005-0000-0000-00003AAA0000}"/>
    <cellStyle name="Note 6 19 3 3 2 3 3" xfId="49112" xr:uid="{00000000-0005-0000-0000-00003BAA0000}"/>
    <cellStyle name="Note 6 19 3 3 2 4" xfId="22952" xr:uid="{00000000-0005-0000-0000-00003CAA0000}"/>
    <cellStyle name="Note 6 19 3 3 2 5" xfId="37405" xr:uid="{00000000-0005-0000-0000-00003DAA0000}"/>
    <cellStyle name="Note 6 19 3 3 3" xfId="7978" xr:uid="{00000000-0005-0000-0000-00003EAA0000}"/>
    <cellStyle name="Note 6 19 3 3 3 2" xfId="25413" xr:uid="{00000000-0005-0000-0000-00003FAA0000}"/>
    <cellStyle name="Note 6 19 3 3 3 3" xfId="39866" xr:uid="{00000000-0005-0000-0000-000040AA0000}"/>
    <cellStyle name="Note 6 19 3 3 4" xfId="10419" xr:uid="{00000000-0005-0000-0000-000041AA0000}"/>
    <cellStyle name="Note 6 19 3 3 4 2" xfId="27854" xr:uid="{00000000-0005-0000-0000-000042AA0000}"/>
    <cellStyle name="Note 6 19 3 3 4 3" xfId="42307" xr:uid="{00000000-0005-0000-0000-000043AA0000}"/>
    <cellStyle name="Note 6 19 3 3 5" xfId="12839" xr:uid="{00000000-0005-0000-0000-000044AA0000}"/>
    <cellStyle name="Note 6 19 3 3 5 2" xfId="30274" xr:uid="{00000000-0005-0000-0000-000045AA0000}"/>
    <cellStyle name="Note 6 19 3 3 5 3" xfId="44727" xr:uid="{00000000-0005-0000-0000-000046AA0000}"/>
    <cellStyle name="Note 6 19 3 3 6" xfId="19846" xr:uid="{00000000-0005-0000-0000-000047AA0000}"/>
    <cellStyle name="Note 6 19 3 4" xfId="3006" xr:uid="{00000000-0005-0000-0000-000048AA0000}"/>
    <cellStyle name="Note 6 19 3 4 2" xfId="5517" xr:uid="{00000000-0005-0000-0000-000049AA0000}"/>
    <cellStyle name="Note 6 19 3 4 2 2" xfId="22953" xr:uid="{00000000-0005-0000-0000-00004AAA0000}"/>
    <cellStyle name="Note 6 19 3 4 2 3" xfId="37406" xr:uid="{00000000-0005-0000-0000-00004BAA0000}"/>
    <cellStyle name="Note 6 19 3 4 3" xfId="7979" xr:uid="{00000000-0005-0000-0000-00004CAA0000}"/>
    <cellStyle name="Note 6 19 3 4 3 2" xfId="25414" xr:uid="{00000000-0005-0000-0000-00004DAA0000}"/>
    <cellStyle name="Note 6 19 3 4 3 3" xfId="39867" xr:uid="{00000000-0005-0000-0000-00004EAA0000}"/>
    <cellStyle name="Note 6 19 3 4 4" xfId="10420" xr:uid="{00000000-0005-0000-0000-00004FAA0000}"/>
    <cellStyle name="Note 6 19 3 4 4 2" xfId="27855" xr:uid="{00000000-0005-0000-0000-000050AA0000}"/>
    <cellStyle name="Note 6 19 3 4 4 3" xfId="42308" xr:uid="{00000000-0005-0000-0000-000051AA0000}"/>
    <cellStyle name="Note 6 19 3 4 5" xfId="12840" xr:uid="{00000000-0005-0000-0000-000052AA0000}"/>
    <cellStyle name="Note 6 19 3 4 5 2" xfId="30275" xr:uid="{00000000-0005-0000-0000-000053AA0000}"/>
    <cellStyle name="Note 6 19 3 4 5 3" xfId="44728" xr:uid="{00000000-0005-0000-0000-000054AA0000}"/>
    <cellStyle name="Note 6 19 3 4 6" xfId="15521" xr:uid="{00000000-0005-0000-0000-000055AA0000}"/>
    <cellStyle name="Note 6 19 3 4 6 2" xfId="32956" xr:uid="{00000000-0005-0000-0000-000056AA0000}"/>
    <cellStyle name="Note 6 19 3 4 6 3" xfId="47409" xr:uid="{00000000-0005-0000-0000-000057AA0000}"/>
    <cellStyle name="Note 6 19 3 4 7" xfId="19847" xr:uid="{00000000-0005-0000-0000-000058AA0000}"/>
    <cellStyle name="Note 6 19 3 4 8" xfId="20683" xr:uid="{00000000-0005-0000-0000-000059AA0000}"/>
    <cellStyle name="Note 6 19 3 5" xfId="5514" xr:uid="{00000000-0005-0000-0000-00005AAA0000}"/>
    <cellStyle name="Note 6 19 3 5 2" xfId="14761" xr:uid="{00000000-0005-0000-0000-00005BAA0000}"/>
    <cellStyle name="Note 6 19 3 5 2 2" xfId="32196" xr:uid="{00000000-0005-0000-0000-00005CAA0000}"/>
    <cellStyle name="Note 6 19 3 5 2 3" xfId="46649" xr:uid="{00000000-0005-0000-0000-00005DAA0000}"/>
    <cellStyle name="Note 6 19 3 5 3" xfId="17222" xr:uid="{00000000-0005-0000-0000-00005EAA0000}"/>
    <cellStyle name="Note 6 19 3 5 3 2" xfId="34657" xr:uid="{00000000-0005-0000-0000-00005FAA0000}"/>
    <cellStyle name="Note 6 19 3 5 3 3" xfId="49110" xr:uid="{00000000-0005-0000-0000-000060AA0000}"/>
    <cellStyle name="Note 6 19 3 5 4" xfId="22950" xr:uid="{00000000-0005-0000-0000-000061AA0000}"/>
    <cellStyle name="Note 6 19 3 5 5" xfId="37403" xr:uid="{00000000-0005-0000-0000-000062AA0000}"/>
    <cellStyle name="Note 6 19 3 6" xfId="7976" xr:uid="{00000000-0005-0000-0000-000063AA0000}"/>
    <cellStyle name="Note 6 19 3 6 2" xfId="25411" xr:uid="{00000000-0005-0000-0000-000064AA0000}"/>
    <cellStyle name="Note 6 19 3 6 3" xfId="39864" xr:uid="{00000000-0005-0000-0000-000065AA0000}"/>
    <cellStyle name="Note 6 19 3 7" xfId="10417" xr:uid="{00000000-0005-0000-0000-000066AA0000}"/>
    <cellStyle name="Note 6 19 3 7 2" xfId="27852" xr:uid="{00000000-0005-0000-0000-000067AA0000}"/>
    <cellStyle name="Note 6 19 3 7 3" xfId="42305" xr:uid="{00000000-0005-0000-0000-000068AA0000}"/>
    <cellStyle name="Note 6 19 3 8" xfId="12837" xr:uid="{00000000-0005-0000-0000-000069AA0000}"/>
    <cellStyle name="Note 6 19 3 8 2" xfId="30272" xr:uid="{00000000-0005-0000-0000-00006AAA0000}"/>
    <cellStyle name="Note 6 19 3 8 3" xfId="44725" xr:uid="{00000000-0005-0000-0000-00006BAA0000}"/>
    <cellStyle name="Note 6 19 3 9" xfId="19844" xr:uid="{00000000-0005-0000-0000-00006CAA0000}"/>
    <cellStyle name="Note 6 19 4" xfId="3007" xr:uid="{00000000-0005-0000-0000-00006DAA0000}"/>
    <cellStyle name="Note 6 19 4 2" xfId="3008" xr:uid="{00000000-0005-0000-0000-00006EAA0000}"/>
    <cellStyle name="Note 6 19 4 2 2" xfId="5519" xr:uid="{00000000-0005-0000-0000-00006FAA0000}"/>
    <cellStyle name="Note 6 19 4 2 2 2" xfId="14765" xr:uid="{00000000-0005-0000-0000-000070AA0000}"/>
    <cellStyle name="Note 6 19 4 2 2 2 2" xfId="32200" xr:uid="{00000000-0005-0000-0000-000071AA0000}"/>
    <cellStyle name="Note 6 19 4 2 2 2 3" xfId="46653" xr:uid="{00000000-0005-0000-0000-000072AA0000}"/>
    <cellStyle name="Note 6 19 4 2 2 3" xfId="17226" xr:uid="{00000000-0005-0000-0000-000073AA0000}"/>
    <cellStyle name="Note 6 19 4 2 2 3 2" xfId="34661" xr:uid="{00000000-0005-0000-0000-000074AA0000}"/>
    <cellStyle name="Note 6 19 4 2 2 3 3" xfId="49114" xr:uid="{00000000-0005-0000-0000-000075AA0000}"/>
    <cellStyle name="Note 6 19 4 2 2 4" xfId="22955" xr:uid="{00000000-0005-0000-0000-000076AA0000}"/>
    <cellStyle name="Note 6 19 4 2 2 5" xfId="37408" xr:uid="{00000000-0005-0000-0000-000077AA0000}"/>
    <cellStyle name="Note 6 19 4 2 3" xfId="7981" xr:uid="{00000000-0005-0000-0000-000078AA0000}"/>
    <cellStyle name="Note 6 19 4 2 3 2" xfId="25416" xr:uid="{00000000-0005-0000-0000-000079AA0000}"/>
    <cellStyle name="Note 6 19 4 2 3 3" xfId="39869" xr:uid="{00000000-0005-0000-0000-00007AAA0000}"/>
    <cellStyle name="Note 6 19 4 2 4" xfId="10422" xr:uid="{00000000-0005-0000-0000-00007BAA0000}"/>
    <cellStyle name="Note 6 19 4 2 4 2" xfId="27857" xr:uid="{00000000-0005-0000-0000-00007CAA0000}"/>
    <cellStyle name="Note 6 19 4 2 4 3" xfId="42310" xr:uid="{00000000-0005-0000-0000-00007DAA0000}"/>
    <cellStyle name="Note 6 19 4 2 5" xfId="12842" xr:uid="{00000000-0005-0000-0000-00007EAA0000}"/>
    <cellStyle name="Note 6 19 4 2 5 2" xfId="30277" xr:uid="{00000000-0005-0000-0000-00007FAA0000}"/>
    <cellStyle name="Note 6 19 4 2 5 3" xfId="44730" xr:uid="{00000000-0005-0000-0000-000080AA0000}"/>
    <cellStyle name="Note 6 19 4 2 6" xfId="19849" xr:uid="{00000000-0005-0000-0000-000081AA0000}"/>
    <cellStyle name="Note 6 19 4 3" xfId="3009" xr:uid="{00000000-0005-0000-0000-000082AA0000}"/>
    <cellStyle name="Note 6 19 4 3 2" xfId="5520" xr:uid="{00000000-0005-0000-0000-000083AA0000}"/>
    <cellStyle name="Note 6 19 4 3 2 2" xfId="14766" xr:uid="{00000000-0005-0000-0000-000084AA0000}"/>
    <cellStyle name="Note 6 19 4 3 2 2 2" xfId="32201" xr:uid="{00000000-0005-0000-0000-000085AA0000}"/>
    <cellStyle name="Note 6 19 4 3 2 2 3" xfId="46654" xr:uid="{00000000-0005-0000-0000-000086AA0000}"/>
    <cellStyle name="Note 6 19 4 3 2 3" xfId="17227" xr:uid="{00000000-0005-0000-0000-000087AA0000}"/>
    <cellStyle name="Note 6 19 4 3 2 3 2" xfId="34662" xr:uid="{00000000-0005-0000-0000-000088AA0000}"/>
    <cellStyle name="Note 6 19 4 3 2 3 3" xfId="49115" xr:uid="{00000000-0005-0000-0000-000089AA0000}"/>
    <cellStyle name="Note 6 19 4 3 2 4" xfId="22956" xr:uid="{00000000-0005-0000-0000-00008AAA0000}"/>
    <cellStyle name="Note 6 19 4 3 2 5" xfId="37409" xr:uid="{00000000-0005-0000-0000-00008BAA0000}"/>
    <cellStyle name="Note 6 19 4 3 3" xfId="7982" xr:uid="{00000000-0005-0000-0000-00008CAA0000}"/>
    <cellStyle name="Note 6 19 4 3 3 2" xfId="25417" xr:uid="{00000000-0005-0000-0000-00008DAA0000}"/>
    <cellStyle name="Note 6 19 4 3 3 3" xfId="39870" xr:uid="{00000000-0005-0000-0000-00008EAA0000}"/>
    <cellStyle name="Note 6 19 4 3 4" xfId="10423" xr:uid="{00000000-0005-0000-0000-00008FAA0000}"/>
    <cellStyle name="Note 6 19 4 3 4 2" xfId="27858" xr:uid="{00000000-0005-0000-0000-000090AA0000}"/>
    <cellStyle name="Note 6 19 4 3 4 3" xfId="42311" xr:uid="{00000000-0005-0000-0000-000091AA0000}"/>
    <cellStyle name="Note 6 19 4 3 5" xfId="12843" xr:uid="{00000000-0005-0000-0000-000092AA0000}"/>
    <cellStyle name="Note 6 19 4 3 5 2" xfId="30278" xr:uid="{00000000-0005-0000-0000-000093AA0000}"/>
    <cellStyle name="Note 6 19 4 3 5 3" xfId="44731" xr:uid="{00000000-0005-0000-0000-000094AA0000}"/>
    <cellStyle name="Note 6 19 4 3 6" xfId="19850" xr:uid="{00000000-0005-0000-0000-000095AA0000}"/>
    <cellStyle name="Note 6 19 4 4" xfId="3010" xr:uid="{00000000-0005-0000-0000-000096AA0000}"/>
    <cellStyle name="Note 6 19 4 4 2" xfId="5521" xr:uid="{00000000-0005-0000-0000-000097AA0000}"/>
    <cellStyle name="Note 6 19 4 4 2 2" xfId="22957" xr:uid="{00000000-0005-0000-0000-000098AA0000}"/>
    <cellStyle name="Note 6 19 4 4 2 3" xfId="37410" xr:uid="{00000000-0005-0000-0000-000099AA0000}"/>
    <cellStyle name="Note 6 19 4 4 3" xfId="7983" xr:uid="{00000000-0005-0000-0000-00009AAA0000}"/>
    <cellStyle name="Note 6 19 4 4 3 2" xfId="25418" xr:uid="{00000000-0005-0000-0000-00009BAA0000}"/>
    <cellStyle name="Note 6 19 4 4 3 3" xfId="39871" xr:uid="{00000000-0005-0000-0000-00009CAA0000}"/>
    <cellStyle name="Note 6 19 4 4 4" xfId="10424" xr:uid="{00000000-0005-0000-0000-00009DAA0000}"/>
    <cellStyle name="Note 6 19 4 4 4 2" xfId="27859" xr:uid="{00000000-0005-0000-0000-00009EAA0000}"/>
    <cellStyle name="Note 6 19 4 4 4 3" xfId="42312" xr:uid="{00000000-0005-0000-0000-00009FAA0000}"/>
    <cellStyle name="Note 6 19 4 4 5" xfId="12844" xr:uid="{00000000-0005-0000-0000-0000A0AA0000}"/>
    <cellStyle name="Note 6 19 4 4 5 2" xfId="30279" xr:uid="{00000000-0005-0000-0000-0000A1AA0000}"/>
    <cellStyle name="Note 6 19 4 4 5 3" xfId="44732" xr:uid="{00000000-0005-0000-0000-0000A2AA0000}"/>
    <cellStyle name="Note 6 19 4 4 6" xfId="15522" xr:uid="{00000000-0005-0000-0000-0000A3AA0000}"/>
    <cellStyle name="Note 6 19 4 4 6 2" xfId="32957" xr:uid="{00000000-0005-0000-0000-0000A4AA0000}"/>
    <cellStyle name="Note 6 19 4 4 6 3" xfId="47410" xr:uid="{00000000-0005-0000-0000-0000A5AA0000}"/>
    <cellStyle name="Note 6 19 4 4 7" xfId="19851" xr:uid="{00000000-0005-0000-0000-0000A6AA0000}"/>
    <cellStyle name="Note 6 19 4 4 8" xfId="20684" xr:uid="{00000000-0005-0000-0000-0000A7AA0000}"/>
    <cellStyle name="Note 6 19 4 5" xfId="5518" xr:uid="{00000000-0005-0000-0000-0000A8AA0000}"/>
    <cellStyle name="Note 6 19 4 5 2" xfId="14764" xr:uid="{00000000-0005-0000-0000-0000A9AA0000}"/>
    <cellStyle name="Note 6 19 4 5 2 2" xfId="32199" xr:uid="{00000000-0005-0000-0000-0000AAAA0000}"/>
    <cellStyle name="Note 6 19 4 5 2 3" xfId="46652" xr:uid="{00000000-0005-0000-0000-0000ABAA0000}"/>
    <cellStyle name="Note 6 19 4 5 3" xfId="17225" xr:uid="{00000000-0005-0000-0000-0000ACAA0000}"/>
    <cellStyle name="Note 6 19 4 5 3 2" xfId="34660" xr:uid="{00000000-0005-0000-0000-0000ADAA0000}"/>
    <cellStyle name="Note 6 19 4 5 3 3" xfId="49113" xr:uid="{00000000-0005-0000-0000-0000AEAA0000}"/>
    <cellStyle name="Note 6 19 4 5 4" xfId="22954" xr:uid="{00000000-0005-0000-0000-0000AFAA0000}"/>
    <cellStyle name="Note 6 19 4 5 5" xfId="37407" xr:uid="{00000000-0005-0000-0000-0000B0AA0000}"/>
    <cellStyle name="Note 6 19 4 6" xfId="7980" xr:uid="{00000000-0005-0000-0000-0000B1AA0000}"/>
    <cellStyle name="Note 6 19 4 6 2" xfId="25415" xr:uid="{00000000-0005-0000-0000-0000B2AA0000}"/>
    <cellStyle name="Note 6 19 4 6 3" xfId="39868" xr:uid="{00000000-0005-0000-0000-0000B3AA0000}"/>
    <cellStyle name="Note 6 19 4 7" xfId="10421" xr:uid="{00000000-0005-0000-0000-0000B4AA0000}"/>
    <cellStyle name="Note 6 19 4 7 2" xfId="27856" xr:uid="{00000000-0005-0000-0000-0000B5AA0000}"/>
    <cellStyle name="Note 6 19 4 7 3" xfId="42309" xr:uid="{00000000-0005-0000-0000-0000B6AA0000}"/>
    <cellStyle name="Note 6 19 4 8" xfId="12841" xr:uid="{00000000-0005-0000-0000-0000B7AA0000}"/>
    <cellStyle name="Note 6 19 4 8 2" xfId="30276" xr:uid="{00000000-0005-0000-0000-0000B8AA0000}"/>
    <cellStyle name="Note 6 19 4 8 3" xfId="44729" xr:uid="{00000000-0005-0000-0000-0000B9AA0000}"/>
    <cellStyle name="Note 6 19 4 9" xfId="19848" xr:uid="{00000000-0005-0000-0000-0000BAAA0000}"/>
    <cellStyle name="Note 6 19 5" xfId="3011" xr:uid="{00000000-0005-0000-0000-0000BBAA0000}"/>
    <cellStyle name="Note 6 19 5 2" xfId="3012" xr:uid="{00000000-0005-0000-0000-0000BCAA0000}"/>
    <cellStyle name="Note 6 19 5 2 2" xfId="5523" xr:uid="{00000000-0005-0000-0000-0000BDAA0000}"/>
    <cellStyle name="Note 6 19 5 2 2 2" xfId="14768" xr:uid="{00000000-0005-0000-0000-0000BEAA0000}"/>
    <cellStyle name="Note 6 19 5 2 2 2 2" xfId="32203" xr:uid="{00000000-0005-0000-0000-0000BFAA0000}"/>
    <cellStyle name="Note 6 19 5 2 2 2 3" xfId="46656" xr:uid="{00000000-0005-0000-0000-0000C0AA0000}"/>
    <cellStyle name="Note 6 19 5 2 2 3" xfId="17229" xr:uid="{00000000-0005-0000-0000-0000C1AA0000}"/>
    <cellStyle name="Note 6 19 5 2 2 3 2" xfId="34664" xr:uid="{00000000-0005-0000-0000-0000C2AA0000}"/>
    <cellStyle name="Note 6 19 5 2 2 3 3" xfId="49117" xr:uid="{00000000-0005-0000-0000-0000C3AA0000}"/>
    <cellStyle name="Note 6 19 5 2 2 4" xfId="22959" xr:uid="{00000000-0005-0000-0000-0000C4AA0000}"/>
    <cellStyle name="Note 6 19 5 2 2 5" xfId="37412" xr:uid="{00000000-0005-0000-0000-0000C5AA0000}"/>
    <cellStyle name="Note 6 19 5 2 3" xfId="7985" xr:uid="{00000000-0005-0000-0000-0000C6AA0000}"/>
    <cellStyle name="Note 6 19 5 2 3 2" xfId="25420" xr:uid="{00000000-0005-0000-0000-0000C7AA0000}"/>
    <cellStyle name="Note 6 19 5 2 3 3" xfId="39873" xr:uid="{00000000-0005-0000-0000-0000C8AA0000}"/>
    <cellStyle name="Note 6 19 5 2 4" xfId="10426" xr:uid="{00000000-0005-0000-0000-0000C9AA0000}"/>
    <cellStyle name="Note 6 19 5 2 4 2" xfId="27861" xr:uid="{00000000-0005-0000-0000-0000CAAA0000}"/>
    <cellStyle name="Note 6 19 5 2 4 3" xfId="42314" xr:uid="{00000000-0005-0000-0000-0000CBAA0000}"/>
    <cellStyle name="Note 6 19 5 2 5" xfId="12846" xr:uid="{00000000-0005-0000-0000-0000CCAA0000}"/>
    <cellStyle name="Note 6 19 5 2 5 2" xfId="30281" xr:uid="{00000000-0005-0000-0000-0000CDAA0000}"/>
    <cellStyle name="Note 6 19 5 2 5 3" xfId="44734" xr:uid="{00000000-0005-0000-0000-0000CEAA0000}"/>
    <cellStyle name="Note 6 19 5 2 6" xfId="19853" xr:uid="{00000000-0005-0000-0000-0000CFAA0000}"/>
    <cellStyle name="Note 6 19 5 3" xfId="3013" xr:uid="{00000000-0005-0000-0000-0000D0AA0000}"/>
    <cellStyle name="Note 6 19 5 3 2" xfId="5524" xr:uid="{00000000-0005-0000-0000-0000D1AA0000}"/>
    <cellStyle name="Note 6 19 5 3 2 2" xfId="14769" xr:uid="{00000000-0005-0000-0000-0000D2AA0000}"/>
    <cellStyle name="Note 6 19 5 3 2 2 2" xfId="32204" xr:uid="{00000000-0005-0000-0000-0000D3AA0000}"/>
    <cellStyle name="Note 6 19 5 3 2 2 3" xfId="46657" xr:uid="{00000000-0005-0000-0000-0000D4AA0000}"/>
    <cellStyle name="Note 6 19 5 3 2 3" xfId="17230" xr:uid="{00000000-0005-0000-0000-0000D5AA0000}"/>
    <cellStyle name="Note 6 19 5 3 2 3 2" xfId="34665" xr:uid="{00000000-0005-0000-0000-0000D6AA0000}"/>
    <cellStyle name="Note 6 19 5 3 2 3 3" xfId="49118" xr:uid="{00000000-0005-0000-0000-0000D7AA0000}"/>
    <cellStyle name="Note 6 19 5 3 2 4" xfId="22960" xr:uid="{00000000-0005-0000-0000-0000D8AA0000}"/>
    <cellStyle name="Note 6 19 5 3 2 5" xfId="37413" xr:uid="{00000000-0005-0000-0000-0000D9AA0000}"/>
    <cellStyle name="Note 6 19 5 3 3" xfId="7986" xr:uid="{00000000-0005-0000-0000-0000DAAA0000}"/>
    <cellStyle name="Note 6 19 5 3 3 2" xfId="25421" xr:uid="{00000000-0005-0000-0000-0000DBAA0000}"/>
    <cellStyle name="Note 6 19 5 3 3 3" xfId="39874" xr:uid="{00000000-0005-0000-0000-0000DCAA0000}"/>
    <cellStyle name="Note 6 19 5 3 4" xfId="10427" xr:uid="{00000000-0005-0000-0000-0000DDAA0000}"/>
    <cellStyle name="Note 6 19 5 3 4 2" xfId="27862" xr:uid="{00000000-0005-0000-0000-0000DEAA0000}"/>
    <cellStyle name="Note 6 19 5 3 4 3" xfId="42315" xr:uid="{00000000-0005-0000-0000-0000DFAA0000}"/>
    <cellStyle name="Note 6 19 5 3 5" xfId="12847" xr:uid="{00000000-0005-0000-0000-0000E0AA0000}"/>
    <cellStyle name="Note 6 19 5 3 5 2" xfId="30282" xr:uid="{00000000-0005-0000-0000-0000E1AA0000}"/>
    <cellStyle name="Note 6 19 5 3 5 3" xfId="44735" xr:uid="{00000000-0005-0000-0000-0000E2AA0000}"/>
    <cellStyle name="Note 6 19 5 3 6" xfId="19854" xr:uid="{00000000-0005-0000-0000-0000E3AA0000}"/>
    <cellStyle name="Note 6 19 5 4" xfId="3014" xr:uid="{00000000-0005-0000-0000-0000E4AA0000}"/>
    <cellStyle name="Note 6 19 5 4 2" xfId="5525" xr:uid="{00000000-0005-0000-0000-0000E5AA0000}"/>
    <cellStyle name="Note 6 19 5 4 2 2" xfId="22961" xr:uid="{00000000-0005-0000-0000-0000E6AA0000}"/>
    <cellStyle name="Note 6 19 5 4 2 3" xfId="37414" xr:uid="{00000000-0005-0000-0000-0000E7AA0000}"/>
    <cellStyle name="Note 6 19 5 4 3" xfId="7987" xr:uid="{00000000-0005-0000-0000-0000E8AA0000}"/>
    <cellStyle name="Note 6 19 5 4 3 2" xfId="25422" xr:uid="{00000000-0005-0000-0000-0000E9AA0000}"/>
    <cellStyle name="Note 6 19 5 4 3 3" xfId="39875" xr:uid="{00000000-0005-0000-0000-0000EAAA0000}"/>
    <cellStyle name="Note 6 19 5 4 4" xfId="10428" xr:uid="{00000000-0005-0000-0000-0000EBAA0000}"/>
    <cellStyle name="Note 6 19 5 4 4 2" xfId="27863" xr:uid="{00000000-0005-0000-0000-0000ECAA0000}"/>
    <cellStyle name="Note 6 19 5 4 4 3" xfId="42316" xr:uid="{00000000-0005-0000-0000-0000EDAA0000}"/>
    <cellStyle name="Note 6 19 5 4 5" xfId="12848" xr:uid="{00000000-0005-0000-0000-0000EEAA0000}"/>
    <cellStyle name="Note 6 19 5 4 5 2" xfId="30283" xr:uid="{00000000-0005-0000-0000-0000EFAA0000}"/>
    <cellStyle name="Note 6 19 5 4 5 3" xfId="44736" xr:uid="{00000000-0005-0000-0000-0000F0AA0000}"/>
    <cellStyle name="Note 6 19 5 4 6" xfId="15523" xr:uid="{00000000-0005-0000-0000-0000F1AA0000}"/>
    <cellStyle name="Note 6 19 5 4 6 2" xfId="32958" xr:uid="{00000000-0005-0000-0000-0000F2AA0000}"/>
    <cellStyle name="Note 6 19 5 4 6 3" xfId="47411" xr:uid="{00000000-0005-0000-0000-0000F3AA0000}"/>
    <cellStyle name="Note 6 19 5 4 7" xfId="19855" xr:uid="{00000000-0005-0000-0000-0000F4AA0000}"/>
    <cellStyle name="Note 6 19 5 4 8" xfId="20685" xr:uid="{00000000-0005-0000-0000-0000F5AA0000}"/>
    <cellStyle name="Note 6 19 5 5" xfId="5522" xr:uid="{00000000-0005-0000-0000-0000F6AA0000}"/>
    <cellStyle name="Note 6 19 5 5 2" xfId="14767" xr:uid="{00000000-0005-0000-0000-0000F7AA0000}"/>
    <cellStyle name="Note 6 19 5 5 2 2" xfId="32202" xr:uid="{00000000-0005-0000-0000-0000F8AA0000}"/>
    <cellStyle name="Note 6 19 5 5 2 3" xfId="46655" xr:uid="{00000000-0005-0000-0000-0000F9AA0000}"/>
    <cellStyle name="Note 6 19 5 5 3" xfId="17228" xr:uid="{00000000-0005-0000-0000-0000FAAA0000}"/>
    <cellStyle name="Note 6 19 5 5 3 2" xfId="34663" xr:uid="{00000000-0005-0000-0000-0000FBAA0000}"/>
    <cellStyle name="Note 6 19 5 5 3 3" xfId="49116" xr:uid="{00000000-0005-0000-0000-0000FCAA0000}"/>
    <cellStyle name="Note 6 19 5 5 4" xfId="22958" xr:uid="{00000000-0005-0000-0000-0000FDAA0000}"/>
    <cellStyle name="Note 6 19 5 5 5" xfId="37411" xr:uid="{00000000-0005-0000-0000-0000FEAA0000}"/>
    <cellStyle name="Note 6 19 5 6" xfId="7984" xr:uid="{00000000-0005-0000-0000-0000FFAA0000}"/>
    <cellStyle name="Note 6 19 5 6 2" xfId="25419" xr:uid="{00000000-0005-0000-0000-000000AB0000}"/>
    <cellStyle name="Note 6 19 5 6 3" xfId="39872" xr:uid="{00000000-0005-0000-0000-000001AB0000}"/>
    <cellStyle name="Note 6 19 5 7" xfId="10425" xr:uid="{00000000-0005-0000-0000-000002AB0000}"/>
    <cellStyle name="Note 6 19 5 7 2" xfId="27860" xr:uid="{00000000-0005-0000-0000-000003AB0000}"/>
    <cellStyle name="Note 6 19 5 7 3" xfId="42313" xr:uid="{00000000-0005-0000-0000-000004AB0000}"/>
    <cellStyle name="Note 6 19 5 8" xfId="12845" xr:uid="{00000000-0005-0000-0000-000005AB0000}"/>
    <cellStyle name="Note 6 19 5 8 2" xfId="30280" xr:uid="{00000000-0005-0000-0000-000006AB0000}"/>
    <cellStyle name="Note 6 19 5 8 3" xfId="44733" xr:uid="{00000000-0005-0000-0000-000007AB0000}"/>
    <cellStyle name="Note 6 19 5 9" xfId="19852" xr:uid="{00000000-0005-0000-0000-000008AB0000}"/>
    <cellStyle name="Note 6 19 6" xfId="3015" xr:uid="{00000000-0005-0000-0000-000009AB0000}"/>
    <cellStyle name="Note 6 19 6 2" xfId="5526" xr:uid="{00000000-0005-0000-0000-00000AAB0000}"/>
    <cellStyle name="Note 6 19 6 2 2" xfId="14770" xr:uid="{00000000-0005-0000-0000-00000BAB0000}"/>
    <cellStyle name="Note 6 19 6 2 2 2" xfId="32205" xr:uid="{00000000-0005-0000-0000-00000CAB0000}"/>
    <cellStyle name="Note 6 19 6 2 2 3" xfId="46658" xr:uid="{00000000-0005-0000-0000-00000DAB0000}"/>
    <cellStyle name="Note 6 19 6 2 3" xfId="17231" xr:uid="{00000000-0005-0000-0000-00000EAB0000}"/>
    <cellStyle name="Note 6 19 6 2 3 2" xfId="34666" xr:uid="{00000000-0005-0000-0000-00000FAB0000}"/>
    <cellStyle name="Note 6 19 6 2 3 3" xfId="49119" xr:uid="{00000000-0005-0000-0000-000010AB0000}"/>
    <cellStyle name="Note 6 19 6 2 4" xfId="22962" xr:uid="{00000000-0005-0000-0000-000011AB0000}"/>
    <cellStyle name="Note 6 19 6 2 5" xfId="37415" xr:uid="{00000000-0005-0000-0000-000012AB0000}"/>
    <cellStyle name="Note 6 19 6 3" xfId="7988" xr:uid="{00000000-0005-0000-0000-000013AB0000}"/>
    <cellStyle name="Note 6 19 6 3 2" xfId="25423" xr:uid="{00000000-0005-0000-0000-000014AB0000}"/>
    <cellStyle name="Note 6 19 6 3 3" xfId="39876" xr:uid="{00000000-0005-0000-0000-000015AB0000}"/>
    <cellStyle name="Note 6 19 6 4" xfId="10429" xr:uid="{00000000-0005-0000-0000-000016AB0000}"/>
    <cellStyle name="Note 6 19 6 4 2" xfId="27864" xr:uid="{00000000-0005-0000-0000-000017AB0000}"/>
    <cellStyle name="Note 6 19 6 4 3" xfId="42317" xr:uid="{00000000-0005-0000-0000-000018AB0000}"/>
    <cellStyle name="Note 6 19 6 5" xfId="12849" xr:uid="{00000000-0005-0000-0000-000019AB0000}"/>
    <cellStyle name="Note 6 19 6 5 2" xfId="30284" xr:uid="{00000000-0005-0000-0000-00001AAB0000}"/>
    <cellStyle name="Note 6 19 6 5 3" xfId="44737" xr:uid="{00000000-0005-0000-0000-00001BAB0000}"/>
    <cellStyle name="Note 6 19 6 6" xfId="19856" xr:uid="{00000000-0005-0000-0000-00001CAB0000}"/>
    <cellStyle name="Note 6 19 7" xfId="3016" xr:uid="{00000000-0005-0000-0000-00001DAB0000}"/>
    <cellStyle name="Note 6 19 7 2" xfId="5527" xr:uid="{00000000-0005-0000-0000-00001EAB0000}"/>
    <cellStyle name="Note 6 19 7 2 2" xfId="14771" xr:uid="{00000000-0005-0000-0000-00001FAB0000}"/>
    <cellStyle name="Note 6 19 7 2 2 2" xfId="32206" xr:uid="{00000000-0005-0000-0000-000020AB0000}"/>
    <cellStyle name="Note 6 19 7 2 2 3" xfId="46659" xr:uid="{00000000-0005-0000-0000-000021AB0000}"/>
    <cellStyle name="Note 6 19 7 2 3" xfId="17232" xr:uid="{00000000-0005-0000-0000-000022AB0000}"/>
    <cellStyle name="Note 6 19 7 2 3 2" xfId="34667" xr:uid="{00000000-0005-0000-0000-000023AB0000}"/>
    <cellStyle name="Note 6 19 7 2 3 3" xfId="49120" xr:uid="{00000000-0005-0000-0000-000024AB0000}"/>
    <cellStyle name="Note 6 19 7 2 4" xfId="22963" xr:uid="{00000000-0005-0000-0000-000025AB0000}"/>
    <cellStyle name="Note 6 19 7 2 5" xfId="37416" xr:uid="{00000000-0005-0000-0000-000026AB0000}"/>
    <cellStyle name="Note 6 19 7 3" xfId="7989" xr:uid="{00000000-0005-0000-0000-000027AB0000}"/>
    <cellStyle name="Note 6 19 7 3 2" xfId="25424" xr:uid="{00000000-0005-0000-0000-000028AB0000}"/>
    <cellStyle name="Note 6 19 7 3 3" xfId="39877" xr:uid="{00000000-0005-0000-0000-000029AB0000}"/>
    <cellStyle name="Note 6 19 7 4" xfId="10430" xr:uid="{00000000-0005-0000-0000-00002AAB0000}"/>
    <cellStyle name="Note 6 19 7 4 2" xfId="27865" xr:uid="{00000000-0005-0000-0000-00002BAB0000}"/>
    <cellStyle name="Note 6 19 7 4 3" xfId="42318" xr:uid="{00000000-0005-0000-0000-00002CAB0000}"/>
    <cellStyle name="Note 6 19 7 5" xfId="12850" xr:uid="{00000000-0005-0000-0000-00002DAB0000}"/>
    <cellStyle name="Note 6 19 7 5 2" xfId="30285" xr:uid="{00000000-0005-0000-0000-00002EAB0000}"/>
    <cellStyle name="Note 6 19 7 5 3" xfId="44738" xr:uid="{00000000-0005-0000-0000-00002FAB0000}"/>
    <cellStyle name="Note 6 19 7 6" xfId="19857" xr:uid="{00000000-0005-0000-0000-000030AB0000}"/>
    <cellStyle name="Note 6 19 8" xfId="3017" xr:uid="{00000000-0005-0000-0000-000031AB0000}"/>
    <cellStyle name="Note 6 19 8 2" xfId="5528" xr:uid="{00000000-0005-0000-0000-000032AB0000}"/>
    <cellStyle name="Note 6 19 8 2 2" xfId="22964" xr:uid="{00000000-0005-0000-0000-000033AB0000}"/>
    <cellStyle name="Note 6 19 8 2 3" xfId="37417" xr:uid="{00000000-0005-0000-0000-000034AB0000}"/>
    <cellStyle name="Note 6 19 8 3" xfId="7990" xr:uid="{00000000-0005-0000-0000-000035AB0000}"/>
    <cellStyle name="Note 6 19 8 3 2" xfId="25425" xr:uid="{00000000-0005-0000-0000-000036AB0000}"/>
    <cellStyle name="Note 6 19 8 3 3" xfId="39878" xr:uid="{00000000-0005-0000-0000-000037AB0000}"/>
    <cellStyle name="Note 6 19 8 4" xfId="10431" xr:uid="{00000000-0005-0000-0000-000038AB0000}"/>
    <cellStyle name="Note 6 19 8 4 2" xfId="27866" xr:uid="{00000000-0005-0000-0000-000039AB0000}"/>
    <cellStyle name="Note 6 19 8 4 3" xfId="42319" xr:uid="{00000000-0005-0000-0000-00003AAB0000}"/>
    <cellStyle name="Note 6 19 8 5" xfId="12851" xr:uid="{00000000-0005-0000-0000-00003BAB0000}"/>
    <cellStyle name="Note 6 19 8 5 2" xfId="30286" xr:uid="{00000000-0005-0000-0000-00003CAB0000}"/>
    <cellStyle name="Note 6 19 8 5 3" xfId="44739" xr:uid="{00000000-0005-0000-0000-00003DAB0000}"/>
    <cellStyle name="Note 6 19 8 6" xfId="15524" xr:uid="{00000000-0005-0000-0000-00003EAB0000}"/>
    <cellStyle name="Note 6 19 8 6 2" xfId="32959" xr:uid="{00000000-0005-0000-0000-00003FAB0000}"/>
    <cellStyle name="Note 6 19 8 6 3" xfId="47412" xr:uid="{00000000-0005-0000-0000-000040AB0000}"/>
    <cellStyle name="Note 6 19 8 7" xfId="19858" xr:uid="{00000000-0005-0000-0000-000041AB0000}"/>
    <cellStyle name="Note 6 19 8 8" xfId="20686" xr:uid="{00000000-0005-0000-0000-000042AB0000}"/>
    <cellStyle name="Note 6 19 9" xfId="5509" xr:uid="{00000000-0005-0000-0000-000043AB0000}"/>
    <cellStyle name="Note 6 19 9 2" xfId="14757" xr:uid="{00000000-0005-0000-0000-000044AB0000}"/>
    <cellStyle name="Note 6 19 9 2 2" xfId="32192" xr:uid="{00000000-0005-0000-0000-000045AB0000}"/>
    <cellStyle name="Note 6 19 9 2 3" xfId="46645" xr:uid="{00000000-0005-0000-0000-000046AB0000}"/>
    <cellStyle name="Note 6 19 9 3" xfId="17218" xr:uid="{00000000-0005-0000-0000-000047AB0000}"/>
    <cellStyle name="Note 6 19 9 3 2" xfId="34653" xr:uid="{00000000-0005-0000-0000-000048AB0000}"/>
    <cellStyle name="Note 6 19 9 3 3" xfId="49106" xr:uid="{00000000-0005-0000-0000-000049AB0000}"/>
    <cellStyle name="Note 6 19 9 4" xfId="22945" xr:uid="{00000000-0005-0000-0000-00004AAB0000}"/>
    <cellStyle name="Note 6 19 9 5" xfId="37398" xr:uid="{00000000-0005-0000-0000-00004BAB0000}"/>
    <cellStyle name="Note 6 2" xfId="3018" xr:uid="{00000000-0005-0000-0000-00004CAB0000}"/>
    <cellStyle name="Note 6 2 10" xfId="7991" xr:uid="{00000000-0005-0000-0000-00004DAB0000}"/>
    <cellStyle name="Note 6 2 10 2" xfId="25426" xr:uid="{00000000-0005-0000-0000-00004EAB0000}"/>
    <cellStyle name="Note 6 2 10 3" xfId="39879" xr:uid="{00000000-0005-0000-0000-00004FAB0000}"/>
    <cellStyle name="Note 6 2 11" xfId="10432" xr:uid="{00000000-0005-0000-0000-000050AB0000}"/>
    <cellStyle name="Note 6 2 11 2" xfId="27867" xr:uid="{00000000-0005-0000-0000-000051AB0000}"/>
    <cellStyle name="Note 6 2 11 3" xfId="42320" xr:uid="{00000000-0005-0000-0000-000052AB0000}"/>
    <cellStyle name="Note 6 2 12" xfId="12852" xr:uid="{00000000-0005-0000-0000-000053AB0000}"/>
    <cellStyle name="Note 6 2 12 2" xfId="30287" xr:uid="{00000000-0005-0000-0000-000054AB0000}"/>
    <cellStyle name="Note 6 2 12 3" xfId="44740" xr:uid="{00000000-0005-0000-0000-000055AB0000}"/>
    <cellStyle name="Note 6 2 13" xfId="19859" xr:uid="{00000000-0005-0000-0000-000056AB0000}"/>
    <cellStyle name="Note 6 2 2" xfId="3019" xr:uid="{00000000-0005-0000-0000-000057AB0000}"/>
    <cellStyle name="Note 6 2 2 2" xfId="3020" xr:uid="{00000000-0005-0000-0000-000058AB0000}"/>
    <cellStyle name="Note 6 2 2 2 2" xfId="5531" xr:uid="{00000000-0005-0000-0000-000059AB0000}"/>
    <cellStyle name="Note 6 2 2 2 2 2" xfId="14774" xr:uid="{00000000-0005-0000-0000-00005AAB0000}"/>
    <cellStyle name="Note 6 2 2 2 2 2 2" xfId="32209" xr:uid="{00000000-0005-0000-0000-00005BAB0000}"/>
    <cellStyle name="Note 6 2 2 2 2 2 3" xfId="46662" xr:uid="{00000000-0005-0000-0000-00005CAB0000}"/>
    <cellStyle name="Note 6 2 2 2 2 3" xfId="17235" xr:uid="{00000000-0005-0000-0000-00005DAB0000}"/>
    <cellStyle name="Note 6 2 2 2 2 3 2" xfId="34670" xr:uid="{00000000-0005-0000-0000-00005EAB0000}"/>
    <cellStyle name="Note 6 2 2 2 2 3 3" xfId="49123" xr:uid="{00000000-0005-0000-0000-00005FAB0000}"/>
    <cellStyle name="Note 6 2 2 2 2 4" xfId="22967" xr:uid="{00000000-0005-0000-0000-000060AB0000}"/>
    <cellStyle name="Note 6 2 2 2 2 5" xfId="37420" xr:uid="{00000000-0005-0000-0000-000061AB0000}"/>
    <cellStyle name="Note 6 2 2 2 3" xfId="7993" xr:uid="{00000000-0005-0000-0000-000062AB0000}"/>
    <cellStyle name="Note 6 2 2 2 3 2" xfId="25428" xr:uid="{00000000-0005-0000-0000-000063AB0000}"/>
    <cellStyle name="Note 6 2 2 2 3 3" xfId="39881" xr:uid="{00000000-0005-0000-0000-000064AB0000}"/>
    <cellStyle name="Note 6 2 2 2 4" xfId="10434" xr:uid="{00000000-0005-0000-0000-000065AB0000}"/>
    <cellStyle name="Note 6 2 2 2 4 2" xfId="27869" xr:uid="{00000000-0005-0000-0000-000066AB0000}"/>
    <cellStyle name="Note 6 2 2 2 4 3" xfId="42322" xr:uid="{00000000-0005-0000-0000-000067AB0000}"/>
    <cellStyle name="Note 6 2 2 2 5" xfId="12854" xr:uid="{00000000-0005-0000-0000-000068AB0000}"/>
    <cellStyle name="Note 6 2 2 2 5 2" xfId="30289" xr:uid="{00000000-0005-0000-0000-000069AB0000}"/>
    <cellStyle name="Note 6 2 2 2 5 3" xfId="44742" xr:uid="{00000000-0005-0000-0000-00006AAB0000}"/>
    <cellStyle name="Note 6 2 2 2 6" xfId="19861" xr:uid="{00000000-0005-0000-0000-00006BAB0000}"/>
    <cellStyle name="Note 6 2 2 3" xfId="3021" xr:uid="{00000000-0005-0000-0000-00006CAB0000}"/>
    <cellStyle name="Note 6 2 2 3 2" xfId="5532" xr:uid="{00000000-0005-0000-0000-00006DAB0000}"/>
    <cellStyle name="Note 6 2 2 3 2 2" xfId="14775" xr:uid="{00000000-0005-0000-0000-00006EAB0000}"/>
    <cellStyle name="Note 6 2 2 3 2 2 2" xfId="32210" xr:uid="{00000000-0005-0000-0000-00006FAB0000}"/>
    <cellStyle name="Note 6 2 2 3 2 2 3" xfId="46663" xr:uid="{00000000-0005-0000-0000-000070AB0000}"/>
    <cellStyle name="Note 6 2 2 3 2 3" xfId="17236" xr:uid="{00000000-0005-0000-0000-000071AB0000}"/>
    <cellStyle name="Note 6 2 2 3 2 3 2" xfId="34671" xr:uid="{00000000-0005-0000-0000-000072AB0000}"/>
    <cellStyle name="Note 6 2 2 3 2 3 3" xfId="49124" xr:uid="{00000000-0005-0000-0000-000073AB0000}"/>
    <cellStyle name="Note 6 2 2 3 2 4" xfId="22968" xr:uid="{00000000-0005-0000-0000-000074AB0000}"/>
    <cellStyle name="Note 6 2 2 3 2 5" xfId="37421" xr:uid="{00000000-0005-0000-0000-000075AB0000}"/>
    <cellStyle name="Note 6 2 2 3 3" xfId="7994" xr:uid="{00000000-0005-0000-0000-000076AB0000}"/>
    <cellStyle name="Note 6 2 2 3 3 2" xfId="25429" xr:uid="{00000000-0005-0000-0000-000077AB0000}"/>
    <cellStyle name="Note 6 2 2 3 3 3" xfId="39882" xr:uid="{00000000-0005-0000-0000-000078AB0000}"/>
    <cellStyle name="Note 6 2 2 3 4" xfId="10435" xr:uid="{00000000-0005-0000-0000-000079AB0000}"/>
    <cellStyle name="Note 6 2 2 3 4 2" xfId="27870" xr:uid="{00000000-0005-0000-0000-00007AAB0000}"/>
    <cellStyle name="Note 6 2 2 3 4 3" xfId="42323" xr:uid="{00000000-0005-0000-0000-00007BAB0000}"/>
    <cellStyle name="Note 6 2 2 3 5" xfId="12855" xr:uid="{00000000-0005-0000-0000-00007CAB0000}"/>
    <cellStyle name="Note 6 2 2 3 5 2" xfId="30290" xr:uid="{00000000-0005-0000-0000-00007DAB0000}"/>
    <cellStyle name="Note 6 2 2 3 5 3" xfId="44743" xr:uid="{00000000-0005-0000-0000-00007EAB0000}"/>
    <cellStyle name="Note 6 2 2 3 6" xfId="19862" xr:uid="{00000000-0005-0000-0000-00007FAB0000}"/>
    <cellStyle name="Note 6 2 2 4" xfId="3022" xr:uid="{00000000-0005-0000-0000-000080AB0000}"/>
    <cellStyle name="Note 6 2 2 4 2" xfId="5533" xr:uid="{00000000-0005-0000-0000-000081AB0000}"/>
    <cellStyle name="Note 6 2 2 4 2 2" xfId="22969" xr:uid="{00000000-0005-0000-0000-000082AB0000}"/>
    <cellStyle name="Note 6 2 2 4 2 3" xfId="37422" xr:uid="{00000000-0005-0000-0000-000083AB0000}"/>
    <cellStyle name="Note 6 2 2 4 3" xfId="7995" xr:uid="{00000000-0005-0000-0000-000084AB0000}"/>
    <cellStyle name="Note 6 2 2 4 3 2" xfId="25430" xr:uid="{00000000-0005-0000-0000-000085AB0000}"/>
    <cellStyle name="Note 6 2 2 4 3 3" xfId="39883" xr:uid="{00000000-0005-0000-0000-000086AB0000}"/>
    <cellStyle name="Note 6 2 2 4 4" xfId="10436" xr:uid="{00000000-0005-0000-0000-000087AB0000}"/>
    <cellStyle name="Note 6 2 2 4 4 2" xfId="27871" xr:uid="{00000000-0005-0000-0000-000088AB0000}"/>
    <cellStyle name="Note 6 2 2 4 4 3" xfId="42324" xr:uid="{00000000-0005-0000-0000-000089AB0000}"/>
    <cellStyle name="Note 6 2 2 4 5" xfId="12856" xr:uid="{00000000-0005-0000-0000-00008AAB0000}"/>
    <cellStyle name="Note 6 2 2 4 5 2" xfId="30291" xr:uid="{00000000-0005-0000-0000-00008BAB0000}"/>
    <cellStyle name="Note 6 2 2 4 5 3" xfId="44744" xr:uid="{00000000-0005-0000-0000-00008CAB0000}"/>
    <cellStyle name="Note 6 2 2 4 6" xfId="15525" xr:uid="{00000000-0005-0000-0000-00008DAB0000}"/>
    <cellStyle name="Note 6 2 2 4 6 2" xfId="32960" xr:uid="{00000000-0005-0000-0000-00008EAB0000}"/>
    <cellStyle name="Note 6 2 2 4 6 3" xfId="47413" xr:uid="{00000000-0005-0000-0000-00008FAB0000}"/>
    <cellStyle name="Note 6 2 2 4 7" xfId="19863" xr:uid="{00000000-0005-0000-0000-000090AB0000}"/>
    <cellStyle name="Note 6 2 2 4 8" xfId="20687" xr:uid="{00000000-0005-0000-0000-000091AB0000}"/>
    <cellStyle name="Note 6 2 2 5" xfId="5530" xr:uid="{00000000-0005-0000-0000-000092AB0000}"/>
    <cellStyle name="Note 6 2 2 5 2" xfId="14773" xr:uid="{00000000-0005-0000-0000-000093AB0000}"/>
    <cellStyle name="Note 6 2 2 5 2 2" xfId="32208" xr:uid="{00000000-0005-0000-0000-000094AB0000}"/>
    <cellStyle name="Note 6 2 2 5 2 3" xfId="46661" xr:uid="{00000000-0005-0000-0000-000095AB0000}"/>
    <cellStyle name="Note 6 2 2 5 3" xfId="17234" xr:uid="{00000000-0005-0000-0000-000096AB0000}"/>
    <cellStyle name="Note 6 2 2 5 3 2" xfId="34669" xr:uid="{00000000-0005-0000-0000-000097AB0000}"/>
    <cellStyle name="Note 6 2 2 5 3 3" xfId="49122" xr:uid="{00000000-0005-0000-0000-000098AB0000}"/>
    <cellStyle name="Note 6 2 2 5 4" xfId="22966" xr:uid="{00000000-0005-0000-0000-000099AB0000}"/>
    <cellStyle name="Note 6 2 2 5 5" xfId="37419" xr:uid="{00000000-0005-0000-0000-00009AAB0000}"/>
    <cellStyle name="Note 6 2 2 6" xfId="7992" xr:uid="{00000000-0005-0000-0000-00009BAB0000}"/>
    <cellStyle name="Note 6 2 2 6 2" xfId="25427" xr:uid="{00000000-0005-0000-0000-00009CAB0000}"/>
    <cellStyle name="Note 6 2 2 6 3" xfId="39880" xr:uid="{00000000-0005-0000-0000-00009DAB0000}"/>
    <cellStyle name="Note 6 2 2 7" xfId="10433" xr:uid="{00000000-0005-0000-0000-00009EAB0000}"/>
    <cellStyle name="Note 6 2 2 7 2" xfId="27868" xr:uid="{00000000-0005-0000-0000-00009FAB0000}"/>
    <cellStyle name="Note 6 2 2 7 3" xfId="42321" xr:uid="{00000000-0005-0000-0000-0000A0AB0000}"/>
    <cellStyle name="Note 6 2 2 8" xfId="12853" xr:uid="{00000000-0005-0000-0000-0000A1AB0000}"/>
    <cellStyle name="Note 6 2 2 8 2" xfId="30288" xr:uid="{00000000-0005-0000-0000-0000A2AB0000}"/>
    <cellStyle name="Note 6 2 2 8 3" xfId="44741" xr:uid="{00000000-0005-0000-0000-0000A3AB0000}"/>
    <cellStyle name="Note 6 2 2 9" xfId="19860" xr:uid="{00000000-0005-0000-0000-0000A4AB0000}"/>
    <cellStyle name="Note 6 2 3" xfId="3023" xr:uid="{00000000-0005-0000-0000-0000A5AB0000}"/>
    <cellStyle name="Note 6 2 3 2" xfId="3024" xr:uid="{00000000-0005-0000-0000-0000A6AB0000}"/>
    <cellStyle name="Note 6 2 3 2 2" xfId="5535" xr:uid="{00000000-0005-0000-0000-0000A7AB0000}"/>
    <cellStyle name="Note 6 2 3 2 2 2" xfId="14777" xr:uid="{00000000-0005-0000-0000-0000A8AB0000}"/>
    <cellStyle name="Note 6 2 3 2 2 2 2" xfId="32212" xr:uid="{00000000-0005-0000-0000-0000A9AB0000}"/>
    <cellStyle name="Note 6 2 3 2 2 2 3" xfId="46665" xr:uid="{00000000-0005-0000-0000-0000AAAB0000}"/>
    <cellStyle name="Note 6 2 3 2 2 3" xfId="17238" xr:uid="{00000000-0005-0000-0000-0000ABAB0000}"/>
    <cellStyle name="Note 6 2 3 2 2 3 2" xfId="34673" xr:uid="{00000000-0005-0000-0000-0000ACAB0000}"/>
    <cellStyle name="Note 6 2 3 2 2 3 3" xfId="49126" xr:uid="{00000000-0005-0000-0000-0000ADAB0000}"/>
    <cellStyle name="Note 6 2 3 2 2 4" xfId="22971" xr:uid="{00000000-0005-0000-0000-0000AEAB0000}"/>
    <cellStyle name="Note 6 2 3 2 2 5" xfId="37424" xr:uid="{00000000-0005-0000-0000-0000AFAB0000}"/>
    <cellStyle name="Note 6 2 3 2 3" xfId="7997" xr:uid="{00000000-0005-0000-0000-0000B0AB0000}"/>
    <cellStyle name="Note 6 2 3 2 3 2" xfId="25432" xr:uid="{00000000-0005-0000-0000-0000B1AB0000}"/>
    <cellStyle name="Note 6 2 3 2 3 3" xfId="39885" xr:uid="{00000000-0005-0000-0000-0000B2AB0000}"/>
    <cellStyle name="Note 6 2 3 2 4" xfId="10438" xr:uid="{00000000-0005-0000-0000-0000B3AB0000}"/>
    <cellStyle name="Note 6 2 3 2 4 2" xfId="27873" xr:uid="{00000000-0005-0000-0000-0000B4AB0000}"/>
    <cellStyle name="Note 6 2 3 2 4 3" xfId="42326" xr:uid="{00000000-0005-0000-0000-0000B5AB0000}"/>
    <cellStyle name="Note 6 2 3 2 5" xfId="12858" xr:uid="{00000000-0005-0000-0000-0000B6AB0000}"/>
    <cellStyle name="Note 6 2 3 2 5 2" xfId="30293" xr:uid="{00000000-0005-0000-0000-0000B7AB0000}"/>
    <cellStyle name="Note 6 2 3 2 5 3" xfId="44746" xr:uid="{00000000-0005-0000-0000-0000B8AB0000}"/>
    <cellStyle name="Note 6 2 3 2 6" xfId="19865" xr:uid="{00000000-0005-0000-0000-0000B9AB0000}"/>
    <cellStyle name="Note 6 2 3 3" xfId="3025" xr:uid="{00000000-0005-0000-0000-0000BAAB0000}"/>
    <cellStyle name="Note 6 2 3 3 2" xfId="5536" xr:uid="{00000000-0005-0000-0000-0000BBAB0000}"/>
    <cellStyle name="Note 6 2 3 3 2 2" xfId="14778" xr:uid="{00000000-0005-0000-0000-0000BCAB0000}"/>
    <cellStyle name="Note 6 2 3 3 2 2 2" xfId="32213" xr:uid="{00000000-0005-0000-0000-0000BDAB0000}"/>
    <cellStyle name="Note 6 2 3 3 2 2 3" xfId="46666" xr:uid="{00000000-0005-0000-0000-0000BEAB0000}"/>
    <cellStyle name="Note 6 2 3 3 2 3" xfId="17239" xr:uid="{00000000-0005-0000-0000-0000BFAB0000}"/>
    <cellStyle name="Note 6 2 3 3 2 3 2" xfId="34674" xr:uid="{00000000-0005-0000-0000-0000C0AB0000}"/>
    <cellStyle name="Note 6 2 3 3 2 3 3" xfId="49127" xr:uid="{00000000-0005-0000-0000-0000C1AB0000}"/>
    <cellStyle name="Note 6 2 3 3 2 4" xfId="22972" xr:uid="{00000000-0005-0000-0000-0000C2AB0000}"/>
    <cellStyle name="Note 6 2 3 3 2 5" xfId="37425" xr:uid="{00000000-0005-0000-0000-0000C3AB0000}"/>
    <cellStyle name="Note 6 2 3 3 3" xfId="7998" xr:uid="{00000000-0005-0000-0000-0000C4AB0000}"/>
    <cellStyle name="Note 6 2 3 3 3 2" xfId="25433" xr:uid="{00000000-0005-0000-0000-0000C5AB0000}"/>
    <cellStyle name="Note 6 2 3 3 3 3" xfId="39886" xr:uid="{00000000-0005-0000-0000-0000C6AB0000}"/>
    <cellStyle name="Note 6 2 3 3 4" xfId="10439" xr:uid="{00000000-0005-0000-0000-0000C7AB0000}"/>
    <cellStyle name="Note 6 2 3 3 4 2" xfId="27874" xr:uid="{00000000-0005-0000-0000-0000C8AB0000}"/>
    <cellStyle name="Note 6 2 3 3 4 3" xfId="42327" xr:uid="{00000000-0005-0000-0000-0000C9AB0000}"/>
    <cellStyle name="Note 6 2 3 3 5" xfId="12859" xr:uid="{00000000-0005-0000-0000-0000CAAB0000}"/>
    <cellStyle name="Note 6 2 3 3 5 2" xfId="30294" xr:uid="{00000000-0005-0000-0000-0000CBAB0000}"/>
    <cellStyle name="Note 6 2 3 3 5 3" xfId="44747" xr:uid="{00000000-0005-0000-0000-0000CCAB0000}"/>
    <cellStyle name="Note 6 2 3 3 6" xfId="19866" xr:uid="{00000000-0005-0000-0000-0000CDAB0000}"/>
    <cellStyle name="Note 6 2 3 4" xfId="3026" xr:uid="{00000000-0005-0000-0000-0000CEAB0000}"/>
    <cellStyle name="Note 6 2 3 4 2" xfId="5537" xr:uid="{00000000-0005-0000-0000-0000CFAB0000}"/>
    <cellStyle name="Note 6 2 3 4 2 2" xfId="22973" xr:uid="{00000000-0005-0000-0000-0000D0AB0000}"/>
    <cellStyle name="Note 6 2 3 4 2 3" xfId="37426" xr:uid="{00000000-0005-0000-0000-0000D1AB0000}"/>
    <cellStyle name="Note 6 2 3 4 3" xfId="7999" xr:uid="{00000000-0005-0000-0000-0000D2AB0000}"/>
    <cellStyle name="Note 6 2 3 4 3 2" xfId="25434" xr:uid="{00000000-0005-0000-0000-0000D3AB0000}"/>
    <cellStyle name="Note 6 2 3 4 3 3" xfId="39887" xr:uid="{00000000-0005-0000-0000-0000D4AB0000}"/>
    <cellStyle name="Note 6 2 3 4 4" xfId="10440" xr:uid="{00000000-0005-0000-0000-0000D5AB0000}"/>
    <cellStyle name="Note 6 2 3 4 4 2" xfId="27875" xr:uid="{00000000-0005-0000-0000-0000D6AB0000}"/>
    <cellStyle name="Note 6 2 3 4 4 3" xfId="42328" xr:uid="{00000000-0005-0000-0000-0000D7AB0000}"/>
    <cellStyle name="Note 6 2 3 4 5" xfId="12860" xr:uid="{00000000-0005-0000-0000-0000D8AB0000}"/>
    <cellStyle name="Note 6 2 3 4 5 2" xfId="30295" xr:uid="{00000000-0005-0000-0000-0000D9AB0000}"/>
    <cellStyle name="Note 6 2 3 4 5 3" xfId="44748" xr:uid="{00000000-0005-0000-0000-0000DAAB0000}"/>
    <cellStyle name="Note 6 2 3 4 6" xfId="15526" xr:uid="{00000000-0005-0000-0000-0000DBAB0000}"/>
    <cellStyle name="Note 6 2 3 4 6 2" xfId="32961" xr:uid="{00000000-0005-0000-0000-0000DCAB0000}"/>
    <cellStyle name="Note 6 2 3 4 6 3" xfId="47414" xr:uid="{00000000-0005-0000-0000-0000DDAB0000}"/>
    <cellStyle name="Note 6 2 3 4 7" xfId="19867" xr:uid="{00000000-0005-0000-0000-0000DEAB0000}"/>
    <cellStyle name="Note 6 2 3 4 8" xfId="20688" xr:uid="{00000000-0005-0000-0000-0000DFAB0000}"/>
    <cellStyle name="Note 6 2 3 5" xfId="5534" xr:uid="{00000000-0005-0000-0000-0000E0AB0000}"/>
    <cellStyle name="Note 6 2 3 5 2" xfId="14776" xr:uid="{00000000-0005-0000-0000-0000E1AB0000}"/>
    <cellStyle name="Note 6 2 3 5 2 2" xfId="32211" xr:uid="{00000000-0005-0000-0000-0000E2AB0000}"/>
    <cellStyle name="Note 6 2 3 5 2 3" xfId="46664" xr:uid="{00000000-0005-0000-0000-0000E3AB0000}"/>
    <cellStyle name="Note 6 2 3 5 3" xfId="17237" xr:uid="{00000000-0005-0000-0000-0000E4AB0000}"/>
    <cellStyle name="Note 6 2 3 5 3 2" xfId="34672" xr:uid="{00000000-0005-0000-0000-0000E5AB0000}"/>
    <cellStyle name="Note 6 2 3 5 3 3" xfId="49125" xr:uid="{00000000-0005-0000-0000-0000E6AB0000}"/>
    <cellStyle name="Note 6 2 3 5 4" xfId="22970" xr:uid="{00000000-0005-0000-0000-0000E7AB0000}"/>
    <cellStyle name="Note 6 2 3 5 5" xfId="37423" xr:uid="{00000000-0005-0000-0000-0000E8AB0000}"/>
    <cellStyle name="Note 6 2 3 6" xfId="7996" xr:uid="{00000000-0005-0000-0000-0000E9AB0000}"/>
    <cellStyle name="Note 6 2 3 6 2" xfId="25431" xr:uid="{00000000-0005-0000-0000-0000EAAB0000}"/>
    <cellStyle name="Note 6 2 3 6 3" xfId="39884" xr:uid="{00000000-0005-0000-0000-0000EBAB0000}"/>
    <cellStyle name="Note 6 2 3 7" xfId="10437" xr:uid="{00000000-0005-0000-0000-0000ECAB0000}"/>
    <cellStyle name="Note 6 2 3 7 2" xfId="27872" xr:uid="{00000000-0005-0000-0000-0000EDAB0000}"/>
    <cellStyle name="Note 6 2 3 7 3" xfId="42325" xr:uid="{00000000-0005-0000-0000-0000EEAB0000}"/>
    <cellStyle name="Note 6 2 3 8" xfId="12857" xr:uid="{00000000-0005-0000-0000-0000EFAB0000}"/>
    <cellStyle name="Note 6 2 3 8 2" xfId="30292" xr:uid="{00000000-0005-0000-0000-0000F0AB0000}"/>
    <cellStyle name="Note 6 2 3 8 3" xfId="44745" xr:uid="{00000000-0005-0000-0000-0000F1AB0000}"/>
    <cellStyle name="Note 6 2 3 9" xfId="19864" xr:uid="{00000000-0005-0000-0000-0000F2AB0000}"/>
    <cellStyle name="Note 6 2 4" xfId="3027" xr:uid="{00000000-0005-0000-0000-0000F3AB0000}"/>
    <cellStyle name="Note 6 2 4 2" xfId="3028" xr:uid="{00000000-0005-0000-0000-0000F4AB0000}"/>
    <cellStyle name="Note 6 2 4 2 2" xfId="5539" xr:uid="{00000000-0005-0000-0000-0000F5AB0000}"/>
    <cellStyle name="Note 6 2 4 2 2 2" xfId="14780" xr:uid="{00000000-0005-0000-0000-0000F6AB0000}"/>
    <cellStyle name="Note 6 2 4 2 2 2 2" xfId="32215" xr:uid="{00000000-0005-0000-0000-0000F7AB0000}"/>
    <cellStyle name="Note 6 2 4 2 2 2 3" xfId="46668" xr:uid="{00000000-0005-0000-0000-0000F8AB0000}"/>
    <cellStyle name="Note 6 2 4 2 2 3" xfId="17241" xr:uid="{00000000-0005-0000-0000-0000F9AB0000}"/>
    <cellStyle name="Note 6 2 4 2 2 3 2" xfId="34676" xr:uid="{00000000-0005-0000-0000-0000FAAB0000}"/>
    <cellStyle name="Note 6 2 4 2 2 3 3" xfId="49129" xr:uid="{00000000-0005-0000-0000-0000FBAB0000}"/>
    <cellStyle name="Note 6 2 4 2 2 4" xfId="22975" xr:uid="{00000000-0005-0000-0000-0000FCAB0000}"/>
    <cellStyle name="Note 6 2 4 2 2 5" xfId="37428" xr:uid="{00000000-0005-0000-0000-0000FDAB0000}"/>
    <cellStyle name="Note 6 2 4 2 3" xfId="8001" xr:uid="{00000000-0005-0000-0000-0000FEAB0000}"/>
    <cellStyle name="Note 6 2 4 2 3 2" xfId="25436" xr:uid="{00000000-0005-0000-0000-0000FFAB0000}"/>
    <cellStyle name="Note 6 2 4 2 3 3" xfId="39889" xr:uid="{00000000-0005-0000-0000-000000AC0000}"/>
    <cellStyle name="Note 6 2 4 2 4" xfId="10442" xr:uid="{00000000-0005-0000-0000-000001AC0000}"/>
    <cellStyle name="Note 6 2 4 2 4 2" xfId="27877" xr:uid="{00000000-0005-0000-0000-000002AC0000}"/>
    <cellStyle name="Note 6 2 4 2 4 3" xfId="42330" xr:uid="{00000000-0005-0000-0000-000003AC0000}"/>
    <cellStyle name="Note 6 2 4 2 5" xfId="12862" xr:uid="{00000000-0005-0000-0000-000004AC0000}"/>
    <cellStyle name="Note 6 2 4 2 5 2" xfId="30297" xr:uid="{00000000-0005-0000-0000-000005AC0000}"/>
    <cellStyle name="Note 6 2 4 2 5 3" xfId="44750" xr:uid="{00000000-0005-0000-0000-000006AC0000}"/>
    <cellStyle name="Note 6 2 4 2 6" xfId="19869" xr:uid="{00000000-0005-0000-0000-000007AC0000}"/>
    <cellStyle name="Note 6 2 4 3" xfId="3029" xr:uid="{00000000-0005-0000-0000-000008AC0000}"/>
    <cellStyle name="Note 6 2 4 3 2" xfId="5540" xr:uid="{00000000-0005-0000-0000-000009AC0000}"/>
    <cellStyle name="Note 6 2 4 3 2 2" xfId="14781" xr:uid="{00000000-0005-0000-0000-00000AAC0000}"/>
    <cellStyle name="Note 6 2 4 3 2 2 2" xfId="32216" xr:uid="{00000000-0005-0000-0000-00000BAC0000}"/>
    <cellStyle name="Note 6 2 4 3 2 2 3" xfId="46669" xr:uid="{00000000-0005-0000-0000-00000CAC0000}"/>
    <cellStyle name="Note 6 2 4 3 2 3" xfId="17242" xr:uid="{00000000-0005-0000-0000-00000DAC0000}"/>
    <cellStyle name="Note 6 2 4 3 2 3 2" xfId="34677" xr:uid="{00000000-0005-0000-0000-00000EAC0000}"/>
    <cellStyle name="Note 6 2 4 3 2 3 3" xfId="49130" xr:uid="{00000000-0005-0000-0000-00000FAC0000}"/>
    <cellStyle name="Note 6 2 4 3 2 4" xfId="22976" xr:uid="{00000000-0005-0000-0000-000010AC0000}"/>
    <cellStyle name="Note 6 2 4 3 2 5" xfId="37429" xr:uid="{00000000-0005-0000-0000-000011AC0000}"/>
    <cellStyle name="Note 6 2 4 3 3" xfId="8002" xr:uid="{00000000-0005-0000-0000-000012AC0000}"/>
    <cellStyle name="Note 6 2 4 3 3 2" xfId="25437" xr:uid="{00000000-0005-0000-0000-000013AC0000}"/>
    <cellStyle name="Note 6 2 4 3 3 3" xfId="39890" xr:uid="{00000000-0005-0000-0000-000014AC0000}"/>
    <cellStyle name="Note 6 2 4 3 4" xfId="10443" xr:uid="{00000000-0005-0000-0000-000015AC0000}"/>
    <cellStyle name="Note 6 2 4 3 4 2" xfId="27878" xr:uid="{00000000-0005-0000-0000-000016AC0000}"/>
    <cellStyle name="Note 6 2 4 3 4 3" xfId="42331" xr:uid="{00000000-0005-0000-0000-000017AC0000}"/>
    <cellStyle name="Note 6 2 4 3 5" xfId="12863" xr:uid="{00000000-0005-0000-0000-000018AC0000}"/>
    <cellStyle name="Note 6 2 4 3 5 2" xfId="30298" xr:uid="{00000000-0005-0000-0000-000019AC0000}"/>
    <cellStyle name="Note 6 2 4 3 5 3" xfId="44751" xr:uid="{00000000-0005-0000-0000-00001AAC0000}"/>
    <cellStyle name="Note 6 2 4 3 6" xfId="19870" xr:uid="{00000000-0005-0000-0000-00001BAC0000}"/>
    <cellStyle name="Note 6 2 4 4" xfId="3030" xr:uid="{00000000-0005-0000-0000-00001CAC0000}"/>
    <cellStyle name="Note 6 2 4 4 2" xfId="5541" xr:uid="{00000000-0005-0000-0000-00001DAC0000}"/>
    <cellStyle name="Note 6 2 4 4 2 2" xfId="22977" xr:uid="{00000000-0005-0000-0000-00001EAC0000}"/>
    <cellStyle name="Note 6 2 4 4 2 3" xfId="37430" xr:uid="{00000000-0005-0000-0000-00001FAC0000}"/>
    <cellStyle name="Note 6 2 4 4 3" xfId="8003" xr:uid="{00000000-0005-0000-0000-000020AC0000}"/>
    <cellStyle name="Note 6 2 4 4 3 2" xfId="25438" xr:uid="{00000000-0005-0000-0000-000021AC0000}"/>
    <cellStyle name="Note 6 2 4 4 3 3" xfId="39891" xr:uid="{00000000-0005-0000-0000-000022AC0000}"/>
    <cellStyle name="Note 6 2 4 4 4" xfId="10444" xr:uid="{00000000-0005-0000-0000-000023AC0000}"/>
    <cellStyle name="Note 6 2 4 4 4 2" xfId="27879" xr:uid="{00000000-0005-0000-0000-000024AC0000}"/>
    <cellStyle name="Note 6 2 4 4 4 3" xfId="42332" xr:uid="{00000000-0005-0000-0000-000025AC0000}"/>
    <cellStyle name="Note 6 2 4 4 5" xfId="12864" xr:uid="{00000000-0005-0000-0000-000026AC0000}"/>
    <cellStyle name="Note 6 2 4 4 5 2" xfId="30299" xr:uid="{00000000-0005-0000-0000-000027AC0000}"/>
    <cellStyle name="Note 6 2 4 4 5 3" xfId="44752" xr:uid="{00000000-0005-0000-0000-000028AC0000}"/>
    <cellStyle name="Note 6 2 4 4 6" xfId="15527" xr:uid="{00000000-0005-0000-0000-000029AC0000}"/>
    <cellStyle name="Note 6 2 4 4 6 2" xfId="32962" xr:uid="{00000000-0005-0000-0000-00002AAC0000}"/>
    <cellStyle name="Note 6 2 4 4 6 3" xfId="47415" xr:uid="{00000000-0005-0000-0000-00002BAC0000}"/>
    <cellStyle name="Note 6 2 4 4 7" xfId="19871" xr:uid="{00000000-0005-0000-0000-00002CAC0000}"/>
    <cellStyle name="Note 6 2 4 4 8" xfId="20689" xr:uid="{00000000-0005-0000-0000-00002DAC0000}"/>
    <cellStyle name="Note 6 2 4 5" xfId="5538" xr:uid="{00000000-0005-0000-0000-00002EAC0000}"/>
    <cellStyle name="Note 6 2 4 5 2" xfId="14779" xr:uid="{00000000-0005-0000-0000-00002FAC0000}"/>
    <cellStyle name="Note 6 2 4 5 2 2" xfId="32214" xr:uid="{00000000-0005-0000-0000-000030AC0000}"/>
    <cellStyle name="Note 6 2 4 5 2 3" xfId="46667" xr:uid="{00000000-0005-0000-0000-000031AC0000}"/>
    <cellStyle name="Note 6 2 4 5 3" xfId="17240" xr:uid="{00000000-0005-0000-0000-000032AC0000}"/>
    <cellStyle name="Note 6 2 4 5 3 2" xfId="34675" xr:uid="{00000000-0005-0000-0000-000033AC0000}"/>
    <cellStyle name="Note 6 2 4 5 3 3" xfId="49128" xr:uid="{00000000-0005-0000-0000-000034AC0000}"/>
    <cellStyle name="Note 6 2 4 5 4" xfId="22974" xr:uid="{00000000-0005-0000-0000-000035AC0000}"/>
    <cellStyle name="Note 6 2 4 5 5" xfId="37427" xr:uid="{00000000-0005-0000-0000-000036AC0000}"/>
    <cellStyle name="Note 6 2 4 6" xfId="8000" xr:uid="{00000000-0005-0000-0000-000037AC0000}"/>
    <cellStyle name="Note 6 2 4 6 2" xfId="25435" xr:uid="{00000000-0005-0000-0000-000038AC0000}"/>
    <cellStyle name="Note 6 2 4 6 3" xfId="39888" xr:uid="{00000000-0005-0000-0000-000039AC0000}"/>
    <cellStyle name="Note 6 2 4 7" xfId="10441" xr:uid="{00000000-0005-0000-0000-00003AAC0000}"/>
    <cellStyle name="Note 6 2 4 7 2" xfId="27876" xr:uid="{00000000-0005-0000-0000-00003BAC0000}"/>
    <cellStyle name="Note 6 2 4 7 3" xfId="42329" xr:uid="{00000000-0005-0000-0000-00003CAC0000}"/>
    <cellStyle name="Note 6 2 4 8" xfId="12861" xr:uid="{00000000-0005-0000-0000-00003DAC0000}"/>
    <cellStyle name="Note 6 2 4 8 2" xfId="30296" xr:uid="{00000000-0005-0000-0000-00003EAC0000}"/>
    <cellStyle name="Note 6 2 4 8 3" xfId="44749" xr:uid="{00000000-0005-0000-0000-00003FAC0000}"/>
    <cellStyle name="Note 6 2 4 9" xfId="19868" xr:uid="{00000000-0005-0000-0000-000040AC0000}"/>
    <cellStyle name="Note 6 2 5" xfId="3031" xr:uid="{00000000-0005-0000-0000-000041AC0000}"/>
    <cellStyle name="Note 6 2 5 2" xfId="3032" xr:uid="{00000000-0005-0000-0000-000042AC0000}"/>
    <cellStyle name="Note 6 2 5 2 2" xfId="5543" xr:uid="{00000000-0005-0000-0000-000043AC0000}"/>
    <cellStyle name="Note 6 2 5 2 2 2" xfId="14783" xr:uid="{00000000-0005-0000-0000-000044AC0000}"/>
    <cellStyle name="Note 6 2 5 2 2 2 2" xfId="32218" xr:uid="{00000000-0005-0000-0000-000045AC0000}"/>
    <cellStyle name="Note 6 2 5 2 2 2 3" xfId="46671" xr:uid="{00000000-0005-0000-0000-000046AC0000}"/>
    <cellStyle name="Note 6 2 5 2 2 3" xfId="17244" xr:uid="{00000000-0005-0000-0000-000047AC0000}"/>
    <cellStyle name="Note 6 2 5 2 2 3 2" xfId="34679" xr:uid="{00000000-0005-0000-0000-000048AC0000}"/>
    <cellStyle name="Note 6 2 5 2 2 3 3" xfId="49132" xr:uid="{00000000-0005-0000-0000-000049AC0000}"/>
    <cellStyle name="Note 6 2 5 2 2 4" xfId="22979" xr:uid="{00000000-0005-0000-0000-00004AAC0000}"/>
    <cellStyle name="Note 6 2 5 2 2 5" xfId="37432" xr:uid="{00000000-0005-0000-0000-00004BAC0000}"/>
    <cellStyle name="Note 6 2 5 2 3" xfId="8005" xr:uid="{00000000-0005-0000-0000-00004CAC0000}"/>
    <cellStyle name="Note 6 2 5 2 3 2" xfId="25440" xr:uid="{00000000-0005-0000-0000-00004DAC0000}"/>
    <cellStyle name="Note 6 2 5 2 3 3" xfId="39893" xr:uid="{00000000-0005-0000-0000-00004EAC0000}"/>
    <cellStyle name="Note 6 2 5 2 4" xfId="10446" xr:uid="{00000000-0005-0000-0000-00004FAC0000}"/>
    <cellStyle name="Note 6 2 5 2 4 2" xfId="27881" xr:uid="{00000000-0005-0000-0000-000050AC0000}"/>
    <cellStyle name="Note 6 2 5 2 4 3" xfId="42334" xr:uid="{00000000-0005-0000-0000-000051AC0000}"/>
    <cellStyle name="Note 6 2 5 2 5" xfId="12866" xr:uid="{00000000-0005-0000-0000-000052AC0000}"/>
    <cellStyle name="Note 6 2 5 2 5 2" xfId="30301" xr:uid="{00000000-0005-0000-0000-000053AC0000}"/>
    <cellStyle name="Note 6 2 5 2 5 3" xfId="44754" xr:uid="{00000000-0005-0000-0000-000054AC0000}"/>
    <cellStyle name="Note 6 2 5 2 6" xfId="19873" xr:uid="{00000000-0005-0000-0000-000055AC0000}"/>
    <cellStyle name="Note 6 2 5 3" xfId="3033" xr:uid="{00000000-0005-0000-0000-000056AC0000}"/>
    <cellStyle name="Note 6 2 5 3 2" xfId="5544" xr:uid="{00000000-0005-0000-0000-000057AC0000}"/>
    <cellStyle name="Note 6 2 5 3 2 2" xfId="14784" xr:uid="{00000000-0005-0000-0000-000058AC0000}"/>
    <cellStyle name="Note 6 2 5 3 2 2 2" xfId="32219" xr:uid="{00000000-0005-0000-0000-000059AC0000}"/>
    <cellStyle name="Note 6 2 5 3 2 2 3" xfId="46672" xr:uid="{00000000-0005-0000-0000-00005AAC0000}"/>
    <cellStyle name="Note 6 2 5 3 2 3" xfId="17245" xr:uid="{00000000-0005-0000-0000-00005BAC0000}"/>
    <cellStyle name="Note 6 2 5 3 2 3 2" xfId="34680" xr:uid="{00000000-0005-0000-0000-00005CAC0000}"/>
    <cellStyle name="Note 6 2 5 3 2 3 3" xfId="49133" xr:uid="{00000000-0005-0000-0000-00005DAC0000}"/>
    <cellStyle name="Note 6 2 5 3 2 4" xfId="22980" xr:uid="{00000000-0005-0000-0000-00005EAC0000}"/>
    <cellStyle name="Note 6 2 5 3 2 5" xfId="37433" xr:uid="{00000000-0005-0000-0000-00005FAC0000}"/>
    <cellStyle name="Note 6 2 5 3 3" xfId="8006" xr:uid="{00000000-0005-0000-0000-000060AC0000}"/>
    <cellStyle name="Note 6 2 5 3 3 2" xfId="25441" xr:uid="{00000000-0005-0000-0000-000061AC0000}"/>
    <cellStyle name="Note 6 2 5 3 3 3" xfId="39894" xr:uid="{00000000-0005-0000-0000-000062AC0000}"/>
    <cellStyle name="Note 6 2 5 3 4" xfId="10447" xr:uid="{00000000-0005-0000-0000-000063AC0000}"/>
    <cellStyle name="Note 6 2 5 3 4 2" xfId="27882" xr:uid="{00000000-0005-0000-0000-000064AC0000}"/>
    <cellStyle name="Note 6 2 5 3 4 3" xfId="42335" xr:uid="{00000000-0005-0000-0000-000065AC0000}"/>
    <cellStyle name="Note 6 2 5 3 5" xfId="12867" xr:uid="{00000000-0005-0000-0000-000066AC0000}"/>
    <cellStyle name="Note 6 2 5 3 5 2" xfId="30302" xr:uid="{00000000-0005-0000-0000-000067AC0000}"/>
    <cellStyle name="Note 6 2 5 3 5 3" xfId="44755" xr:uid="{00000000-0005-0000-0000-000068AC0000}"/>
    <cellStyle name="Note 6 2 5 3 6" xfId="19874" xr:uid="{00000000-0005-0000-0000-000069AC0000}"/>
    <cellStyle name="Note 6 2 5 4" xfId="3034" xr:uid="{00000000-0005-0000-0000-00006AAC0000}"/>
    <cellStyle name="Note 6 2 5 4 2" xfId="5545" xr:uid="{00000000-0005-0000-0000-00006BAC0000}"/>
    <cellStyle name="Note 6 2 5 4 2 2" xfId="22981" xr:uid="{00000000-0005-0000-0000-00006CAC0000}"/>
    <cellStyle name="Note 6 2 5 4 2 3" xfId="37434" xr:uid="{00000000-0005-0000-0000-00006DAC0000}"/>
    <cellStyle name="Note 6 2 5 4 3" xfId="8007" xr:uid="{00000000-0005-0000-0000-00006EAC0000}"/>
    <cellStyle name="Note 6 2 5 4 3 2" xfId="25442" xr:uid="{00000000-0005-0000-0000-00006FAC0000}"/>
    <cellStyle name="Note 6 2 5 4 3 3" xfId="39895" xr:uid="{00000000-0005-0000-0000-000070AC0000}"/>
    <cellStyle name="Note 6 2 5 4 4" xfId="10448" xr:uid="{00000000-0005-0000-0000-000071AC0000}"/>
    <cellStyle name="Note 6 2 5 4 4 2" xfId="27883" xr:uid="{00000000-0005-0000-0000-000072AC0000}"/>
    <cellStyle name="Note 6 2 5 4 4 3" xfId="42336" xr:uid="{00000000-0005-0000-0000-000073AC0000}"/>
    <cellStyle name="Note 6 2 5 4 5" xfId="12868" xr:uid="{00000000-0005-0000-0000-000074AC0000}"/>
    <cellStyle name="Note 6 2 5 4 5 2" xfId="30303" xr:uid="{00000000-0005-0000-0000-000075AC0000}"/>
    <cellStyle name="Note 6 2 5 4 5 3" xfId="44756" xr:uid="{00000000-0005-0000-0000-000076AC0000}"/>
    <cellStyle name="Note 6 2 5 4 6" xfId="15528" xr:uid="{00000000-0005-0000-0000-000077AC0000}"/>
    <cellStyle name="Note 6 2 5 4 6 2" xfId="32963" xr:uid="{00000000-0005-0000-0000-000078AC0000}"/>
    <cellStyle name="Note 6 2 5 4 6 3" xfId="47416" xr:uid="{00000000-0005-0000-0000-000079AC0000}"/>
    <cellStyle name="Note 6 2 5 4 7" xfId="19875" xr:uid="{00000000-0005-0000-0000-00007AAC0000}"/>
    <cellStyle name="Note 6 2 5 4 8" xfId="20690" xr:uid="{00000000-0005-0000-0000-00007BAC0000}"/>
    <cellStyle name="Note 6 2 5 5" xfId="5542" xr:uid="{00000000-0005-0000-0000-00007CAC0000}"/>
    <cellStyle name="Note 6 2 5 5 2" xfId="14782" xr:uid="{00000000-0005-0000-0000-00007DAC0000}"/>
    <cellStyle name="Note 6 2 5 5 2 2" xfId="32217" xr:uid="{00000000-0005-0000-0000-00007EAC0000}"/>
    <cellStyle name="Note 6 2 5 5 2 3" xfId="46670" xr:uid="{00000000-0005-0000-0000-00007FAC0000}"/>
    <cellStyle name="Note 6 2 5 5 3" xfId="17243" xr:uid="{00000000-0005-0000-0000-000080AC0000}"/>
    <cellStyle name="Note 6 2 5 5 3 2" xfId="34678" xr:uid="{00000000-0005-0000-0000-000081AC0000}"/>
    <cellStyle name="Note 6 2 5 5 3 3" xfId="49131" xr:uid="{00000000-0005-0000-0000-000082AC0000}"/>
    <cellStyle name="Note 6 2 5 5 4" xfId="22978" xr:uid="{00000000-0005-0000-0000-000083AC0000}"/>
    <cellStyle name="Note 6 2 5 5 5" xfId="37431" xr:uid="{00000000-0005-0000-0000-000084AC0000}"/>
    <cellStyle name="Note 6 2 5 6" xfId="8004" xr:uid="{00000000-0005-0000-0000-000085AC0000}"/>
    <cellStyle name="Note 6 2 5 6 2" xfId="25439" xr:uid="{00000000-0005-0000-0000-000086AC0000}"/>
    <cellStyle name="Note 6 2 5 6 3" xfId="39892" xr:uid="{00000000-0005-0000-0000-000087AC0000}"/>
    <cellStyle name="Note 6 2 5 7" xfId="10445" xr:uid="{00000000-0005-0000-0000-000088AC0000}"/>
    <cellStyle name="Note 6 2 5 7 2" xfId="27880" xr:uid="{00000000-0005-0000-0000-000089AC0000}"/>
    <cellStyle name="Note 6 2 5 7 3" xfId="42333" xr:uid="{00000000-0005-0000-0000-00008AAC0000}"/>
    <cellStyle name="Note 6 2 5 8" xfId="12865" xr:uid="{00000000-0005-0000-0000-00008BAC0000}"/>
    <cellStyle name="Note 6 2 5 8 2" xfId="30300" xr:uid="{00000000-0005-0000-0000-00008CAC0000}"/>
    <cellStyle name="Note 6 2 5 8 3" xfId="44753" xr:uid="{00000000-0005-0000-0000-00008DAC0000}"/>
    <cellStyle name="Note 6 2 5 9" xfId="19872" xr:uid="{00000000-0005-0000-0000-00008EAC0000}"/>
    <cellStyle name="Note 6 2 6" xfId="3035" xr:uid="{00000000-0005-0000-0000-00008FAC0000}"/>
    <cellStyle name="Note 6 2 6 2" xfId="5546" xr:uid="{00000000-0005-0000-0000-000090AC0000}"/>
    <cellStyle name="Note 6 2 6 2 2" xfId="14785" xr:uid="{00000000-0005-0000-0000-000091AC0000}"/>
    <cellStyle name="Note 6 2 6 2 2 2" xfId="32220" xr:uid="{00000000-0005-0000-0000-000092AC0000}"/>
    <cellStyle name="Note 6 2 6 2 2 3" xfId="46673" xr:uid="{00000000-0005-0000-0000-000093AC0000}"/>
    <cellStyle name="Note 6 2 6 2 3" xfId="17246" xr:uid="{00000000-0005-0000-0000-000094AC0000}"/>
    <cellStyle name="Note 6 2 6 2 3 2" xfId="34681" xr:uid="{00000000-0005-0000-0000-000095AC0000}"/>
    <cellStyle name="Note 6 2 6 2 3 3" xfId="49134" xr:uid="{00000000-0005-0000-0000-000096AC0000}"/>
    <cellStyle name="Note 6 2 6 2 4" xfId="22982" xr:uid="{00000000-0005-0000-0000-000097AC0000}"/>
    <cellStyle name="Note 6 2 6 2 5" xfId="37435" xr:uid="{00000000-0005-0000-0000-000098AC0000}"/>
    <cellStyle name="Note 6 2 6 3" xfId="8008" xr:uid="{00000000-0005-0000-0000-000099AC0000}"/>
    <cellStyle name="Note 6 2 6 3 2" xfId="25443" xr:uid="{00000000-0005-0000-0000-00009AAC0000}"/>
    <cellStyle name="Note 6 2 6 3 3" xfId="39896" xr:uid="{00000000-0005-0000-0000-00009BAC0000}"/>
    <cellStyle name="Note 6 2 6 4" xfId="10449" xr:uid="{00000000-0005-0000-0000-00009CAC0000}"/>
    <cellStyle name="Note 6 2 6 4 2" xfId="27884" xr:uid="{00000000-0005-0000-0000-00009DAC0000}"/>
    <cellStyle name="Note 6 2 6 4 3" xfId="42337" xr:uid="{00000000-0005-0000-0000-00009EAC0000}"/>
    <cellStyle name="Note 6 2 6 5" xfId="12869" xr:uid="{00000000-0005-0000-0000-00009FAC0000}"/>
    <cellStyle name="Note 6 2 6 5 2" xfId="30304" xr:uid="{00000000-0005-0000-0000-0000A0AC0000}"/>
    <cellStyle name="Note 6 2 6 5 3" xfId="44757" xr:uid="{00000000-0005-0000-0000-0000A1AC0000}"/>
    <cellStyle name="Note 6 2 6 6" xfId="19876" xr:uid="{00000000-0005-0000-0000-0000A2AC0000}"/>
    <cellStyle name="Note 6 2 7" xfId="3036" xr:uid="{00000000-0005-0000-0000-0000A3AC0000}"/>
    <cellStyle name="Note 6 2 7 2" xfId="5547" xr:uid="{00000000-0005-0000-0000-0000A4AC0000}"/>
    <cellStyle name="Note 6 2 7 2 2" xfId="14786" xr:uid="{00000000-0005-0000-0000-0000A5AC0000}"/>
    <cellStyle name="Note 6 2 7 2 2 2" xfId="32221" xr:uid="{00000000-0005-0000-0000-0000A6AC0000}"/>
    <cellStyle name="Note 6 2 7 2 2 3" xfId="46674" xr:uid="{00000000-0005-0000-0000-0000A7AC0000}"/>
    <cellStyle name="Note 6 2 7 2 3" xfId="17247" xr:uid="{00000000-0005-0000-0000-0000A8AC0000}"/>
    <cellStyle name="Note 6 2 7 2 3 2" xfId="34682" xr:uid="{00000000-0005-0000-0000-0000A9AC0000}"/>
    <cellStyle name="Note 6 2 7 2 3 3" xfId="49135" xr:uid="{00000000-0005-0000-0000-0000AAAC0000}"/>
    <cellStyle name="Note 6 2 7 2 4" xfId="22983" xr:uid="{00000000-0005-0000-0000-0000ABAC0000}"/>
    <cellStyle name="Note 6 2 7 2 5" xfId="37436" xr:uid="{00000000-0005-0000-0000-0000ACAC0000}"/>
    <cellStyle name="Note 6 2 7 3" xfId="8009" xr:uid="{00000000-0005-0000-0000-0000ADAC0000}"/>
    <cellStyle name="Note 6 2 7 3 2" xfId="25444" xr:uid="{00000000-0005-0000-0000-0000AEAC0000}"/>
    <cellStyle name="Note 6 2 7 3 3" xfId="39897" xr:uid="{00000000-0005-0000-0000-0000AFAC0000}"/>
    <cellStyle name="Note 6 2 7 4" xfId="10450" xr:uid="{00000000-0005-0000-0000-0000B0AC0000}"/>
    <cellStyle name="Note 6 2 7 4 2" xfId="27885" xr:uid="{00000000-0005-0000-0000-0000B1AC0000}"/>
    <cellStyle name="Note 6 2 7 4 3" xfId="42338" xr:uid="{00000000-0005-0000-0000-0000B2AC0000}"/>
    <cellStyle name="Note 6 2 7 5" xfId="12870" xr:uid="{00000000-0005-0000-0000-0000B3AC0000}"/>
    <cellStyle name="Note 6 2 7 5 2" xfId="30305" xr:uid="{00000000-0005-0000-0000-0000B4AC0000}"/>
    <cellStyle name="Note 6 2 7 5 3" xfId="44758" xr:uid="{00000000-0005-0000-0000-0000B5AC0000}"/>
    <cellStyle name="Note 6 2 7 6" xfId="19877" xr:uid="{00000000-0005-0000-0000-0000B6AC0000}"/>
    <cellStyle name="Note 6 2 8" xfId="3037" xr:uid="{00000000-0005-0000-0000-0000B7AC0000}"/>
    <cellStyle name="Note 6 2 8 2" xfId="5548" xr:uid="{00000000-0005-0000-0000-0000B8AC0000}"/>
    <cellStyle name="Note 6 2 8 2 2" xfId="22984" xr:uid="{00000000-0005-0000-0000-0000B9AC0000}"/>
    <cellStyle name="Note 6 2 8 2 3" xfId="37437" xr:uid="{00000000-0005-0000-0000-0000BAAC0000}"/>
    <cellStyle name="Note 6 2 8 3" xfId="8010" xr:uid="{00000000-0005-0000-0000-0000BBAC0000}"/>
    <cellStyle name="Note 6 2 8 3 2" xfId="25445" xr:uid="{00000000-0005-0000-0000-0000BCAC0000}"/>
    <cellStyle name="Note 6 2 8 3 3" xfId="39898" xr:uid="{00000000-0005-0000-0000-0000BDAC0000}"/>
    <cellStyle name="Note 6 2 8 4" xfId="10451" xr:uid="{00000000-0005-0000-0000-0000BEAC0000}"/>
    <cellStyle name="Note 6 2 8 4 2" xfId="27886" xr:uid="{00000000-0005-0000-0000-0000BFAC0000}"/>
    <cellStyle name="Note 6 2 8 4 3" xfId="42339" xr:uid="{00000000-0005-0000-0000-0000C0AC0000}"/>
    <cellStyle name="Note 6 2 8 5" xfId="12871" xr:uid="{00000000-0005-0000-0000-0000C1AC0000}"/>
    <cellStyle name="Note 6 2 8 5 2" xfId="30306" xr:uid="{00000000-0005-0000-0000-0000C2AC0000}"/>
    <cellStyle name="Note 6 2 8 5 3" xfId="44759" xr:uid="{00000000-0005-0000-0000-0000C3AC0000}"/>
    <cellStyle name="Note 6 2 8 6" xfId="15529" xr:uid="{00000000-0005-0000-0000-0000C4AC0000}"/>
    <cellStyle name="Note 6 2 8 6 2" xfId="32964" xr:uid="{00000000-0005-0000-0000-0000C5AC0000}"/>
    <cellStyle name="Note 6 2 8 6 3" xfId="47417" xr:uid="{00000000-0005-0000-0000-0000C6AC0000}"/>
    <cellStyle name="Note 6 2 8 7" xfId="19878" xr:uid="{00000000-0005-0000-0000-0000C7AC0000}"/>
    <cellStyle name="Note 6 2 8 8" xfId="20691" xr:uid="{00000000-0005-0000-0000-0000C8AC0000}"/>
    <cellStyle name="Note 6 2 9" xfId="5529" xr:uid="{00000000-0005-0000-0000-0000C9AC0000}"/>
    <cellStyle name="Note 6 2 9 2" xfId="14772" xr:uid="{00000000-0005-0000-0000-0000CAAC0000}"/>
    <cellStyle name="Note 6 2 9 2 2" xfId="32207" xr:uid="{00000000-0005-0000-0000-0000CBAC0000}"/>
    <cellStyle name="Note 6 2 9 2 3" xfId="46660" xr:uid="{00000000-0005-0000-0000-0000CCAC0000}"/>
    <cellStyle name="Note 6 2 9 3" xfId="17233" xr:uid="{00000000-0005-0000-0000-0000CDAC0000}"/>
    <cellStyle name="Note 6 2 9 3 2" xfId="34668" xr:uid="{00000000-0005-0000-0000-0000CEAC0000}"/>
    <cellStyle name="Note 6 2 9 3 3" xfId="49121" xr:uid="{00000000-0005-0000-0000-0000CFAC0000}"/>
    <cellStyle name="Note 6 2 9 4" xfId="22965" xr:uid="{00000000-0005-0000-0000-0000D0AC0000}"/>
    <cellStyle name="Note 6 2 9 5" xfId="37418" xr:uid="{00000000-0005-0000-0000-0000D1AC0000}"/>
    <cellStyle name="Note 6 20" xfId="3038" xr:uid="{00000000-0005-0000-0000-0000D2AC0000}"/>
    <cellStyle name="Note 6 20 10" xfId="19879" xr:uid="{00000000-0005-0000-0000-0000D3AC0000}"/>
    <cellStyle name="Note 6 20 2" xfId="3039" xr:uid="{00000000-0005-0000-0000-0000D4AC0000}"/>
    <cellStyle name="Note 6 20 2 10" xfId="10453" xr:uid="{00000000-0005-0000-0000-0000D5AC0000}"/>
    <cellStyle name="Note 6 20 2 10 2" xfId="27888" xr:uid="{00000000-0005-0000-0000-0000D6AC0000}"/>
    <cellStyle name="Note 6 20 2 10 3" xfId="42341" xr:uid="{00000000-0005-0000-0000-0000D7AC0000}"/>
    <cellStyle name="Note 6 20 2 11" xfId="12873" xr:uid="{00000000-0005-0000-0000-0000D8AC0000}"/>
    <cellStyle name="Note 6 20 2 11 2" xfId="30308" xr:uid="{00000000-0005-0000-0000-0000D9AC0000}"/>
    <cellStyle name="Note 6 20 2 11 3" xfId="44761" xr:uid="{00000000-0005-0000-0000-0000DAAC0000}"/>
    <cellStyle name="Note 6 20 2 12" xfId="19880" xr:uid="{00000000-0005-0000-0000-0000DBAC0000}"/>
    <cellStyle name="Note 6 20 2 2" xfId="3040" xr:uid="{00000000-0005-0000-0000-0000DCAC0000}"/>
    <cellStyle name="Note 6 20 2 2 2" xfId="3041" xr:uid="{00000000-0005-0000-0000-0000DDAC0000}"/>
    <cellStyle name="Note 6 20 2 2 2 2" xfId="5552" xr:uid="{00000000-0005-0000-0000-0000DEAC0000}"/>
    <cellStyle name="Note 6 20 2 2 2 2 2" xfId="14790" xr:uid="{00000000-0005-0000-0000-0000DFAC0000}"/>
    <cellStyle name="Note 6 20 2 2 2 2 2 2" xfId="32225" xr:uid="{00000000-0005-0000-0000-0000E0AC0000}"/>
    <cellStyle name="Note 6 20 2 2 2 2 2 3" xfId="46678" xr:uid="{00000000-0005-0000-0000-0000E1AC0000}"/>
    <cellStyle name="Note 6 20 2 2 2 2 3" xfId="17251" xr:uid="{00000000-0005-0000-0000-0000E2AC0000}"/>
    <cellStyle name="Note 6 20 2 2 2 2 3 2" xfId="34686" xr:uid="{00000000-0005-0000-0000-0000E3AC0000}"/>
    <cellStyle name="Note 6 20 2 2 2 2 3 3" xfId="49139" xr:uid="{00000000-0005-0000-0000-0000E4AC0000}"/>
    <cellStyle name="Note 6 20 2 2 2 2 4" xfId="22988" xr:uid="{00000000-0005-0000-0000-0000E5AC0000}"/>
    <cellStyle name="Note 6 20 2 2 2 2 5" xfId="37441" xr:uid="{00000000-0005-0000-0000-0000E6AC0000}"/>
    <cellStyle name="Note 6 20 2 2 2 3" xfId="8014" xr:uid="{00000000-0005-0000-0000-0000E7AC0000}"/>
    <cellStyle name="Note 6 20 2 2 2 3 2" xfId="25449" xr:uid="{00000000-0005-0000-0000-0000E8AC0000}"/>
    <cellStyle name="Note 6 20 2 2 2 3 3" xfId="39902" xr:uid="{00000000-0005-0000-0000-0000E9AC0000}"/>
    <cellStyle name="Note 6 20 2 2 2 4" xfId="10455" xr:uid="{00000000-0005-0000-0000-0000EAAC0000}"/>
    <cellStyle name="Note 6 20 2 2 2 4 2" xfId="27890" xr:uid="{00000000-0005-0000-0000-0000EBAC0000}"/>
    <cellStyle name="Note 6 20 2 2 2 4 3" xfId="42343" xr:uid="{00000000-0005-0000-0000-0000ECAC0000}"/>
    <cellStyle name="Note 6 20 2 2 2 5" xfId="12875" xr:uid="{00000000-0005-0000-0000-0000EDAC0000}"/>
    <cellStyle name="Note 6 20 2 2 2 5 2" xfId="30310" xr:uid="{00000000-0005-0000-0000-0000EEAC0000}"/>
    <cellStyle name="Note 6 20 2 2 2 5 3" xfId="44763" xr:uid="{00000000-0005-0000-0000-0000EFAC0000}"/>
    <cellStyle name="Note 6 20 2 2 2 6" xfId="19882" xr:uid="{00000000-0005-0000-0000-0000F0AC0000}"/>
    <cellStyle name="Note 6 20 2 2 3" xfId="3042" xr:uid="{00000000-0005-0000-0000-0000F1AC0000}"/>
    <cellStyle name="Note 6 20 2 2 3 2" xfId="5553" xr:uid="{00000000-0005-0000-0000-0000F2AC0000}"/>
    <cellStyle name="Note 6 20 2 2 3 2 2" xfId="14791" xr:uid="{00000000-0005-0000-0000-0000F3AC0000}"/>
    <cellStyle name="Note 6 20 2 2 3 2 2 2" xfId="32226" xr:uid="{00000000-0005-0000-0000-0000F4AC0000}"/>
    <cellStyle name="Note 6 20 2 2 3 2 2 3" xfId="46679" xr:uid="{00000000-0005-0000-0000-0000F5AC0000}"/>
    <cellStyle name="Note 6 20 2 2 3 2 3" xfId="17252" xr:uid="{00000000-0005-0000-0000-0000F6AC0000}"/>
    <cellStyle name="Note 6 20 2 2 3 2 3 2" xfId="34687" xr:uid="{00000000-0005-0000-0000-0000F7AC0000}"/>
    <cellStyle name="Note 6 20 2 2 3 2 3 3" xfId="49140" xr:uid="{00000000-0005-0000-0000-0000F8AC0000}"/>
    <cellStyle name="Note 6 20 2 2 3 2 4" xfId="22989" xr:uid="{00000000-0005-0000-0000-0000F9AC0000}"/>
    <cellStyle name="Note 6 20 2 2 3 2 5" xfId="37442" xr:uid="{00000000-0005-0000-0000-0000FAAC0000}"/>
    <cellStyle name="Note 6 20 2 2 3 3" xfId="8015" xr:uid="{00000000-0005-0000-0000-0000FBAC0000}"/>
    <cellStyle name="Note 6 20 2 2 3 3 2" xfId="25450" xr:uid="{00000000-0005-0000-0000-0000FCAC0000}"/>
    <cellStyle name="Note 6 20 2 2 3 3 3" xfId="39903" xr:uid="{00000000-0005-0000-0000-0000FDAC0000}"/>
    <cellStyle name="Note 6 20 2 2 3 4" xfId="10456" xr:uid="{00000000-0005-0000-0000-0000FEAC0000}"/>
    <cellStyle name="Note 6 20 2 2 3 4 2" xfId="27891" xr:uid="{00000000-0005-0000-0000-0000FFAC0000}"/>
    <cellStyle name="Note 6 20 2 2 3 4 3" xfId="42344" xr:uid="{00000000-0005-0000-0000-000000AD0000}"/>
    <cellStyle name="Note 6 20 2 2 3 5" xfId="12876" xr:uid="{00000000-0005-0000-0000-000001AD0000}"/>
    <cellStyle name="Note 6 20 2 2 3 5 2" xfId="30311" xr:uid="{00000000-0005-0000-0000-000002AD0000}"/>
    <cellStyle name="Note 6 20 2 2 3 5 3" xfId="44764" xr:uid="{00000000-0005-0000-0000-000003AD0000}"/>
    <cellStyle name="Note 6 20 2 2 3 6" xfId="19883" xr:uid="{00000000-0005-0000-0000-000004AD0000}"/>
    <cellStyle name="Note 6 20 2 2 4" xfId="3043" xr:uid="{00000000-0005-0000-0000-000005AD0000}"/>
    <cellStyle name="Note 6 20 2 2 4 2" xfId="5554" xr:uid="{00000000-0005-0000-0000-000006AD0000}"/>
    <cellStyle name="Note 6 20 2 2 4 2 2" xfId="22990" xr:uid="{00000000-0005-0000-0000-000007AD0000}"/>
    <cellStyle name="Note 6 20 2 2 4 2 3" xfId="37443" xr:uid="{00000000-0005-0000-0000-000008AD0000}"/>
    <cellStyle name="Note 6 20 2 2 4 3" xfId="8016" xr:uid="{00000000-0005-0000-0000-000009AD0000}"/>
    <cellStyle name="Note 6 20 2 2 4 3 2" xfId="25451" xr:uid="{00000000-0005-0000-0000-00000AAD0000}"/>
    <cellStyle name="Note 6 20 2 2 4 3 3" xfId="39904" xr:uid="{00000000-0005-0000-0000-00000BAD0000}"/>
    <cellStyle name="Note 6 20 2 2 4 4" xfId="10457" xr:uid="{00000000-0005-0000-0000-00000CAD0000}"/>
    <cellStyle name="Note 6 20 2 2 4 4 2" xfId="27892" xr:uid="{00000000-0005-0000-0000-00000DAD0000}"/>
    <cellStyle name="Note 6 20 2 2 4 4 3" xfId="42345" xr:uid="{00000000-0005-0000-0000-00000EAD0000}"/>
    <cellStyle name="Note 6 20 2 2 4 5" xfId="12877" xr:uid="{00000000-0005-0000-0000-00000FAD0000}"/>
    <cellStyle name="Note 6 20 2 2 4 5 2" xfId="30312" xr:uid="{00000000-0005-0000-0000-000010AD0000}"/>
    <cellStyle name="Note 6 20 2 2 4 5 3" xfId="44765" xr:uid="{00000000-0005-0000-0000-000011AD0000}"/>
    <cellStyle name="Note 6 20 2 2 4 6" xfId="15530" xr:uid="{00000000-0005-0000-0000-000012AD0000}"/>
    <cellStyle name="Note 6 20 2 2 4 6 2" xfId="32965" xr:uid="{00000000-0005-0000-0000-000013AD0000}"/>
    <cellStyle name="Note 6 20 2 2 4 6 3" xfId="47418" xr:uid="{00000000-0005-0000-0000-000014AD0000}"/>
    <cellStyle name="Note 6 20 2 2 4 7" xfId="19884" xr:uid="{00000000-0005-0000-0000-000015AD0000}"/>
    <cellStyle name="Note 6 20 2 2 4 8" xfId="20692" xr:uid="{00000000-0005-0000-0000-000016AD0000}"/>
    <cellStyle name="Note 6 20 2 2 5" xfId="5551" xr:uid="{00000000-0005-0000-0000-000017AD0000}"/>
    <cellStyle name="Note 6 20 2 2 5 2" xfId="14789" xr:uid="{00000000-0005-0000-0000-000018AD0000}"/>
    <cellStyle name="Note 6 20 2 2 5 2 2" xfId="32224" xr:uid="{00000000-0005-0000-0000-000019AD0000}"/>
    <cellStyle name="Note 6 20 2 2 5 2 3" xfId="46677" xr:uid="{00000000-0005-0000-0000-00001AAD0000}"/>
    <cellStyle name="Note 6 20 2 2 5 3" xfId="17250" xr:uid="{00000000-0005-0000-0000-00001BAD0000}"/>
    <cellStyle name="Note 6 20 2 2 5 3 2" xfId="34685" xr:uid="{00000000-0005-0000-0000-00001CAD0000}"/>
    <cellStyle name="Note 6 20 2 2 5 3 3" xfId="49138" xr:uid="{00000000-0005-0000-0000-00001DAD0000}"/>
    <cellStyle name="Note 6 20 2 2 5 4" xfId="22987" xr:uid="{00000000-0005-0000-0000-00001EAD0000}"/>
    <cellStyle name="Note 6 20 2 2 5 5" xfId="37440" xr:uid="{00000000-0005-0000-0000-00001FAD0000}"/>
    <cellStyle name="Note 6 20 2 2 6" xfId="8013" xr:uid="{00000000-0005-0000-0000-000020AD0000}"/>
    <cellStyle name="Note 6 20 2 2 6 2" xfId="25448" xr:uid="{00000000-0005-0000-0000-000021AD0000}"/>
    <cellStyle name="Note 6 20 2 2 6 3" xfId="39901" xr:uid="{00000000-0005-0000-0000-000022AD0000}"/>
    <cellStyle name="Note 6 20 2 2 7" xfId="10454" xr:uid="{00000000-0005-0000-0000-000023AD0000}"/>
    <cellStyle name="Note 6 20 2 2 7 2" xfId="27889" xr:uid="{00000000-0005-0000-0000-000024AD0000}"/>
    <cellStyle name="Note 6 20 2 2 7 3" xfId="42342" xr:uid="{00000000-0005-0000-0000-000025AD0000}"/>
    <cellStyle name="Note 6 20 2 2 8" xfId="12874" xr:uid="{00000000-0005-0000-0000-000026AD0000}"/>
    <cellStyle name="Note 6 20 2 2 8 2" xfId="30309" xr:uid="{00000000-0005-0000-0000-000027AD0000}"/>
    <cellStyle name="Note 6 20 2 2 8 3" xfId="44762" xr:uid="{00000000-0005-0000-0000-000028AD0000}"/>
    <cellStyle name="Note 6 20 2 2 9" xfId="19881" xr:uid="{00000000-0005-0000-0000-000029AD0000}"/>
    <cellStyle name="Note 6 20 2 3" xfId="3044" xr:uid="{00000000-0005-0000-0000-00002AAD0000}"/>
    <cellStyle name="Note 6 20 2 3 2" xfId="3045" xr:uid="{00000000-0005-0000-0000-00002BAD0000}"/>
    <cellStyle name="Note 6 20 2 3 2 2" xfId="5556" xr:uid="{00000000-0005-0000-0000-00002CAD0000}"/>
    <cellStyle name="Note 6 20 2 3 2 2 2" xfId="14793" xr:uid="{00000000-0005-0000-0000-00002DAD0000}"/>
    <cellStyle name="Note 6 20 2 3 2 2 2 2" xfId="32228" xr:uid="{00000000-0005-0000-0000-00002EAD0000}"/>
    <cellStyle name="Note 6 20 2 3 2 2 2 3" xfId="46681" xr:uid="{00000000-0005-0000-0000-00002FAD0000}"/>
    <cellStyle name="Note 6 20 2 3 2 2 3" xfId="17254" xr:uid="{00000000-0005-0000-0000-000030AD0000}"/>
    <cellStyle name="Note 6 20 2 3 2 2 3 2" xfId="34689" xr:uid="{00000000-0005-0000-0000-000031AD0000}"/>
    <cellStyle name="Note 6 20 2 3 2 2 3 3" xfId="49142" xr:uid="{00000000-0005-0000-0000-000032AD0000}"/>
    <cellStyle name="Note 6 20 2 3 2 2 4" xfId="22992" xr:uid="{00000000-0005-0000-0000-000033AD0000}"/>
    <cellStyle name="Note 6 20 2 3 2 2 5" xfId="37445" xr:uid="{00000000-0005-0000-0000-000034AD0000}"/>
    <cellStyle name="Note 6 20 2 3 2 3" xfId="8018" xr:uid="{00000000-0005-0000-0000-000035AD0000}"/>
    <cellStyle name="Note 6 20 2 3 2 3 2" xfId="25453" xr:uid="{00000000-0005-0000-0000-000036AD0000}"/>
    <cellStyle name="Note 6 20 2 3 2 3 3" xfId="39906" xr:uid="{00000000-0005-0000-0000-000037AD0000}"/>
    <cellStyle name="Note 6 20 2 3 2 4" xfId="10459" xr:uid="{00000000-0005-0000-0000-000038AD0000}"/>
    <cellStyle name="Note 6 20 2 3 2 4 2" xfId="27894" xr:uid="{00000000-0005-0000-0000-000039AD0000}"/>
    <cellStyle name="Note 6 20 2 3 2 4 3" xfId="42347" xr:uid="{00000000-0005-0000-0000-00003AAD0000}"/>
    <cellStyle name="Note 6 20 2 3 2 5" xfId="12879" xr:uid="{00000000-0005-0000-0000-00003BAD0000}"/>
    <cellStyle name="Note 6 20 2 3 2 5 2" xfId="30314" xr:uid="{00000000-0005-0000-0000-00003CAD0000}"/>
    <cellStyle name="Note 6 20 2 3 2 5 3" xfId="44767" xr:uid="{00000000-0005-0000-0000-00003DAD0000}"/>
    <cellStyle name="Note 6 20 2 3 2 6" xfId="19886" xr:uid="{00000000-0005-0000-0000-00003EAD0000}"/>
    <cellStyle name="Note 6 20 2 3 3" xfId="3046" xr:uid="{00000000-0005-0000-0000-00003FAD0000}"/>
    <cellStyle name="Note 6 20 2 3 3 2" xfId="5557" xr:uid="{00000000-0005-0000-0000-000040AD0000}"/>
    <cellStyle name="Note 6 20 2 3 3 2 2" xfId="14794" xr:uid="{00000000-0005-0000-0000-000041AD0000}"/>
    <cellStyle name="Note 6 20 2 3 3 2 2 2" xfId="32229" xr:uid="{00000000-0005-0000-0000-000042AD0000}"/>
    <cellStyle name="Note 6 20 2 3 3 2 2 3" xfId="46682" xr:uid="{00000000-0005-0000-0000-000043AD0000}"/>
    <cellStyle name="Note 6 20 2 3 3 2 3" xfId="17255" xr:uid="{00000000-0005-0000-0000-000044AD0000}"/>
    <cellStyle name="Note 6 20 2 3 3 2 3 2" xfId="34690" xr:uid="{00000000-0005-0000-0000-000045AD0000}"/>
    <cellStyle name="Note 6 20 2 3 3 2 3 3" xfId="49143" xr:uid="{00000000-0005-0000-0000-000046AD0000}"/>
    <cellStyle name="Note 6 20 2 3 3 2 4" xfId="22993" xr:uid="{00000000-0005-0000-0000-000047AD0000}"/>
    <cellStyle name="Note 6 20 2 3 3 2 5" xfId="37446" xr:uid="{00000000-0005-0000-0000-000048AD0000}"/>
    <cellStyle name="Note 6 20 2 3 3 3" xfId="8019" xr:uid="{00000000-0005-0000-0000-000049AD0000}"/>
    <cellStyle name="Note 6 20 2 3 3 3 2" xfId="25454" xr:uid="{00000000-0005-0000-0000-00004AAD0000}"/>
    <cellStyle name="Note 6 20 2 3 3 3 3" xfId="39907" xr:uid="{00000000-0005-0000-0000-00004BAD0000}"/>
    <cellStyle name="Note 6 20 2 3 3 4" xfId="10460" xr:uid="{00000000-0005-0000-0000-00004CAD0000}"/>
    <cellStyle name="Note 6 20 2 3 3 4 2" xfId="27895" xr:uid="{00000000-0005-0000-0000-00004DAD0000}"/>
    <cellStyle name="Note 6 20 2 3 3 4 3" xfId="42348" xr:uid="{00000000-0005-0000-0000-00004EAD0000}"/>
    <cellStyle name="Note 6 20 2 3 3 5" xfId="12880" xr:uid="{00000000-0005-0000-0000-00004FAD0000}"/>
    <cellStyle name="Note 6 20 2 3 3 5 2" xfId="30315" xr:uid="{00000000-0005-0000-0000-000050AD0000}"/>
    <cellStyle name="Note 6 20 2 3 3 5 3" xfId="44768" xr:uid="{00000000-0005-0000-0000-000051AD0000}"/>
    <cellStyle name="Note 6 20 2 3 3 6" xfId="19887" xr:uid="{00000000-0005-0000-0000-000052AD0000}"/>
    <cellStyle name="Note 6 20 2 3 4" xfId="3047" xr:uid="{00000000-0005-0000-0000-000053AD0000}"/>
    <cellStyle name="Note 6 20 2 3 4 2" xfId="5558" xr:uid="{00000000-0005-0000-0000-000054AD0000}"/>
    <cellStyle name="Note 6 20 2 3 4 2 2" xfId="22994" xr:uid="{00000000-0005-0000-0000-000055AD0000}"/>
    <cellStyle name="Note 6 20 2 3 4 2 3" xfId="37447" xr:uid="{00000000-0005-0000-0000-000056AD0000}"/>
    <cellStyle name="Note 6 20 2 3 4 3" xfId="8020" xr:uid="{00000000-0005-0000-0000-000057AD0000}"/>
    <cellStyle name="Note 6 20 2 3 4 3 2" xfId="25455" xr:uid="{00000000-0005-0000-0000-000058AD0000}"/>
    <cellStyle name="Note 6 20 2 3 4 3 3" xfId="39908" xr:uid="{00000000-0005-0000-0000-000059AD0000}"/>
    <cellStyle name="Note 6 20 2 3 4 4" xfId="10461" xr:uid="{00000000-0005-0000-0000-00005AAD0000}"/>
    <cellStyle name="Note 6 20 2 3 4 4 2" xfId="27896" xr:uid="{00000000-0005-0000-0000-00005BAD0000}"/>
    <cellStyle name="Note 6 20 2 3 4 4 3" xfId="42349" xr:uid="{00000000-0005-0000-0000-00005CAD0000}"/>
    <cellStyle name="Note 6 20 2 3 4 5" xfId="12881" xr:uid="{00000000-0005-0000-0000-00005DAD0000}"/>
    <cellStyle name="Note 6 20 2 3 4 5 2" xfId="30316" xr:uid="{00000000-0005-0000-0000-00005EAD0000}"/>
    <cellStyle name="Note 6 20 2 3 4 5 3" xfId="44769" xr:uid="{00000000-0005-0000-0000-00005FAD0000}"/>
    <cellStyle name="Note 6 20 2 3 4 6" xfId="15531" xr:uid="{00000000-0005-0000-0000-000060AD0000}"/>
    <cellStyle name="Note 6 20 2 3 4 6 2" xfId="32966" xr:uid="{00000000-0005-0000-0000-000061AD0000}"/>
    <cellStyle name="Note 6 20 2 3 4 6 3" xfId="47419" xr:uid="{00000000-0005-0000-0000-000062AD0000}"/>
    <cellStyle name="Note 6 20 2 3 4 7" xfId="19888" xr:uid="{00000000-0005-0000-0000-000063AD0000}"/>
    <cellStyle name="Note 6 20 2 3 4 8" xfId="20693" xr:uid="{00000000-0005-0000-0000-000064AD0000}"/>
    <cellStyle name="Note 6 20 2 3 5" xfId="5555" xr:uid="{00000000-0005-0000-0000-000065AD0000}"/>
    <cellStyle name="Note 6 20 2 3 5 2" xfId="14792" xr:uid="{00000000-0005-0000-0000-000066AD0000}"/>
    <cellStyle name="Note 6 20 2 3 5 2 2" xfId="32227" xr:uid="{00000000-0005-0000-0000-000067AD0000}"/>
    <cellStyle name="Note 6 20 2 3 5 2 3" xfId="46680" xr:uid="{00000000-0005-0000-0000-000068AD0000}"/>
    <cellStyle name="Note 6 20 2 3 5 3" xfId="17253" xr:uid="{00000000-0005-0000-0000-000069AD0000}"/>
    <cellStyle name="Note 6 20 2 3 5 3 2" xfId="34688" xr:uid="{00000000-0005-0000-0000-00006AAD0000}"/>
    <cellStyle name="Note 6 20 2 3 5 3 3" xfId="49141" xr:uid="{00000000-0005-0000-0000-00006BAD0000}"/>
    <cellStyle name="Note 6 20 2 3 5 4" xfId="22991" xr:uid="{00000000-0005-0000-0000-00006CAD0000}"/>
    <cellStyle name="Note 6 20 2 3 5 5" xfId="37444" xr:uid="{00000000-0005-0000-0000-00006DAD0000}"/>
    <cellStyle name="Note 6 20 2 3 6" xfId="8017" xr:uid="{00000000-0005-0000-0000-00006EAD0000}"/>
    <cellStyle name="Note 6 20 2 3 6 2" xfId="25452" xr:uid="{00000000-0005-0000-0000-00006FAD0000}"/>
    <cellStyle name="Note 6 20 2 3 6 3" xfId="39905" xr:uid="{00000000-0005-0000-0000-000070AD0000}"/>
    <cellStyle name="Note 6 20 2 3 7" xfId="10458" xr:uid="{00000000-0005-0000-0000-000071AD0000}"/>
    <cellStyle name="Note 6 20 2 3 7 2" xfId="27893" xr:uid="{00000000-0005-0000-0000-000072AD0000}"/>
    <cellStyle name="Note 6 20 2 3 7 3" xfId="42346" xr:uid="{00000000-0005-0000-0000-000073AD0000}"/>
    <cellStyle name="Note 6 20 2 3 8" xfId="12878" xr:uid="{00000000-0005-0000-0000-000074AD0000}"/>
    <cellStyle name="Note 6 20 2 3 8 2" xfId="30313" xr:uid="{00000000-0005-0000-0000-000075AD0000}"/>
    <cellStyle name="Note 6 20 2 3 8 3" xfId="44766" xr:uid="{00000000-0005-0000-0000-000076AD0000}"/>
    <cellStyle name="Note 6 20 2 3 9" xfId="19885" xr:uid="{00000000-0005-0000-0000-000077AD0000}"/>
    <cellStyle name="Note 6 20 2 4" xfId="3048" xr:uid="{00000000-0005-0000-0000-000078AD0000}"/>
    <cellStyle name="Note 6 20 2 4 2" xfId="3049" xr:uid="{00000000-0005-0000-0000-000079AD0000}"/>
    <cellStyle name="Note 6 20 2 4 2 2" xfId="5560" xr:uid="{00000000-0005-0000-0000-00007AAD0000}"/>
    <cellStyle name="Note 6 20 2 4 2 2 2" xfId="14796" xr:uid="{00000000-0005-0000-0000-00007BAD0000}"/>
    <cellStyle name="Note 6 20 2 4 2 2 2 2" xfId="32231" xr:uid="{00000000-0005-0000-0000-00007CAD0000}"/>
    <cellStyle name="Note 6 20 2 4 2 2 2 3" xfId="46684" xr:uid="{00000000-0005-0000-0000-00007DAD0000}"/>
    <cellStyle name="Note 6 20 2 4 2 2 3" xfId="17257" xr:uid="{00000000-0005-0000-0000-00007EAD0000}"/>
    <cellStyle name="Note 6 20 2 4 2 2 3 2" xfId="34692" xr:uid="{00000000-0005-0000-0000-00007FAD0000}"/>
    <cellStyle name="Note 6 20 2 4 2 2 3 3" xfId="49145" xr:uid="{00000000-0005-0000-0000-000080AD0000}"/>
    <cellStyle name="Note 6 20 2 4 2 2 4" xfId="22996" xr:uid="{00000000-0005-0000-0000-000081AD0000}"/>
    <cellStyle name="Note 6 20 2 4 2 2 5" xfId="37449" xr:uid="{00000000-0005-0000-0000-000082AD0000}"/>
    <cellStyle name="Note 6 20 2 4 2 3" xfId="8022" xr:uid="{00000000-0005-0000-0000-000083AD0000}"/>
    <cellStyle name="Note 6 20 2 4 2 3 2" xfId="25457" xr:uid="{00000000-0005-0000-0000-000084AD0000}"/>
    <cellStyle name="Note 6 20 2 4 2 3 3" xfId="39910" xr:uid="{00000000-0005-0000-0000-000085AD0000}"/>
    <cellStyle name="Note 6 20 2 4 2 4" xfId="10463" xr:uid="{00000000-0005-0000-0000-000086AD0000}"/>
    <cellStyle name="Note 6 20 2 4 2 4 2" xfId="27898" xr:uid="{00000000-0005-0000-0000-000087AD0000}"/>
    <cellStyle name="Note 6 20 2 4 2 4 3" xfId="42351" xr:uid="{00000000-0005-0000-0000-000088AD0000}"/>
    <cellStyle name="Note 6 20 2 4 2 5" xfId="12883" xr:uid="{00000000-0005-0000-0000-000089AD0000}"/>
    <cellStyle name="Note 6 20 2 4 2 5 2" xfId="30318" xr:uid="{00000000-0005-0000-0000-00008AAD0000}"/>
    <cellStyle name="Note 6 20 2 4 2 5 3" xfId="44771" xr:uid="{00000000-0005-0000-0000-00008BAD0000}"/>
    <cellStyle name="Note 6 20 2 4 2 6" xfId="19890" xr:uid="{00000000-0005-0000-0000-00008CAD0000}"/>
    <cellStyle name="Note 6 20 2 4 3" xfId="3050" xr:uid="{00000000-0005-0000-0000-00008DAD0000}"/>
    <cellStyle name="Note 6 20 2 4 3 2" xfId="5561" xr:uid="{00000000-0005-0000-0000-00008EAD0000}"/>
    <cellStyle name="Note 6 20 2 4 3 2 2" xfId="14797" xr:uid="{00000000-0005-0000-0000-00008FAD0000}"/>
    <cellStyle name="Note 6 20 2 4 3 2 2 2" xfId="32232" xr:uid="{00000000-0005-0000-0000-000090AD0000}"/>
    <cellStyle name="Note 6 20 2 4 3 2 2 3" xfId="46685" xr:uid="{00000000-0005-0000-0000-000091AD0000}"/>
    <cellStyle name="Note 6 20 2 4 3 2 3" xfId="17258" xr:uid="{00000000-0005-0000-0000-000092AD0000}"/>
    <cellStyle name="Note 6 20 2 4 3 2 3 2" xfId="34693" xr:uid="{00000000-0005-0000-0000-000093AD0000}"/>
    <cellStyle name="Note 6 20 2 4 3 2 3 3" xfId="49146" xr:uid="{00000000-0005-0000-0000-000094AD0000}"/>
    <cellStyle name="Note 6 20 2 4 3 2 4" xfId="22997" xr:uid="{00000000-0005-0000-0000-000095AD0000}"/>
    <cellStyle name="Note 6 20 2 4 3 2 5" xfId="37450" xr:uid="{00000000-0005-0000-0000-000096AD0000}"/>
    <cellStyle name="Note 6 20 2 4 3 3" xfId="8023" xr:uid="{00000000-0005-0000-0000-000097AD0000}"/>
    <cellStyle name="Note 6 20 2 4 3 3 2" xfId="25458" xr:uid="{00000000-0005-0000-0000-000098AD0000}"/>
    <cellStyle name="Note 6 20 2 4 3 3 3" xfId="39911" xr:uid="{00000000-0005-0000-0000-000099AD0000}"/>
    <cellStyle name="Note 6 20 2 4 3 4" xfId="10464" xr:uid="{00000000-0005-0000-0000-00009AAD0000}"/>
    <cellStyle name="Note 6 20 2 4 3 4 2" xfId="27899" xr:uid="{00000000-0005-0000-0000-00009BAD0000}"/>
    <cellStyle name="Note 6 20 2 4 3 4 3" xfId="42352" xr:uid="{00000000-0005-0000-0000-00009CAD0000}"/>
    <cellStyle name="Note 6 20 2 4 3 5" xfId="12884" xr:uid="{00000000-0005-0000-0000-00009DAD0000}"/>
    <cellStyle name="Note 6 20 2 4 3 5 2" xfId="30319" xr:uid="{00000000-0005-0000-0000-00009EAD0000}"/>
    <cellStyle name="Note 6 20 2 4 3 5 3" xfId="44772" xr:uid="{00000000-0005-0000-0000-00009FAD0000}"/>
    <cellStyle name="Note 6 20 2 4 3 6" xfId="19891" xr:uid="{00000000-0005-0000-0000-0000A0AD0000}"/>
    <cellStyle name="Note 6 20 2 4 4" xfId="3051" xr:uid="{00000000-0005-0000-0000-0000A1AD0000}"/>
    <cellStyle name="Note 6 20 2 4 4 2" xfId="5562" xr:uid="{00000000-0005-0000-0000-0000A2AD0000}"/>
    <cellStyle name="Note 6 20 2 4 4 2 2" xfId="22998" xr:uid="{00000000-0005-0000-0000-0000A3AD0000}"/>
    <cellStyle name="Note 6 20 2 4 4 2 3" xfId="37451" xr:uid="{00000000-0005-0000-0000-0000A4AD0000}"/>
    <cellStyle name="Note 6 20 2 4 4 3" xfId="8024" xr:uid="{00000000-0005-0000-0000-0000A5AD0000}"/>
    <cellStyle name="Note 6 20 2 4 4 3 2" xfId="25459" xr:uid="{00000000-0005-0000-0000-0000A6AD0000}"/>
    <cellStyle name="Note 6 20 2 4 4 3 3" xfId="39912" xr:uid="{00000000-0005-0000-0000-0000A7AD0000}"/>
    <cellStyle name="Note 6 20 2 4 4 4" xfId="10465" xr:uid="{00000000-0005-0000-0000-0000A8AD0000}"/>
    <cellStyle name="Note 6 20 2 4 4 4 2" xfId="27900" xr:uid="{00000000-0005-0000-0000-0000A9AD0000}"/>
    <cellStyle name="Note 6 20 2 4 4 4 3" xfId="42353" xr:uid="{00000000-0005-0000-0000-0000AAAD0000}"/>
    <cellStyle name="Note 6 20 2 4 4 5" xfId="12885" xr:uid="{00000000-0005-0000-0000-0000ABAD0000}"/>
    <cellStyle name="Note 6 20 2 4 4 5 2" xfId="30320" xr:uid="{00000000-0005-0000-0000-0000ACAD0000}"/>
    <cellStyle name="Note 6 20 2 4 4 5 3" xfId="44773" xr:uid="{00000000-0005-0000-0000-0000ADAD0000}"/>
    <cellStyle name="Note 6 20 2 4 4 6" xfId="15532" xr:uid="{00000000-0005-0000-0000-0000AEAD0000}"/>
    <cellStyle name="Note 6 20 2 4 4 6 2" xfId="32967" xr:uid="{00000000-0005-0000-0000-0000AFAD0000}"/>
    <cellStyle name="Note 6 20 2 4 4 6 3" xfId="47420" xr:uid="{00000000-0005-0000-0000-0000B0AD0000}"/>
    <cellStyle name="Note 6 20 2 4 4 7" xfId="19892" xr:uid="{00000000-0005-0000-0000-0000B1AD0000}"/>
    <cellStyle name="Note 6 20 2 4 4 8" xfId="20694" xr:uid="{00000000-0005-0000-0000-0000B2AD0000}"/>
    <cellStyle name="Note 6 20 2 4 5" xfId="5559" xr:uid="{00000000-0005-0000-0000-0000B3AD0000}"/>
    <cellStyle name="Note 6 20 2 4 5 2" xfId="14795" xr:uid="{00000000-0005-0000-0000-0000B4AD0000}"/>
    <cellStyle name="Note 6 20 2 4 5 2 2" xfId="32230" xr:uid="{00000000-0005-0000-0000-0000B5AD0000}"/>
    <cellStyle name="Note 6 20 2 4 5 2 3" xfId="46683" xr:uid="{00000000-0005-0000-0000-0000B6AD0000}"/>
    <cellStyle name="Note 6 20 2 4 5 3" xfId="17256" xr:uid="{00000000-0005-0000-0000-0000B7AD0000}"/>
    <cellStyle name="Note 6 20 2 4 5 3 2" xfId="34691" xr:uid="{00000000-0005-0000-0000-0000B8AD0000}"/>
    <cellStyle name="Note 6 20 2 4 5 3 3" xfId="49144" xr:uid="{00000000-0005-0000-0000-0000B9AD0000}"/>
    <cellStyle name="Note 6 20 2 4 5 4" xfId="22995" xr:uid="{00000000-0005-0000-0000-0000BAAD0000}"/>
    <cellStyle name="Note 6 20 2 4 5 5" xfId="37448" xr:uid="{00000000-0005-0000-0000-0000BBAD0000}"/>
    <cellStyle name="Note 6 20 2 4 6" xfId="8021" xr:uid="{00000000-0005-0000-0000-0000BCAD0000}"/>
    <cellStyle name="Note 6 20 2 4 6 2" xfId="25456" xr:uid="{00000000-0005-0000-0000-0000BDAD0000}"/>
    <cellStyle name="Note 6 20 2 4 6 3" xfId="39909" xr:uid="{00000000-0005-0000-0000-0000BEAD0000}"/>
    <cellStyle name="Note 6 20 2 4 7" xfId="10462" xr:uid="{00000000-0005-0000-0000-0000BFAD0000}"/>
    <cellStyle name="Note 6 20 2 4 7 2" xfId="27897" xr:uid="{00000000-0005-0000-0000-0000C0AD0000}"/>
    <cellStyle name="Note 6 20 2 4 7 3" xfId="42350" xr:uid="{00000000-0005-0000-0000-0000C1AD0000}"/>
    <cellStyle name="Note 6 20 2 4 8" xfId="12882" xr:uid="{00000000-0005-0000-0000-0000C2AD0000}"/>
    <cellStyle name="Note 6 20 2 4 8 2" xfId="30317" xr:uid="{00000000-0005-0000-0000-0000C3AD0000}"/>
    <cellStyle name="Note 6 20 2 4 8 3" xfId="44770" xr:uid="{00000000-0005-0000-0000-0000C4AD0000}"/>
    <cellStyle name="Note 6 20 2 4 9" xfId="19889" xr:uid="{00000000-0005-0000-0000-0000C5AD0000}"/>
    <cellStyle name="Note 6 20 2 5" xfId="3052" xr:uid="{00000000-0005-0000-0000-0000C6AD0000}"/>
    <cellStyle name="Note 6 20 2 5 2" xfId="5563" xr:uid="{00000000-0005-0000-0000-0000C7AD0000}"/>
    <cellStyle name="Note 6 20 2 5 2 2" xfId="14798" xr:uid="{00000000-0005-0000-0000-0000C8AD0000}"/>
    <cellStyle name="Note 6 20 2 5 2 2 2" xfId="32233" xr:uid="{00000000-0005-0000-0000-0000C9AD0000}"/>
    <cellStyle name="Note 6 20 2 5 2 2 3" xfId="46686" xr:uid="{00000000-0005-0000-0000-0000CAAD0000}"/>
    <cellStyle name="Note 6 20 2 5 2 3" xfId="17259" xr:uid="{00000000-0005-0000-0000-0000CBAD0000}"/>
    <cellStyle name="Note 6 20 2 5 2 3 2" xfId="34694" xr:uid="{00000000-0005-0000-0000-0000CCAD0000}"/>
    <cellStyle name="Note 6 20 2 5 2 3 3" xfId="49147" xr:uid="{00000000-0005-0000-0000-0000CDAD0000}"/>
    <cellStyle name="Note 6 20 2 5 2 4" xfId="22999" xr:uid="{00000000-0005-0000-0000-0000CEAD0000}"/>
    <cellStyle name="Note 6 20 2 5 2 5" xfId="37452" xr:uid="{00000000-0005-0000-0000-0000CFAD0000}"/>
    <cellStyle name="Note 6 20 2 5 3" xfId="8025" xr:uid="{00000000-0005-0000-0000-0000D0AD0000}"/>
    <cellStyle name="Note 6 20 2 5 3 2" xfId="25460" xr:uid="{00000000-0005-0000-0000-0000D1AD0000}"/>
    <cellStyle name="Note 6 20 2 5 3 3" xfId="39913" xr:uid="{00000000-0005-0000-0000-0000D2AD0000}"/>
    <cellStyle name="Note 6 20 2 5 4" xfId="10466" xr:uid="{00000000-0005-0000-0000-0000D3AD0000}"/>
    <cellStyle name="Note 6 20 2 5 4 2" xfId="27901" xr:uid="{00000000-0005-0000-0000-0000D4AD0000}"/>
    <cellStyle name="Note 6 20 2 5 4 3" xfId="42354" xr:uid="{00000000-0005-0000-0000-0000D5AD0000}"/>
    <cellStyle name="Note 6 20 2 5 5" xfId="12886" xr:uid="{00000000-0005-0000-0000-0000D6AD0000}"/>
    <cellStyle name="Note 6 20 2 5 5 2" xfId="30321" xr:uid="{00000000-0005-0000-0000-0000D7AD0000}"/>
    <cellStyle name="Note 6 20 2 5 5 3" xfId="44774" xr:uid="{00000000-0005-0000-0000-0000D8AD0000}"/>
    <cellStyle name="Note 6 20 2 5 6" xfId="19893" xr:uid="{00000000-0005-0000-0000-0000D9AD0000}"/>
    <cellStyle name="Note 6 20 2 6" xfId="3053" xr:uid="{00000000-0005-0000-0000-0000DAAD0000}"/>
    <cellStyle name="Note 6 20 2 6 2" xfId="5564" xr:uid="{00000000-0005-0000-0000-0000DBAD0000}"/>
    <cellStyle name="Note 6 20 2 6 2 2" xfId="14799" xr:uid="{00000000-0005-0000-0000-0000DCAD0000}"/>
    <cellStyle name="Note 6 20 2 6 2 2 2" xfId="32234" xr:uid="{00000000-0005-0000-0000-0000DDAD0000}"/>
    <cellStyle name="Note 6 20 2 6 2 2 3" xfId="46687" xr:uid="{00000000-0005-0000-0000-0000DEAD0000}"/>
    <cellStyle name="Note 6 20 2 6 2 3" xfId="17260" xr:uid="{00000000-0005-0000-0000-0000DFAD0000}"/>
    <cellStyle name="Note 6 20 2 6 2 3 2" xfId="34695" xr:uid="{00000000-0005-0000-0000-0000E0AD0000}"/>
    <cellStyle name="Note 6 20 2 6 2 3 3" xfId="49148" xr:uid="{00000000-0005-0000-0000-0000E1AD0000}"/>
    <cellStyle name="Note 6 20 2 6 2 4" xfId="23000" xr:uid="{00000000-0005-0000-0000-0000E2AD0000}"/>
    <cellStyle name="Note 6 20 2 6 2 5" xfId="37453" xr:uid="{00000000-0005-0000-0000-0000E3AD0000}"/>
    <cellStyle name="Note 6 20 2 6 3" xfId="8026" xr:uid="{00000000-0005-0000-0000-0000E4AD0000}"/>
    <cellStyle name="Note 6 20 2 6 3 2" xfId="25461" xr:uid="{00000000-0005-0000-0000-0000E5AD0000}"/>
    <cellStyle name="Note 6 20 2 6 3 3" xfId="39914" xr:uid="{00000000-0005-0000-0000-0000E6AD0000}"/>
    <cellStyle name="Note 6 20 2 6 4" xfId="10467" xr:uid="{00000000-0005-0000-0000-0000E7AD0000}"/>
    <cellStyle name="Note 6 20 2 6 4 2" xfId="27902" xr:uid="{00000000-0005-0000-0000-0000E8AD0000}"/>
    <cellStyle name="Note 6 20 2 6 4 3" xfId="42355" xr:uid="{00000000-0005-0000-0000-0000E9AD0000}"/>
    <cellStyle name="Note 6 20 2 6 5" xfId="12887" xr:uid="{00000000-0005-0000-0000-0000EAAD0000}"/>
    <cellStyle name="Note 6 20 2 6 5 2" xfId="30322" xr:uid="{00000000-0005-0000-0000-0000EBAD0000}"/>
    <cellStyle name="Note 6 20 2 6 5 3" xfId="44775" xr:uid="{00000000-0005-0000-0000-0000ECAD0000}"/>
    <cellStyle name="Note 6 20 2 6 6" xfId="19894" xr:uid="{00000000-0005-0000-0000-0000EDAD0000}"/>
    <cellStyle name="Note 6 20 2 7" xfId="3054" xr:uid="{00000000-0005-0000-0000-0000EEAD0000}"/>
    <cellStyle name="Note 6 20 2 7 2" xfId="5565" xr:uid="{00000000-0005-0000-0000-0000EFAD0000}"/>
    <cellStyle name="Note 6 20 2 7 2 2" xfId="23001" xr:uid="{00000000-0005-0000-0000-0000F0AD0000}"/>
    <cellStyle name="Note 6 20 2 7 2 3" xfId="37454" xr:uid="{00000000-0005-0000-0000-0000F1AD0000}"/>
    <cellStyle name="Note 6 20 2 7 3" xfId="8027" xr:uid="{00000000-0005-0000-0000-0000F2AD0000}"/>
    <cellStyle name="Note 6 20 2 7 3 2" xfId="25462" xr:uid="{00000000-0005-0000-0000-0000F3AD0000}"/>
    <cellStyle name="Note 6 20 2 7 3 3" xfId="39915" xr:uid="{00000000-0005-0000-0000-0000F4AD0000}"/>
    <cellStyle name="Note 6 20 2 7 4" xfId="10468" xr:uid="{00000000-0005-0000-0000-0000F5AD0000}"/>
    <cellStyle name="Note 6 20 2 7 4 2" xfId="27903" xr:uid="{00000000-0005-0000-0000-0000F6AD0000}"/>
    <cellStyle name="Note 6 20 2 7 4 3" xfId="42356" xr:uid="{00000000-0005-0000-0000-0000F7AD0000}"/>
    <cellStyle name="Note 6 20 2 7 5" xfId="12888" xr:uid="{00000000-0005-0000-0000-0000F8AD0000}"/>
    <cellStyle name="Note 6 20 2 7 5 2" xfId="30323" xr:uid="{00000000-0005-0000-0000-0000F9AD0000}"/>
    <cellStyle name="Note 6 20 2 7 5 3" xfId="44776" xr:uid="{00000000-0005-0000-0000-0000FAAD0000}"/>
    <cellStyle name="Note 6 20 2 7 6" xfId="15533" xr:uid="{00000000-0005-0000-0000-0000FBAD0000}"/>
    <cellStyle name="Note 6 20 2 7 6 2" xfId="32968" xr:uid="{00000000-0005-0000-0000-0000FCAD0000}"/>
    <cellStyle name="Note 6 20 2 7 6 3" xfId="47421" xr:uid="{00000000-0005-0000-0000-0000FDAD0000}"/>
    <cellStyle name="Note 6 20 2 7 7" xfId="19895" xr:uid="{00000000-0005-0000-0000-0000FEAD0000}"/>
    <cellStyle name="Note 6 20 2 7 8" xfId="20695" xr:uid="{00000000-0005-0000-0000-0000FFAD0000}"/>
    <cellStyle name="Note 6 20 2 8" xfId="5550" xr:uid="{00000000-0005-0000-0000-000000AE0000}"/>
    <cellStyle name="Note 6 20 2 8 2" xfId="14788" xr:uid="{00000000-0005-0000-0000-000001AE0000}"/>
    <cellStyle name="Note 6 20 2 8 2 2" xfId="32223" xr:uid="{00000000-0005-0000-0000-000002AE0000}"/>
    <cellStyle name="Note 6 20 2 8 2 3" xfId="46676" xr:uid="{00000000-0005-0000-0000-000003AE0000}"/>
    <cellStyle name="Note 6 20 2 8 3" xfId="17249" xr:uid="{00000000-0005-0000-0000-000004AE0000}"/>
    <cellStyle name="Note 6 20 2 8 3 2" xfId="34684" xr:uid="{00000000-0005-0000-0000-000005AE0000}"/>
    <cellStyle name="Note 6 20 2 8 3 3" xfId="49137" xr:uid="{00000000-0005-0000-0000-000006AE0000}"/>
    <cellStyle name="Note 6 20 2 8 4" xfId="22986" xr:uid="{00000000-0005-0000-0000-000007AE0000}"/>
    <cellStyle name="Note 6 20 2 8 5" xfId="37439" xr:uid="{00000000-0005-0000-0000-000008AE0000}"/>
    <cellStyle name="Note 6 20 2 9" xfId="8012" xr:uid="{00000000-0005-0000-0000-000009AE0000}"/>
    <cellStyle name="Note 6 20 2 9 2" xfId="25447" xr:uid="{00000000-0005-0000-0000-00000AAE0000}"/>
    <cellStyle name="Note 6 20 2 9 3" xfId="39900" xr:uid="{00000000-0005-0000-0000-00000BAE0000}"/>
    <cellStyle name="Note 6 20 3" xfId="3055" xr:uid="{00000000-0005-0000-0000-00000CAE0000}"/>
    <cellStyle name="Note 6 20 3 2" xfId="5566" xr:uid="{00000000-0005-0000-0000-00000DAE0000}"/>
    <cellStyle name="Note 6 20 3 2 2" xfId="14800" xr:uid="{00000000-0005-0000-0000-00000EAE0000}"/>
    <cellStyle name="Note 6 20 3 2 2 2" xfId="32235" xr:uid="{00000000-0005-0000-0000-00000FAE0000}"/>
    <cellStyle name="Note 6 20 3 2 2 3" xfId="46688" xr:uid="{00000000-0005-0000-0000-000010AE0000}"/>
    <cellStyle name="Note 6 20 3 2 3" xfId="17261" xr:uid="{00000000-0005-0000-0000-000011AE0000}"/>
    <cellStyle name="Note 6 20 3 2 3 2" xfId="34696" xr:uid="{00000000-0005-0000-0000-000012AE0000}"/>
    <cellStyle name="Note 6 20 3 2 3 3" xfId="49149" xr:uid="{00000000-0005-0000-0000-000013AE0000}"/>
    <cellStyle name="Note 6 20 3 2 4" xfId="23002" xr:uid="{00000000-0005-0000-0000-000014AE0000}"/>
    <cellStyle name="Note 6 20 3 2 5" xfId="37455" xr:uid="{00000000-0005-0000-0000-000015AE0000}"/>
    <cellStyle name="Note 6 20 3 3" xfId="8028" xr:uid="{00000000-0005-0000-0000-000016AE0000}"/>
    <cellStyle name="Note 6 20 3 3 2" xfId="25463" xr:uid="{00000000-0005-0000-0000-000017AE0000}"/>
    <cellStyle name="Note 6 20 3 3 3" xfId="39916" xr:uid="{00000000-0005-0000-0000-000018AE0000}"/>
    <cellStyle name="Note 6 20 3 4" xfId="10469" xr:uid="{00000000-0005-0000-0000-000019AE0000}"/>
    <cellStyle name="Note 6 20 3 4 2" xfId="27904" xr:uid="{00000000-0005-0000-0000-00001AAE0000}"/>
    <cellStyle name="Note 6 20 3 4 3" xfId="42357" xr:uid="{00000000-0005-0000-0000-00001BAE0000}"/>
    <cellStyle name="Note 6 20 3 5" xfId="12889" xr:uid="{00000000-0005-0000-0000-00001CAE0000}"/>
    <cellStyle name="Note 6 20 3 5 2" xfId="30324" xr:uid="{00000000-0005-0000-0000-00001DAE0000}"/>
    <cellStyle name="Note 6 20 3 5 3" xfId="44777" xr:uid="{00000000-0005-0000-0000-00001EAE0000}"/>
    <cellStyle name="Note 6 20 3 6" xfId="19896" xr:uid="{00000000-0005-0000-0000-00001FAE0000}"/>
    <cellStyle name="Note 6 20 4" xfId="3056" xr:uid="{00000000-0005-0000-0000-000020AE0000}"/>
    <cellStyle name="Note 6 20 4 2" xfId="5567" xr:uid="{00000000-0005-0000-0000-000021AE0000}"/>
    <cellStyle name="Note 6 20 4 2 2" xfId="14801" xr:uid="{00000000-0005-0000-0000-000022AE0000}"/>
    <cellStyle name="Note 6 20 4 2 2 2" xfId="32236" xr:uid="{00000000-0005-0000-0000-000023AE0000}"/>
    <cellStyle name="Note 6 20 4 2 2 3" xfId="46689" xr:uid="{00000000-0005-0000-0000-000024AE0000}"/>
    <cellStyle name="Note 6 20 4 2 3" xfId="17262" xr:uid="{00000000-0005-0000-0000-000025AE0000}"/>
    <cellStyle name="Note 6 20 4 2 3 2" xfId="34697" xr:uid="{00000000-0005-0000-0000-000026AE0000}"/>
    <cellStyle name="Note 6 20 4 2 3 3" xfId="49150" xr:uid="{00000000-0005-0000-0000-000027AE0000}"/>
    <cellStyle name="Note 6 20 4 2 4" xfId="23003" xr:uid="{00000000-0005-0000-0000-000028AE0000}"/>
    <cellStyle name="Note 6 20 4 2 5" xfId="37456" xr:uid="{00000000-0005-0000-0000-000029AE0000}"/>
    <cellStyle name="Note 6 20 4 3" xfId="8029" xr:uid="{00000000-0005-0000-0000-00002AAE0000}"/>
    <cellStyle name="Note 6 20 4 3 2" xfId="25464" xr:uid="{00000000-0005-0000-0000-00002BAE0000}"/>
    <cellStyle name="Note 6 20 4 3 3" xfId="39917" xr:uid="{00000000-0005-0000-0000-00002CAE0000}"/>
    <cellStyle name="Note 6 20 4 4" xfId="10470" xr:uid="{00000000-0005-0000-0000-00002DAE0000}"/>
    <cellStyle name="Note 6 20 4 4 2" xfId="27905" xr:uid="{00000000-0005-0000-0000-00002EAE0000}"/>
    <cellStyle name="Note 6 20 4 4 3" xfId="42358" xr:uid="{00000000-0005-0000-0000-00002FAE0000}"/>
    <cellStyle name="Note 6 20 4 5" xfId="12890" xr:uid="{00000000-0005-0000-0000-000030AE0000}"/>
    <cellStyle name="Note 6 20 4 5 2" xfId="30325" xr:uid="{00000000-0005-0000-0000-000031AE0000}"/>
    <cellStyle name="Note 6 20 4 5 3" xfId="44778" xr:uid="{00000000-0005-0000-0000-000032AE0000}"/>
    <cellStyle name="Note 6 20 4 6" xfId="19897" xr:uid="{00000000-0005-0000-0000-000033AE0000}"/>
    <cellStyle name="Note 6 20 5" xfId="3057" xr:uid="{00000000-0005-0000-0000-000034AE0000}"/>
    <cellStyle name="Note 6 20 5 2" xfId="5568" xr:uid="{00000000-0005-0000-0000-000035AE0000}"/>
    <cellStyle name="Note 6 20 5 2 2" xfId="23004" xr:uid="{00000000-0005-0000-0000-000036AE0000}"/>
    <cellStyle name="Note 6 20 5 2 3" xfId="37457" xr:uid="{00000000-0005-0000-0000-000037AE0000}"/>
    <cellStyle name="Note 6 20 5 3" xfId="8030" xr:uid="{00000000-0005-0000-0000-000038AE0000}"/>
    <cellStyle name="Note 6 20 5 3 2" xfId="25465" xr:uid="{00000000-0005-0000-0000-000039AE0000}"/>
    <cellStyle name="Note 6 20 5 3 3" xfId="39918" xr:uid="{00000000-0005-0000-0000-00003AAE0000}"/>
    <cellStyle name="Note 6 20 5 4" xfId="10471" xr:uid="{00000000-0005-0000-0000-00003BAE0000}"/>
    <cellStyle name="Note 6 20 5 4 2" xfId="27906" xr:uid="{00000000-0005-0000-0000-00003CAE0000}"/>
    <cellStyle name="Note 6 20 5 4 3" xfId="42359" xr:uid="{00000000-0005-0000-0000-00003DAE0000}"/>
    <cellStyle name="Note 6 20 5 5" xfId="12891" xr:uid="{00000000-0005-0000-0000-00003EAE0000}"/>
    <cellStyle name="Note 6 20 5 5 2" xfId="30326" xr:uid="{00000000-0005-0000-0000-00003FAE0000}"/>
    <cellStyle name="Note 6 20 5 5 3" xfId="44779" xr:uid="{00000000-0005-0000-0000-000040AE0000}"/>
    <cellStyle name="Note 6 20 5 6" xfId="15534" xr:uid="{00000000-0005-0000-0000-000041AE0000}"/>
    <cellStyle name="Note 6 20 5 6 2" xfId="32969" xr:uid="{00000000-0005-0000-0000-000042AE0000}"/>
    <cellStyle name="Note 6 20 5 6 3" xfId="47422" xr:uid="{00000000-0005-0000-0000-000043AE0000}"/>
    <cellStyle name="Note 6 20 5 7" xfId="19898" xr:uid="{00000000-0005-0000-0000-000044AE0000}"/>
    <cellStyle name="Note 6 20 5 8" xfId="20696" xr:uid="{00000000-0005-0000-0000-000045AE0000}"/>
    <cellStyle name="Note 6 20 6" xfId="5549" xr:uid="{00000000-0005-0000-0000-000046AE0000}"/>
    <cellStyle name="Note 6 20 6 2" xfId="14787" xr:uid="{00000000-0005-0000-0000-000047AE0000}"/>
    <cellStyle name="Note 6 20 6 2 2" xfId="32222" xr:uid="{00000000-0005-0000-0000-000048AE0000}"/>
    <cellStyle name="Note 6 20 6 2 3" xfId="46675" xr:uid="{00000000-0005-0000-0000-000049AE0000}"/>
    <cellStyle name="Note 6 20 6 3" xfId="17248" xr:uid="{00000000-0005-0000-0000-00004AAE0000}"/>
    <cellStyle name="Note 6 20 6 3 2" xfId="34683" xr:uid="{00000000-0005-0000-0000-00004BAE0000}"/>
    <cellStyle name="Note 6 20 6 3 3" xfId="49136" xr:uid="{00000000-0005-0000-0000-00004CAE0000}"/>
    <cellStyle name="Note 6 20 6 4" xfId="22985" xr:uid="{00000000-0005-0000-0000-00004DAE0000}"/>
    <cellStyle name="Note 6 20 6 5" xfId="37438" xr:uid="{00000000-0005-0000-0000-00004EAE0000}"/>
    <cellStyle name="Note 6 20 7" xfId="8011" xr:uid="{00000000-0005-0000-0000-00004FAE0000}"/>
    <cellStyle name="Note 6 20 7 2" xfId="25446" xr:uid="{00000000-0005-0000-0000-000050AE0000}"/>
    <cellStyle name="Note 6 20 7 3" xfId="39899" xr:uid="{00000000-0005-0000-0000-000051AE0000}"/>
    <cellStyle name="Note 6 20 8" xfId="10452" xr:uid="{00000000-0005-0000-0000-000052AE0000}"/>
    <cellStyle name="Note 6 20 8 2" xfId="27887" xr:uid="{00000000-0005-0000-0000-000053AE0000}"/>
    <cellStyle name="Note 6 20 8 3" xfId="42340" xr:uid="{00000000-0005-0000-0000-000054AE0000}"/>
    <cellStyle name="Note 6 20 9" xfId="12872" xr:uid="{00000000-0005-0000-0000-000055AE0000}"/>
    <cellStyle name="Note 6 20 9 2" xfId="30307" xr:uid="{00000000-0005-0000-0000-000056AE0000}"/>
    <cellStyle name="Note 6 20 9 3" xfId="44760" xr:uid="{00000000-0005-0000-0000-000057AE0000}"/>
    <cellStyle name="Note 6 21" xfId="3058" xr:uid="{00000000-0005-0000-0000-000058AE0000}"/>
    <cellStyle name="Note 6 21 10" xfId="10472" xr:uid="{00000000-0005-0000-0000-000059AE0000}"/>
    <cellStyle name="Note 6 21 10 2" xfId="27907" xr:uid="{00000000-0005-0000-0000-00005AAE0000}"/>
    <cellStyle name="Note 6 21 10 3" xfId="42360" xr:uid="{00000000-0005-0000-0000-00005BAE0000}"/>
    <cellStyle name="Note 6 21 11" xfId="12892" xr:uid="{00000000-0005-0000-0000-00005CAE0000}"/>
    <cellStyle name="Note 6 21 11 2" xfId="30327" xr:uid="{00000000-0005-0000-0000-00005DAE0000}"/>
    <cellStyle name="Note 6 21 11 3" xfId="44780" xr:uid="{00000000-0005-0000-0000-00005EAE0000}"/>
    <cellStyle name="Note 6 21 12" xfId="19899" xr:uid="{00000000-0005-0000-0000-00005FAE0000}"/>
    <cellStyle name="Note 6 21 2" xfId="3059" xr:uid="{00000000-0005-0000-0000-000060AE0000}"/>
    <cellStyle name="Note 6 21 2 2" xfId="3060" xr:uid="{00000000-0005-0000-0000-000061AE0000}"/>
    <cellStyle name="Note 6 21 2 2 2" xfId="5571" xr:uid="{00000000-0005-0000-0000-000062AE0000}"/>
    <cellStyle name="Note 6 21 2 2 2 2" xfId="14804" xr:uid="{00000000-0005-0000-0000-000063AE0000}"/>
    <cellStyle name="Note 6 21 2 2 2 2 2" xfId="32239" xr:uid="{00000000-0005-0000-0000-000064AE0000}"/>
    <cellStyle name="Note 6 21 2 2 2 2 3" xfId="46692" xr:uid="{00000000-0005-0000-0000-000065AE0000}"/>
    <cellStyle name="Note 6 21 2 2 2 3" xfId="17265" xr:uid="{00000000-0005-0000-0000-000066AE0000}"/>
    <cellStyle name="Note 6 21 2 2 2 3 2" xfId="34700" xr:uid="{00000000-0005-0000-0000-000067AE0000}"/>
    <cellStyle name="Note 6 21 2 2 2 3 3" xfId="49153" xr:uid="{00000000-0005-0000-0000-000068AE0000}"/>
    <cellStyle name="Note 6 21 2 2 2 4" xfId="23007" xr:uid="{00000000-0005-0000-0000-000069AE0000}"/>
    <cellStyle name="Note 6 21 2 2 2 5" xfId="37460" xr:uid="{00000000-0005-0000-0000-00006AAE0000}"/>
    <cellStyle name="Note 6 21 2 2 3" xfId="8033" xr:uid="{00000000-0005-0000-0000-00006BAE0000}"/>
    <cellStyle name="Note 6 21 2 2 3 2" xfId="25468" xr:uid="{00000000-0005-0000-0000-00006CAE0000}"/>
    <cellStyle name="Note 6 21 2 2 3 3" xfId="39921" xr:uid="{00000000-0005-0000-0000-00006DAE0000}"/>
    <cellStyle name="Note 6 21 2 2 4" xfId="10474" xr:uid="{00000000-0005-0000-0000-00006EAE0000}"/>
    <cellStyle name="Note 6 21 2 2 4 2" xfId="27909" xr:uid="{00000000-0005-0000-0000-00006FAE0000}"/>
    <cellStyle name="Note 6 21 2 2 4 3" xfId="42362" xr:uid="{00000000-0005-0000-0000-000070AE0000}"/>
    <cellStyle name="Note 6 21 2 2 5" xfId="12894" xr:uid="{00000000-0005-0000-0000-000071AE0000}"/>
    <cellStyle name="Note 6 21 2 2 5 2" xfId="30329" xr:uid="{00000000-0005-0000-0000-000072AE0000}"/>
    <cellStyle name="Note 6 21 2 2 5 3" xfId="44782" xr:uid="{00000000-0005-0000-0000-000073AE0000}"/>
    <cellStyle name="Note 6 21 2 2 6" xfId="19901" xr:uid="{00000000-0005-0000-0000-000074AE0000}"/>
    <cellStyle name="Note 6 21 2 3" xfId="3061" xr:uid="{00000000-0005-0000-0000-000075AE0000}"/>
    <cellStyle name="Note 6 21 2 3 2" xfId="5572" xr:uid="{00000000-0005-0000-0000-000076AE0000}"/>
    <cellStyle name="Note 6 21 2 3 2 2" xfId="14805" xr:uid="{00000000-0005-0000-0000-000077AE0000}"/>
    <cellStyle name="Note 6 21 2 3 2 2 2" xfId="32240" xr:uid="{00000000-0005-0000-0000-000078AE0000}"/>
    <cellStyle name="Note 6 21 2 3 2 2 3" xfId="46693" xr:uid="{00000000-0005-0000-0000-000079AE0000}"/>
    <cellStyle name="Note 6 21 2 3 2 3" xfId="17266" xr:uid="{00000000-0005-0000-0000-00007AAE0000}"/>
    <cellStyle name="Note 6 21 2 3 2 3 2" xfId="34701" xr:uid="{00000000-0005-0000-0000-00007BAE0000}"/>
    <cellStyle name="Note 6 21 2 3 2 3 3" xfId="49154" xr:uid="{00000000-0005-0000-0000-00007CAE0000}"/>
    <cellStyle name="Note 6 21 2 3 2 4" xfId="23008" xr:uid="{00000000-0005-0000-0000-00007DAE0000}"/>
    <cellStyle name="Note 6 21 2 3 2 5" xfId="37461" xr:uid="{00000000-0005-0000-0000-00007EAE0000}"/>
    <cellStyle name="Note 6 21 2 3 3" xfId="8034" xr:uid="{00000000-0005-0000-0000-00007FAE0000}"/>
    <cellStyle name="Note 6 21 2 3 3 2" xfId="25469" xr:uid="{00000000-0005-0000-0000-000080AE0000}"/>
    <cellStyle name="Note 6 21 2 3 3 3" xfId="39922" xr:uid="{00000000-0005-0000-0000-000081AE0000}"/>
    <cellStyle name="Note 6 21 2 3 4" xfId="10475" xr:uid="{00000000-0005-0000-0000-000082AE0000}"/>
    <cellStyle name="Note 6 21 2 3 4 2" xfId="27910" xr:uid="{00000000-0005-0000-0000-000083AE0000}"/>
    <cellStyle name="Note 6 21 2 3 4 3" xfId="42363" xr:uid="{00000000-0005-0000-0000-000084AE0000}"/>
    <cellStyle name="Note 6 21 2 3 5" xfId="12895" xr:uid="{00000000-0005-0000-0000-000085AE0000}"/>
    <cellStyle name="Note 6 21 2 3 5 2" xfId="30330" xr:uid="{00000000-0005-0000-0000-000086AE0000}"/>
    <cellStyle name="Note 6 21 2 3 5 3" xfId="44783" xr:uid="{00000000-0005-0000-0000-000087AE0000}"/>
    <cellStyle name="Note 6 21 2 3 6" xfId="19902" xr:uid="{00000000-0005-0000-0000-000088AE0000}"/>
    <cellStyle name="Note 6 21 2 4" xfId="3062" xr:uid="{00000000-0005-0000-0000-000089AE0000}"/>
    <cellStyle name="Note 6 21 2 4 2" xfId="5573" xr:uid="{00000000-0005-0000-0000-00008AAE0000}"/>
    <cellStyle name="Note 6 21 2 4 2 2" xfId="23009" xr:uid="{00000000-0005-0000-0000-00008BAE0000}"/>
    <cellStyle name="Note 6 21 2 4 2 3" xfId="37462" xr:uid="{00000000-0005-0000-0000-00008CAE0000}"/>
    <cellStyle name="Note 6 21 2 4 3" xfId="8035" xr:uid="{00000000-0005-0000-0000-00008DAE0000}"/>
    <cellStyle name="Note 6 21 2 4 3 2" xfId="25470" xr:uid="{00000000-0005-0000-0000-00008EAE0000}"/>
    <cellStyle name="Note 6 21 2 4 3 3" xfId="39923" xr:uid="{00000000-0005-0000-0000-00008FAE0000}"/>
    <cellStyle name="Note 6 21 2 4 4" xfId="10476" xr:uid="{00000000-0005-0000-0000-000090AE0000}"/>
    <cellStyle name="Note 6 21 2 4 4 2" xfId="27911" xr:uid="{00000000-0005-0000-0000-000091AE0000}"/>
    <cellStyle name="Note 6 21 2 4 4 3" xfId="42364" xr:uid="{00000000-0005-0000-0000-000092AE0000}"/>
    <cellStyle name="Note 6 21 2 4 5" xfId="12896" xr:uid="{00000000-0005-0000-0000-000093AE0000}"/>
    <cellStyle name="Note 6 21 2 4 5 2" xfId="30331" xr:uid="{00000000-0005-0000-0000-000094AE0000}"/>
    <cellStyle name="Note 6 21 2 4 5 3" xfId="44784" xr:uid="{00000000-0005-0000-0000-000095AE0000}"/>
    <cellStyle name="Note 6 21 2 4 6" xfId="15535" xr:uid="{00000000-0005-0000-0000-000096AE0000}"/>
    <cellStyle name="Note 6 21 2 4 6 2" xfId="32970" xr:uid="{00000000-0005-0000-0000-000097AE0000}"/>
    <cellStyle name="Note 6 21 2 4 6 3" xfId="47423" xr:uid="{00000000-0005-0000-0000-000098AE0000}"/>
    <cellStyle name="Note 6 21 2 4 7" xfId="19903" xr:uid="{00000000-0005-0000-0000-000099AE0000}"/>
    <cellStyle name="Note 6 21 2 4 8" xfId="20697" xr:uid="{00000000-0005-0000-0000-00009AAE0000}"/>
    <cellStyle name="Note 6 21 2 5" xfId="5570" xr:uid="{00000000-0005-0000-0000-00009BAE0000}"/>
    <cellStyle name="Note 6 21 2 5 2" xfId="14803" xr:uid="{00000000-0005-0000-0000-00009CAE0000}"/>
    <cellStyle name="Note 6 21 2 5 2 2" xfId="32238" xr:uid="{00000000-0005-0000-0000-00009DAE0000}"/>
    <cellStyle name="Note 6 21 2 5 2 3" xfId="46691" xr:uid="{00000000-0005-0000-0000-00009EAE0000}"/>
    <cellStyle name="Note 6 21 2 5 3" xfId="17264" xr:uid="{00000000-0005-0000-0000-00009FAE0000}"/>
    <cellStyle name="Note 6 21 2 5 3 2" xfId="34699" xr:uid="{00000000-0005-0000-0000-0000A0AE0000}"/>
    <cellStyle name="Note 6 21 2 5 3 3" xfId="49152" xr:uid="{00000000-0005-0000-0000-0000A1AE0000}"/>
    <cellStyle name="Note 6 21 2 5 4" xfId="23006" xr:uid="{00000000-0005-0000-0000-0000A2AE0000}"/>
    <cellStyle name="Note 6 21 2 5 5" xfId="37459" xr:uid="{00000000-0005-0000-0000-0000A3AE0000}"/>
    <cellStyle name="Note 6 21 2 6" xfId="8032" xr:uid="{00000000-0005-0000-0000-0000A4AE0000}"/>
    <cellStyle name="Note 6 21 2 6 2" xfId="25467" xr:uid="{00000000-0005-0000-0000-0000A5AE0000}"/>
    <cellStyle name="Note 6 21 2 6 3" xfId="39920" xr:uid="{00000000-0005-0000-0000-0000A6AE0000}"/>
    <cellStyle name="Note 6 21 2 7" xfId="10473" xr:uid="{00000000-0005-0000-0000-0000A7AE0000}"/>
    <cellStyle name="Note 6 21 2 7 2" xfId="27908" xr:uid="{00000000-0005-0000-0000-0000A8AE0000}"/>
    <cellStyle name="Note 6 21 2 7 3" xfId="42361" xr:uid="{00000000-0005-0000-0000-0000A9AE0000}"/>
    <cellStyle name="Note 6 21 2 8" xfId="12893" xr:uid="{00000000-0005-0000-0000-0000AAAE0000}"/>
    <cellStyle name="Note 6 21 2 8 2" xfId="30328" xr:uid="{00000000-0005-0000-0000-0000ABAE0000}"/>
    <cellStyle name="Note 6 21 2 8 3" xfId="44781" xr:uid="{00000000-0005-0000-0000-0000ACAE0000}"/>
    <cellStyle name="Note 6 21 2 9" xfId="19900" xr:uid="{00000000-0005-0000-0000-0000ADAE0000}"/>
    <cellStyle name="Note 6 21 3" xfId="3063" xr:uid="{00000000-0005-0000-0000-0000AEAE0000}"/>
    <cellStyle name="Note 6 21 3 2" xfId="3064" xr:uid="{00000000-0005-0000-0000-0000AFAE0000}"/>
    <cellStyle name="Note 6 21 3 2 2" xfId="5575" xr:uid="{00000000-0005-0000-0000-0000B0AE0000}"/>
    <cellStyle name="Note 6 21 3 2 2 2" xfId="14807" xr:uid="{00000000-0005-0000-0000-0000B1AE0000}"/>
    <cellStyle name="Note 6 21 3 2 2 2 2" xfId="32242" xr:uid="{00000000-0005-0000-0000-0000B2AE0000}"/>
    <cellStyle name="Note 6 21 3 2 2 2 3" xfId="46695" xr:uid="{00000000-0005-0000-0000-0000B3AE0000}"/>
    <cellStyle name="Note 6 21 3 2 2 3" xfId="17268" xr:uid="{00000000-0005-0000-0000-0000B4AE0000}"/>
    <cellStyle name="Note 6 21 3 2 2 3 2" xfId="34703" xr:uid="{00000000-0005-0000-0000-0000B5AE0000}"/>
    <cellStyle name="Note 6 21 3 2 2 3 3" xfId="49156" xr:uid="{00000000-0005-0000-0000-0000B6AE0000}"/>
    <cellStyle name="Note 6 21 3 2 2 4" xfId="23011" xr:uid="{00000000-0005-0000-0000-0000B7AE0000}"/>
    <cellStyle name="Note 6 21 3 2 2 5" xfId="37464" xr:uid="{00000000-0005-0000-0000-0000B8AE0000}"/>
    <cellStyle name="Note 6 21 3 2 3" xfId="8037" xr:uid="{00000000-0005-0000-0000-0000B9AE0000}"/>
    <cellStyle name="Note 6 21 3 2 3 2" xfId="25472" xr:uid="{00000000-0005-0000-0000-0000BAAE0000}"/>
    <cellStyle name="Note 6 21 3 2 3 3" xfId="39925" xr:uid="{00000000-0005-0000-0000-0000BBAE0000}"/>
    <cellStyle name="Note 6 21 3 2 4" xfId="10478" xr:uid="{00000000-0005-0000-0000-0000BCAE0000}"/>
    <cellStyle name="Note 6 21 3 2 4 2" xfId="27913" xr:uid="{00000000-0005-0000-0000-0000BDAE0000}"/>
    <cellStyle name="Note 6 21 3 2 4 3" xfId="42366" xr:uid="{00000000-0005-0000-0000-0000BEAE0000}"/>
    <cellStyle name="Note 6 21 3 2 5" xfId="12898" xr:uid="{00000000-0005-0000-0000-0000BFAE0000}"/>
    <cellStyle name="Note 6 21 3 2 5 2" xfId="30333" xr:uid="{00000000-0005-0000-0000-0000C0AE0000}"/>
    <cellStyle name="Note 6 21 3 2 5 3" xfId="44786" xr:uid="{00000000-0005-0000-0000-0000C1AE0000}"/>
    <cellStyle name="Note 6 21 3 2 6" xfId="19905" xr:uid="{00000000-0005-0000-0000-0000C2AE0000}"/>
    <cellStyle name="Note 6 21 3 3" xfId="3065" xr:uid="{00000000-0005-0000-0000-0000C3AE0000}"/>
    <cellStyle name="Note 6 21 3 3 2" xfId="5576" xr:uid="{00000000-0005-0000-0000-0000C4AE0000}"/>
    <cellStyle name="Note 6 21 3 3 2 2" xfId="14808" xr:uid="{00000000-0005-0000-0000-0000C5AE0000}"/>
    <cellStyle name="Note 6 21 3 3 2 2 2" xfId="32243" xr:uid="{00000000-0005-0000-0000-0000C6AE0000}"/>
    <cellStyle name="Note 6 21 3 3 2 2 3" xfId="46696" xr:uid="{00000000-0005-0000-0000-0000C7AE0000}"/>
    <cellStyle name="Note 6 21 3 3 2 3" xfId="17269" xr:uid="{00000000-0005-0000-0000-0000C8AE0000}"/>
    <cellStyle name="Note 6 21 3 3 2 3 2" xfId="34704" xr:uid="{00000000-0005-0000-0000-0000C9AE0000}"/>
    <cellStyle name="Note 6 21 3 3 2 3 3" xfId="49157" xr:uid="{00000000-0005-0000-0000-0000CAAE0000}"/>
    <cellStyle name="Note 6 21 3 3 2 4" xfId="23012" xr:uid="{00000000-0005-0000-0000-0000CBAE0000}"/>
    <cellStyle name="Note 6 21 3 3 2 5" xfId="37465" xr:uid="{00000000-0005-0000-0000-0000CCAE0000}"/>
    <cellStyle name="Note 6 21 3 3 3" xfId="8038" xr:uid="{00000000-0005-0000-0000-0000CDAE0000}"/>
    <cellStyle name="Note 6 21 3 3 3 2" xfId="25473" xr:uid="{00000000-0005-0000-0000-0000CEAE0000}"/>
    <cellStyle name="Note 6 21 3 3 3 3" xfId="39926" xr:uid="{00000000-0005-0000-0000-0000CFAE0000}"/>
    <cellStyle name="Note 6 21 3 3 4" xfId="10479" xr:uid="{00000000-0005-0000-0000-0000D0AE0000}"/>
    <cellStyle name="Note 6 21 3 3 4 2" xfId="27914" xr:uid="{00000000-0005-0000-0000-0000D1AE0000}"/>
    <cellStyle name="Note 6 21 3 3 4 3" xfId="42367" xr:uid="{00000000-0005-0000-0000-0000D2AE0000}"/>
    <cellStyle name="Note 6 21 3 3 5" xfId="12899" xr:uid="{00000000-0005-0000-0000-0000D3AE0000}"/>
    <cellStyle name="Note 6 21 3 3 5 2" xfId="30334" xr:uid="{00000000-0005-0000-0000-0000D4AE0000}"/>
    <cellStyle name="Note 6 21 3 3 5 3" xfId="44787" xr:uid="{00000000-0005-0000-0000-0000D5AE0000}"/>
    <cellStyle name="Note 6 21 3 3 6" xfId="19906" xr:uid="{00000000-0005-0000-0000-0000D6AE0000}"/>
    <cellStyle name="Note 6 21 3 4" xfId="3066" xr:uid="{00000000-0005-0000-0000-0000D7AE0000}"/>
    <cellStyle name="Note 6 21 3 4 2" xfId="5577" xr:uid="{00000000-0005-0000-0000-0000D8AE0000}"/>
    <cellStyle name="Note 6 21 3 4 2 2" xfId="23013" xr:uid="{00000000-0005-0000-0000-0000D9AE0000}"/>
    <cellStyle name="Note 6 21 3 4 2 3" xfId="37466" xr:uid="{00000000-0005-0000-0000-0000DAAE0000}"/>
    <cellStyle name="Note 6 21 3 4 3" xfId="8039" xr:uid="{00000000-0005-0000-0000-0000DBAE0000}"/>
    <cellStyle name="Note 6 21 3 4 3 2" xfId="25474" xr:uid="{00000000-0005-0000-0000-0000DCAE0000}"/>
    <cellStyle name="Note 6 21 3 4 3 3" xfId="39927" xr:uid="{00000000-0005-0000-0000-0000DDAE0000}"/>
    <cellStyle name="Note 6 21 3 4 4" xfId="10480" xr:uid="{00000000-0005-0000-0000-0000DEAE0000}"/>
    <cellStyle name="Note 6 21 3 4 4 2" xfId="27915" xr:uid="{00000000-0005-0000-0000-0000DFAE0000}"/>
    <cellStyle name="Note 6 21 3 4 4 3" xfId="42368" xr:uid="{00000000-0005-0000-0000-0000E0AE0000}"/>
    <cellStyle name="Note 6 21 3 4 5" xfId="12900" xr:uid="{00000000-0005-0000-0000-0000E1AE0000}"/>
    <cellStyle name="Note 6 21 3 4 5 2" xfId="30335" xr:uid="{00000000-0005-0000-0000-0000E2AE0000}"/>
    <cellStyle name="Note 6 21 3 4 5 3" xfId="44788" xr:uid="{00000000-0005-0000-0000-0000E3AE0000}"/>
    <cellStyle name="Note 6 21 3 4 6" xfId="15536" xr:uid="{00000000-0005-0000-0000-0000E4AE0000}"/>
    <cellStyle name="Note 6 21 3 4 6 2" xfId="32971" xr:uid="{00000000-0005-0000-0000-0000E5AE0000}"/>
    <cellStyle name="Note 6 21 3 4 6 3" xfId="47424" xr:uid="{00000000-0005-0000-0000-0000E6AE0000}"/>
    <cellStyle name="Note 6 21 3 4 7" xfId="19907" xr:uid="{00000000-0005-0000-0000-0000E7AE0000}"/>
    <cellStyle name="Note 6 21 3 4 8" xfId="20698" xr:uid="{00000000-0005-0000-0000-0000E8AE0000}"/>
    <cellStyle name="Note 6 21 3 5" xfId="5574" xr:uid="{00000000-0005-0000-0000-0000E9AE0000}"/>
    <cellStyle name="Note 6 21 3 5 2" xfId="14806" xr:uid="{00000000-0005-0000-0000-0000EAAE0000}"/>
    <cellStyle name="Note 6 21 3 5 2 2" xfId="32241" xr:uid="{00000000-0005-0000-0000-0000EBAE0000}"/>
    <cellStyle name="Note 6 21 3 5 2 3" xfId="46694" xr:uid="{00000000-0005-0000-0000-0000ECAE0000}"/>
    <cellStyle name="Note 6 21 3 5 3" xfId="17267" xr:uid="{00000000-0005-0000-0000-0000EDAE0000}"/>
    <cellStyle name="Note 6 21 3 5 3 2" xfId="34702" xr:uid="{00000000-0005-0000-0000-0000EEAE0000}"/>
    <cellStyle name="Note 6 21 3 5 3 3" xfId="49155" xr:uid="{00000000-0005-0000-0000-0000EFAE0000}"/>
    <cellStyle name="Note 6 21 3 5 4" xfId="23010" xr:uid="{00000000-0005-0000-0000-0000F0AE0000}"/>
    <cellStyle name="Note 6 21 3 5 5" xfId="37463" xr:uid="{00000000-0005-0000-0000-0000F1AE0000}"/>
    <cellStyle name="Note 6 21 3 6" xfId="8036" xr:uid="{00000000-0005-0000-0000-0000F2AE0000}"/>
    <cellStyle name="Note 6 21 3 6 2" xfId="25471" xr:uid="{00000000-0005-0000-0000-0000F3AE0000}"/>
    <cellStyle name="Note 6 21 3 6 3" xfId="39924" xr:uid="{00000000-0005-0000-0000-0000F4AE0000}"/>
    <cellStyle name="Note 6 21 3 7" xfId="10477" xr:uid="{00000000-0005-0000-0000-0000F5AE0000}"/>
    <cellStyle name="Note 6 21 3 7 2" xfId="27912" xr:uid="{00000000-0005-0000-0000-0000F6AE0000}"/>
    <cellStyle name="Note 6 21 3 7 3" xfId="42365" xr:uid="{00000000-0005-0000-0000-0000F7AE0000}"/>
    <cellStyle name="Note 6 21 3 8" xfId="12897" xr:uid="{00000000-0005-0000-0000-0000F8AE0000}"/>
    <cellStyle name="Note 6 21 3 8 2" xfId="30332" xr:uid="{00000000-0005-0000-0000-0000F9AE0000}"/>
    <cellStyle name="Note 6 21 3 8 3" xfId="44785" xr:uid="{00000000-0005-0000-0000-0000FAAE0000}"/>
    <cellStyle name="Note 6 21 3 9" xfId="19904" xr:uid="{00000000-0005-0000-0000-0000FBAE0000}"/>
    <cellStyle name="Note 6 21 4" xfId="3067" xr:uid="{00000000-0005-0000-0000-0000FCAE0000}"/>
    <cellStyle name="Note 6 21 4 2" xfId="3068" xr:uid="{00000000-0005-0000-0000-0000FDAE0000}"/>
    <cellStyle name="Note 6 21 4 2 2" xfId="5579" xr:uid="{00000000-0005-0000-0000-0000FEAE0000}"/>
    <cellStyle name="Note 6 21 4 2 2 2" xfId="14810" xr:uid="{00000000-0005-0000-0000-0000FFAE0000}"/>
    <cellStyle name="Note 6 21 4 2 2 2 2" xfId="32245" xr:uid="{00000000-0005-0000-0000-000000AF0000}"/>
    <cellStyle name="Note 6 21 4 2 2 2 3" xfId="46698" xr:uid="{00000000-0005-0000-0000-000001AF0000}"/>
    <cellStyle name="Note 6 21 4 2 2 3" xfId="17271" xr:uid="{00000000-0005-0000-0000-000002AF0000}"/>
    <cellStyle name="Note 6 21 4 2 2 3 2" xfId="34706" xr:uid="{00000000-0005-0000-0000-000003AF0000}"/>
    <cellStyle name="Note 6 21 4 2 2 3 3" xfId="49159" xr:uid="{00000000-0005-0000-0000-000004AF0000}"/>
    <cellStyle name="Note 6 21 4 2 2 4" xfId="23015" xr:uid="{00000000-0005-0000-0000-000005AF0000}"/>
    <cellStyle name="Note 6 21 4 2 2 5" xfId="37468" xr:uid="{00000000-0005-0000-0000-000006AF0000}"/>
    <cellStyle name="Note 6 21 4 2 3" xfId="8041" xr:uid="{00000000-0005-0000-0000-000007AF0000}"/>
    <cellStyle name="Note 6 21 4 2 3 2" xfId="25476" xr:uid="{00000000-0005-0000-0000-000008AF0000}"/>
    <cellStyle name="Note 6 21 4 2 3 3" xfId="39929" xr:uid="{00000000-0005-0000-0000-000009AF0000}"/>
    <cellStyle name="Note 6 21 4 2 4" xfId="10482" xr:uid="{00000000-0005-0000-0000-00000AAF0000}"/>
    <cellStyle name="Note 6 21 4 2 4 2" xfId="27917" xr:uid="{00000000-0005-0000-0000-00000BAF0000}"/>
    <cellStyle name="Note 6 21 4 2 4 3" xfId="42370" xr:uid="{00000000-0005-0000-0000-00000CAF0000}"/>
    <cellStyle name="Note 6 21 4 2 5" xfId="12902" xr:uid="{00000000-0005-0000-0000-00000DAF0000}"/>
    <cellStyle name="Note 6 21 4 2 5 2" xfId="30337" xr:uid="{00000000-0005-0000-0000-00000EAF0000}"/>
    <cellStyle name="Note 6 21 4 2 5 3" xfId="44790" xr:uid="{00000000-0005-0000-0000-00000FAF0000}"/>
    <cellStyle name="Note 6 21 4 2 6" xfId="19909" xr:uid="{00000000-0005-0000-0000-000010AF0000}"/>
    <cellStyle name="Note 6 21 4 3" xfId="3069" xr:uid="{00000000-0005-0000-0000-000011AF0000}"/>
    <cellStyle name="Note 6 21 4 3 2" xfId="5580" xr:uid="{00000000-0005-0000-0000-000012AF0000}"/>
    <cellStyle name="Note 6 21 4 3 2 2" xfId="14811" xr:uid="{00000000-0005-0000-0000-000013AF0000}"/>
    <cellStyle name="Note 6 21 4 3 2 2 2" xfId="32246" xr:uid="{00000000-0005-0000-0000-000014AF0000}"/>
    <cellStyle name="Note 6 21 4 3 2 2 3" xfId="46699" xr:uid="{00000000-0005-0000-0000-000015AF0000}"/>
    <cellStyle name="Note 6 21 4 3 2 3" xfId="17272" xr:uid="{00000000-0005-0000-0000-000016AF0000}"/>
    <cellStyle name="Note 6 21 4 3 2 3 2" xfId="34707" xr:uid="{00000000-0005-0000-0000-000017AF0000}"/>
    <cellStyle name="Note 6 21 4 3 2 3 3" xfId="49160" xr:uid="{00000000-0005-0000-0000-000018AF0000}"/>
    <cellStyle name="Note 6 21 4 3 2 4" xfId="23016" xr:uid="{00000000-0005-0000-0000-000019AF0000}"/>
    <cellStyle name="Note 6 21 4 3 2 5" xfId="37469" xr:uid="{00000000-0005-0000-0000-00001AAF0000}"/>
    <cellStyle name="Note 6 21 4 3 3" xfId="8042" xr:uid="{00000000-0005-0000-0000-00001BAF0000}"/>
    <cellStyle name="Note 6 21 4 3 3 2" xfId="25477" xr:uid="{00000000-0005-0000-0000-00001CAF0000}"/>
    <cellStyle name="Note 6 21 4 3 3 3" xfId="39930" xr:uid="{00000000-0005-0000-0000-00001DAF0000}"/>
    <cellStyle name="Note 6 21 4 3 4" xfId="10483" xr:uid="{00000000-0005-0000-0000-00001EAF0000}"/>
    <cellStyle name="Note 6 21 4 3 4 2" xfId="27918" xr:uid="{00000000-0005-0000-0000-00001FAF0000}"/>
    <cellStyle name="Note 6 21 4 3 4 3" xfId="42371" xr:uid="{00000000-0005-0000-0000-000020AF0000}"/>
    <cellStyle name="Note 6 21 4 3 5" xfId="12903" xr:uid="{00000000-0005-0000-0000-000021AF0000}"/>
    <cellStyle name="Note 6 21 4 3 5 2" xfId="30338" xr:uid="{00000000-0005-0000-0000-000022AF0000}"/>
    <cellStyle name="Note 6 21 4 3 5 3" xfId="44791" xr:uid="{00000000-0005-0000-0000-000023AF0000}"/>
    <cellStyle name="Note 6 21 4 3 6" xfId="19910" xr:uid="{00000000-0005-0000-0000-000024AF0000}"/>
    <cellStyle name="Note 6 21 4 4" xfId="3070" xr:uid="{00000000-0005-0000-0000-000025AF0000}"/>
    <cellStyle name="Note 6 21 4 4 2" xfId="5581" xr:uid="{00000000-0005-0000-0000-000026AF0000}"/>
    <cellStyle name="Note 6 21 4 4 2 2" xfId="23017" xr:uid="{00000000-0005-0000-0000-000027AF0000}"/>
    <cellStyle name="Note 6 21 4 4 2 3" xfId="37470" xr:uid="{00000000-0005-0000-0000-000028AF0000}"/>
    <cellStyle name="Note 6 21 4 4 3" xfId="8043" xr:uid="{00000000-0005-0000-0000-000029AF0000}"/>
    <cellStyle name="Note 6 21 4 4 3 2" xfId="25478" xr:uid="{00000000-0005-0000-0000-00002AAF0000}"/>
    <cellStyle name="Note 6 21 4 4 3 3" xfId="39931" xr:uid="{00000000-0005-0000-0000-00002BAF0000}"/>
    <cellStyle name="Note 6 21 4 4 4" xfId="10484" xr:uid="{00000000-0005-0000-0000-00002CAF0000}"/>
    <cellStyle name="Note 6 21 4 4 4 2" xfId="27919" xr:uid="{00000000-0005-0000-0000-00002DAF0000}"/>
    <cellStyle name="Note 6 21 4 4 4 3" xfId="42372" xr:uid="{00000000-0005-0000-0000-00002EAF0000}"/>
    <cellStyle name="Note 6 21 4 4 5" xfId="12904" xr:uid="{00000000-0005-0000-0000-00002FAF0000}"/>
    <cellStyle name="Note 6 21 4 4 5 2" xfId="30339" xr:uid="{00000000-0005-0000-0000-000030AF0000}"/>
    <cellStyle name="Note 6 21 4 4 5 3" xfId="44792" xr:uid="{00000000-0005-0000-0000-000031AF0000}"/>
    <cellStyle name="Note 6 21 4 4 6" xfId="15537" xr:uid="{00000000-0005-0000-0000-000032AF0000}"/>
    <cellStyle name="Note 6 21 4 4 6 2" xfId="32972" xr:uid="{00000000-0005-0000-0000-000033AF0000}"/>
    <cellStyle name="Note 6 21 4 4 6 3" xfId="47425" xr:uid="{00000000-0005-0000-0000-000034AF0000}"/>
    <cellStyle name="Note 6 21 4 4 7" xfId="19911" xr:uid="{00000000-0005-0000-0000-000035AF0000}"/>
    <cellStyle name="Note 6 21 4 4 8" xfId="20699" xr:uid="{00000000-0005-0000-0000-000036AF0000}"/>
    <cellStyle name="Note 6 21 4 5" xfId="5578" xr:uid="{00000000-0005-0000-0000-000037AF0000}"/>
    <cellStyle name="Note 6 21 4 5 2" xfId="14809" xr:uid="{00000000-0005-0000-0000-000038AF0000}"/>
    <cellStyle name="Note 6 21 4 5 2 2" xfId="32244" xr:uid="{00000000-0005-0000-0000-000039AF0000}"/>
    <cellStyle name="Note 6 21 4 5 2 3" xfId="46697" xr:uid="{00000000-0005-0000-0000-00003AAF0000}"/>
    <cellStyle name="Note 6 21 4 5 3" xfId="17270" xr:uid="{00000000-0005-0000-0000-00003BAF0000}"/>
    <cellStyle name="Note 6 21 4 5 3 2" xfId="34705" xr:uid="{00000000-0005-0000-0000-00003CAF0000}"/>
    <cellStyle name="Note 6 21 4 5 3 3" xfId="49158" xr:uid="{00000000-0005-0000-0000-00003DAF0000}"/>
    <cellStyle name="Note 6 21 4 5 4" xfId="23014" xr:uid="{00000000-0005-0000-0000-00003EAF0000}"/>
    <cellStyle name="Note 6 21 4 5 5" xfId="37467" xr:uid="{00000000-0005-0000-0000-00003FAF0000}"/>
    <cellStyle name="Note 6 21 4 6" xfId="8040" xr:uid="{00000000-0005-0000-0000-000040AF0000}"/>
    <cellStyle name="Note 6 21 4 6 2" xfId="25475" xr:uid="{00000000-0005-0000-0000-000041AF0000}"/>
    <cellStyle name="Note 6 21 4 6 3" xfId="39928" xr:uid="{00000000-0005-0000-0000-000042AF0000}"/>
    <cellStyle name="Note 6 21 4 7" xfId="10481" xr:uid="{00000000-0005-0000-0000-000043AF0000}"/>
    <cellStyle name="Note 6 21 4 7 2" xfId="27916" xr:uid="{00000000-0005-0000-0000-000044AF0000}"/>
    <cellStyle name="Note 6 21 4 7 3" xfId="42369" xr:uid="{00000000-0005-0000-0000-000045AF0000}"/>
    <cellStyle name="Note 6 21 4 8" xfId="12901" xr:uid="{00000000-0005-0000-0000-000046AF0000}"/>
    <cellStyle name="Note 6 21 4 8 2" xfId="30336" xr:uid="{00000000-0005-0000-0000-000047AF0000}"/>
    <cellStyle name="Note 6 21 4 8 3" xfId="44789" xr:uid="{00000000-0005-0000-0000-000048AF0000}"/>
    <cellStyle name="Note 6 21 4 9" xfId="19908" xr:uid="{00000000-0005-0000-0000-000049AF0000}"/>
    <cellStyle name="Note 6 21 5" xfId="3071" xr:uid="{00000000-0005-0000-0000-00004AAF0000}"/>
    <cellStyle name="Note 6 21 5 2" xfId="5582" xr:uid="{00000000-0005-0000-0000-00004BAF0000}"/>
    <cellStyle name="Note 6 21 5 2 2" xfId="14812" xr:uid="{00000000-0005-0000-0000-00004CAF0000}"/>
    <cellStyle name="Note 6 21 5 2 2 2" xfId="32247" xr:uid="{00000000-0005-0000-0000-00004DAF0000}"/>
    <cellStyle name="Note 6 21 5 2 2 3" xfId="46700" xr:uid="{00000000-0005-0000-0000-00004EAF0000}"/>
    <cellStyle name="Note 6 21 5 2 3" xfId="17273" xr:uid="{00000000-0005-0000-0000-00004FAF0000}"/>
    <cellStyle name="Note 6 21 5 2 3 2" xfId="34708" xr:uid="{00000000-0005-0000-0000-000050AF0000}"/>
    <cellStyle name="Note 6 21 5 2 3 3" xfId="49161" xr:uid="{00000000-0005-0000-0000-000051AF0000}"/>
    <cellStyle name="Note 6 21 5 2 4" xfId="23018" xr:uid="{00000000-0005-0000-0000-000052AF0000}"/>
    <cellStyle name="Note 6 21 5 2 5" xfId="37471" xr:uid="{00000000-0005-0000-0000-000053AF0000}"/>
    <cellStyle name="Note 6 21 5 3" xfId="8044" xr:uid="{00000000-0005-0000-0000-000054AF0000}"/>
    <cellStyle name="Note 6 21 5 3 2" xfId="25479" xr:uid="{00000000-0005-0000-0000-000055AF0000}"/>
    <cellStyle name="Note 6 21 5 3 3" xfId="39932" xr:uid="{00000000-0005-0000-0000-000056AF0000}"/>
    <cellStyle name="Note 6 21 5 4" xfId="10485" xr:uid="{00000000-0005-0000-0000-000057AF0000}"/>
    <cellStyle name="Note 6 21 5 4 2" xfId="27920" xr:uid="{00000000-0005-0000-0000-000058AF0000}"/>
    <cellStyle name="Note 6 21 5 4 3" xfId="42373" xr:uid="{00000000-0005-0000-0000-000059AF0000}"/>
    <cellStyle name="Note 6 21 5 5" xfId="12905" xr:uid="{00000000-0005-0000-0000-00005AAF0000}"/>
    <cellStyle name="Note 6 21 5 5 2" xfId="30340" xr:uid="{00000000-0005-0000-0000-00005BAF0000}"/>
    <cellStyle name="Note 6 21 5 5 3" xfId="44793" xr:uid="{00000000-0005-0000-0000-00005CAF0000}"/>
    <cellStyle name="Note 6 21 5 6" xfId="19912" xr:uid="{00000000-0005-0000-0000-00005DAF0000}"/>
    <cellStyle name="Note 6 21 6" xfId="3072" xr:uid="{00000000-0005-0000-0000-00005EAF0000}"/>
    <cellStyle name="Note 6 21 6 2" xfId="5583" xr:uid="{00000000-0005-0000-0000-00005FAF0000}"/>
    <cellStyle name="Note 6 21 6 2 2" xfId="14813" xr:uid="{00000000-0005-0000-0000-000060AF0000}"/>
    <cellStyle name="Note 6 21 6 2 2 2" xfId="32248" xr:uid="{00000000-0005-0000-0000-000061AF0000}"/>
    <cellStyle name="Note 6 21 6 2 2 3" xfId="46701" xr:uid="{00000000-0005-0000-0000-000062AF0000}"/>
    <cellStyle name="Note 6 21 6 2 3" xfId="17274" xr:uid="{00000000-0005-0000-0000-000063AF0000}"/>
    <cellStyle name="Note 6 21 6 2 3 2" xfId="34709" xr:uid="{00000000-0005-0000-0000-000064AF0000}"/>
    <cellStyle name="Note 6 21 6 2 3 3" xfId="49162" xr:uid="{00000000-0005-0000-0000-000065AF0000}"/>
    <cellStyle name="Note 6 21 6 2 4" xfId="23019" xr:uid="{00000000-0005-0000-0000-000066AF0000}"/>
    <cellStyle name="Note 6 21 6 2 5" xfId="37472" xr:uid="{00000000-0005-0000-0000-000067AF0000}"/>
    <cellStyle name="Note 6 21 6 3" xfId="8045" xr:uid="{00000000-0005-0000-0000-000068AF0000}"/>
    <cellStyle name="Note 6 21 6 3 2" xfId="25480" xr:uid="{00000000-0005-0000-0000-000069AF0000}"/>
    <cellStyle name="Note 6 21 6 3 3" xfId="39933" xr:uid="{00000000-0005-0000-0000-00006AAF0000}"/>
    <cellStyle name="Note 6 21 6 4" xfId="10486" xr:uid="{00000000-0005-0000-0000-00006BAF0000}"/>
    <cellStyle name="Note 6 21 6 4 2" xfId="27921" xr:uid="{00000000-0005-0000-0000-00006CAF0000}"/>
    <cellStyle name="Note 6 21 6 4 3" xfId="42374" xr:uid="{00000000-0005-0000-0000-00006DAF0000}"/>
    <cellStyle name="Note 6 21 6 5" xfId="12906" xr:uid="{00000000-0005-0000-0000-00006EAF0000}"/>
    <cellStyle name="Note 6 21 6 5 2" xfId="30341" xr:uid="{00000000-0005-0000-0000-00006FAF0000}"/>
    <cellStyle name="Note 6 21 6 5 3" xfId="44794" xr:uid="{00000000-0005-0000-0000-000070AF0000}"/>
    <cellStyle name="Note 6 21 6 6" xfId="19913" xr:uid="{00000000-0005-0000-0000-000071AF0000}"/>
    <cellStyle name="Note 6 21 7" xfId="3073" xr:uid="{00000000-0005-0000-0000-000072AF0000}"/>
    <cellStyle name="Note 6 21 7 2" xfId="5584" xr:uid="{00000000-0005-0000-0000-000073AF0000}"/>
    <cellStyle name="Note 6 21 7 2 2" xfId="23020" xr:uid="{00000000-0005-0000-0000-000074AF0000}"/>
    <cellStyle name="Note 6 21 7 2 3" xfId="37473" xr:uid="{00000000-0005-0000-0000-000075AF0000}"/>
    <cellStyle name="Note 6 21 7 3" xfId="8046" xr:uid="{00000000-0005-0000-0000-000076AF0000}"/>
    <cellStyle name="Note 6 21 7 3 2" xfId="25481" xr:uid="{00000000-0005-0000-0000-000077AF0000}"/>
    <cellStyle name="Note 6 21 7 3 3" xfId="39934" xr:uid="{00000000-0005-0000-0000-000078AF0000}"/>
    <cellStyle name="Note 6 21 7 4" xfId="10487" xr:uid="{00000000-0005-0000-0000-000079AF0000}"/>
    <cellStyle name="Note 6 21 7 4 2" xfId="27922" xr:uid="{00000000-0005-0000-0000-00007AAF0000}"/>
    <cellStyle name="Note 6 21 7 4 3" xfId="42375" xr:uid="{00000000-0005-0000-0000-00007BAF0000}"/>
    <cellStyle name="Note 6 21 7 5" xfId="12907" xr:uid="{00000000-0005-0000-0000-00007CAF0000}"/>
    <cellStyle name="Note 6 21 7 5 2" xfId="30342" xr:uid="{00000000-0005-0000-0000-00007DAF0000}"/>
    <cellStyle name="Note 6 21 7 5 3" xfId="44795" xr:uid="{00000000-0005-0000-0000-00007EAF0000}"/>
    <cellStyle name="Note 6 21 7 6" xfId="15538" xr:uid="{00000000-0005-0000-0000-00007FAF0000}"/>
    <cellStyle name="Note 6 21 7 6 2" xfId="32973" xr:uid="{00000000-0005-0000-0000-000080AF0000}"/>
    <cellStyle name="Note 6 21 7 6 3" xfId="47426" xr:uid="{00000000-0005-0000-0000-000081AF0000}"/>
    <cellStyle name="Note 6 21 7 7" xfId="19914" xr:uid="{00000000-0005-0000-0000-000082AF0000}"/>
    <cellStyle name="Note 6 21 7 8" xfId="20700" xr:uid="{00000000-0005-0000-0000-000083AF0000}"/>
    <cellStyle name="Note 6 21 8" xfId="5569" xr:uid="{00000000-0005-0000-0000-000084AF0000}"/>
    <cellStyle name="Note 6 21 8 2" xfId="14802" xr:uid="{00000000-0005-0000-0000-000085AF0000}"/>
    <cellStyle name="Note 6 21 8 2 2" xfId="32237" xr:uid="{00000000-0005-0000-0000-000086AF0000}"/>
    <cellStyle name="Note 6 21 8 2 3" xfId="46690" xr:uid="{00000000-0005-0000-0000-000087AF0000}"/>
    <cellStyle name="Note 6 21 8 3" xfId="17263" xr:uid="{00000000-0005-0000-0000-000088AF0000}"/>
    <cellStyle name="Note 6 21 8 3 2" xfId="34698" xr:uid="{00000000-0005-0000-0000-000089AF0000}"/>
    <cellStyle name="Note 6 21 8 3 3" xfId="49151" xr:uid="{00000000-0005-0000-0000-00008AAF0000}"/>
    <cellStyle name="Note 6 21 8 4" xfId="23005" xr:uid="{00000000-0005-0000-0000-00008BAF0000}"/>
    <cellStyle name="Note 6 21 8 5" xfId="37458" xr:uid="{00000000-0005-0000-0000-00008CAF0000}"/>
    <cellStyle name="Note 6 21 9" xfId="8031" xr:uid="{00000000-0005-0000-0000-00008DAF0000}"/>
    <cellStyle name="Note 6 21 9 2" xfId="25466" xr:uid="{00000000-0005-0000-0000-00008EAF0000}"/>
    <cellStyle name="Note 6 21 9 3" xfId="39919" xr:uid="{00000000-0005-0000-0000-00008FAF0000}"/>
    <cellStyle name="Note 6 22" xfId="3074" xr:uid="{00000000-0005-0000-0000-000090AF0000}"/>
    <cellStyle name="Note 6 22 10" xfId="10488" xr:uid="{00000000-0005-0000-0000-000091AF0000}"/>
    <cellStyle name="Note 6 22 10 2" xfId="27923" xr:uid="{00000000-0005-0000-0000-000092AF0000}"/>
    <cellStyle name="Note 6 22 10 3" xfId="42376" xr:uid="{00000000-0005-0000-0000-000093AF0000}"/>
    <cellStyle name="Note 6 22 11" xfId="12908" xr:uid="{00000000-0005-0000-0000-000094AF0000}"/>
    <cellStyle name="Note 6 22 11 2" xfId="30343" xr:uid="{00000000-0005-0000-0000-000095AF0000}"/>
    <cellStyle name="Note 6 22 11 3" xfId="44796" xr:uid="{00000000-0005-0000-0000-000096AF0000}"/>
    <cellStyle name="Note 6 22 12" xfId="19915" xr:uid="{00000000-0005-0000-0000-000097AF0000}"/>
    <cellStyle name="Note 6 22 2" xfId="3075" xr:uid="{00000000-0005-0000-0000-000098AF0000}"/>
    <cellStyle name="Note 6 22 2 2" xfId="3076" xr:uid="{00000000-0005-0000-0000-000099AF0000}"/>
    <cellStyle name="Note 6 22 2 2 2" xfId="5587" xr:uid="{00000000-0005-0000-0000-00009AAF0000}"/>
    <cellStyle name="Note 6 22 2 2 2 2" xfId="14816" xr:uid="{00000000-0005-0000-0000-00009BAF0000}"/>
    <cellStyle name="Note 6 22 2 2 2 2 2" xfId="32251" xr:uid="{00000000-0005-0000-0000-00009CAF0000}"/>
    <cellStyle name="Note 6 22 2 2 2 2 3" xfId="46704" xr:uid="{00000000-0005-0000-0000-00009DAF0000}"/>
    <cellStyle name="Note 6 22 2 2 2 3" xfId="17277" xr:uid="{00000000-0005-0000-0000-00009EAF0000}"/>
    <cellStyle name="Note 6 22 2 2 2 3 2" xfId="34712" xr:uid="{00000000-0005-0000-0000-00009FAF0000}"/>
    <cellStyle name="Note 6 22 2 2 2 3 3" xfId="49165" xr:uid="{00000000-0005-0000-0000-0000A0AF0000}"/>
    <cellStyle name="Note 6 22 2 2 2 4" xfId="23023" xr:uid="{00000000-0005-0000-0000-0000A1AF0000}"/>
    <cellStyle name="Note 6 22 2 2 2 5" xfId="37476" xr:uid="{00000000-0005-0000-0000-0000A2AF0000}"/>
    <cellStyle name="Note 6 22 2 2 3" xfId="8049" xr:uid="{00000000-0005-0000-0000-0000A3AF0000}"/>
    <cellStyle name="Note 6 22 2 2 3 2" xfId="25484" xr:uid="{00000000-0005-0000-0000-0000A4AF0000}"/>
    <cellStyle name="Note 6 22 2 2 3 3" xfId="39937" xr:uid="{00000000-0005-0000-0000-0000A5AF0000}"/>
    <cellStyle name="Note 6 22 2 2 4" xfId="10490" xr:uid="{00000000-0005-0000-0000-0000A6AF0000}"/>
    <cellStyle name="Note 6 22 2 2 4 2" xfId="27925" xr:uid="{00000000-0005-0000-0000-0000A7AF0000}"/>
    <cellStyle name="Note 6 22 2 2 4 3" xfId="42378" xr:uid="{00000000-0005-0000-0000-0000A8AF0000}"/>
    <cellStyle name="Note 6 22 2 2 5" xfId="12910" xr:uid="{00000000-0005-0000-0000-0000A9AF0000}"/>
    <cellStyle name="Note 6 22 2 2 5 2" xfId="30345" xr:uid="{00000000-0005-0000-0000-0000AAAF0000}"/>
    <cellStyle name="Note 6 22 2 2 5 3" xfId="44798" xr:uid="{00000000-0005-0000-0000-0000ABAF0000}"/>
    <cellStyle name="Note 6 22 2 2 6" xfId="19917" xr:uid="{00000000-0005-0000-0000-0000ACAF0000}"/>
    <cellStyle name="Note 6 22 2 3" xfId="3077" xr:uid="{00000000-0005-0000-0000-0000ADAF0000}"/>
    <cellStyle name="Note 6 22 2 3 2" xfId="5588" xr:uid="{00000000-0005-0000-0000-0000AEAF0000}"/>
    <cellStyle name="Note 6 22 2 3 2 2" xfId="14817" xr:uid="{00000000-0005-0000-0000-0000AFAF0000}"/>
    <cellStyle name="Note 6 22 2 3 2 2 2" xfId="32252" xr:uid="{00000000-0005-0000-0000-0000B0AF0000}"/>
    <cellStyle name="Note 6 22 2 3 2 2 3" xfId="46705" xr:uid="{00000000-0005-0000-0000-0000B1AF0000}"/>
    <cellStyle name="Note 6 22 2 3 2 3" xfId="17278" xr:uid="{00000000-0005-0000-0000-0000B2AF0000}"/>
    <cellStyle name="Note 6 22 2 3 2 3 2" xfId="34713" xr:uid="{00000000-0005-0000-0000-0000B3AF0000}"/>
    <cellStyle name="Note 6 22 2 3 2 3 3" xfId="49166" xr:uid="{00000000-0005-0000-0000-0000B4AF0000}"/>
    <cellStyle name="Note 6 22 2 3 2 4" xfId="23024" xr:uid="{00000000-0005-0000-0000-0000B5AF0000}"/>
    <cellStyle name="Note 6 22 2 3 2 5" xfId="37477" xr:uid="{00000000-0005-0000-0000-0000B6AF0000}"/>
    <cellStyle name="Note 6 22 2 3 3" xfId="8050" xr:uid="{00000000-0005-0000-0000-0000B7AF0000}"/>
    <cellStyle name="Note 6 22 2 3 3 2" xfId="25485" xr:uid="{00000000-0005-0000-0000-0000B8AF0000}"/>
    <cellStyle name="Note 6 22 2 3 3 3" xfId="39938" xr:uid="{00000000-0005-0000-0000-0000B9AF0000}"/>
    <cellStyle name="Note 6 22 2 3 4" xfId="10491" xr:uid="{00000000-0005-0000-0000-0000BAAF0000}"/>
    <cellStyle name="Note 6 22 2 3 4 2" xfId="27926" xr:uid="{00000000-0005-0000-0000-0000BBAF0000}"/>
    <cellStyle name="Note 6 22 2 3 4 3" xfId="42379" xr:uid="{00000000-0005-0000-0000-0000BCAF0000}"/>
    <cellStyle name="Note 6 22 2 3 5" xfId="12911" xr:uid="{00000000-0005-0000-0000-0000BDAF0000}"/>
    <cellStyle name="Note 6 22 2 3 5 2" xfId="30346" xr:uid="{00000000-0005-0000-0000-0000BEAF0000}"/>
    <cellStyle name="Note 6 22 2 3 5 3" xfId="44799" xr:uid="{00000000-0005-0000-0000-0000BFAF0000}"/>
    <cellStyle name="Note 6 22 2 3 6" xfId="19918" xr:uid="{00000000-0005-0000-0000-0000C0AF0000}"/>
    <cellStyle name="Note 6 22 2 4" xfId="3078" xr:uid="{00000000-0005-0000-0000-0000C1AF0000}"/>
    <cellStyle name="Note 6 22 2 4 2" xfId="5589" xr:uid="{00000000-0005-0000-0000-0000C2AF0000}"/>
    <cellStyle name="Note 6 22 2 4 2 2" xfId="23025" xr:uid="{00000000-0005-0000-0000-0000C3AF0000}"/>
    <cellStyle name="Note 6 22 2 4 2 3" xfId="37478" xr:uid="{00000000-0005-0000-0000-0000C4AF0000}"/>
    <cellStyle name="Note 6 22 2 4 3" xfId="8051" xr:uid="{00000000-0005-0000-0000-0000C5AF0000}"/>
    <cellStyle name="Note 6 22 2 4 3 2" xfId="25486" xr:uid="{00000000-0005-0000-0000-0000C6AF0000}"/>
    <cellStyle name="Note 6 22 2 4 3 3" xfId="39939" xr:uid="{00000000-0005-0000-0000-0000C7AF0000}"/>
    <cellStyle name="Note 6 22 2 4 4" xfId="10492" xr:uid="{00000000-0005-0000-0000-0000C8AF0000}"/>
    <cellStyle name="Note 6 22 2 4 4 2" xfId="27927" xr:uid="{00000000-0005-0000-0000-0000C9AF0000}"/>
    <cellStyle name="Note 6 22 2 4 4 3" xfId="42380" xr:uid="{00000000-0005-0000-0000-0000CAAF0000}"/>
    <cellStyle name="Note 6 22 2 4 5" xfId="12912" xr:uid="{00000000-0005-0000-0000-0000CBAF0000}"/>
    <cellStyle name="Note 6 22 2 4 5 2" xfId="30347" xr:uid="{00000000-0005-0000-0000-0000CCAF0000}"/>
    <cellStyle name="Note 6 22 2 4 5 3" xfId="44800" xr:uid="{00000000-0005-0000-0000-0000CDAF0000}"/>
    <cellStyle name="Note 6 22 2 4 6" xfId="15539" xr:uid="{00000000-0005-0000-0000-0000CEAF0000}"/>
    <cellStyle name="Note 6 22 2 4 6 2" xfId="32974" xr:uid="{00000000-0005-0000-0000-0000CFAF0000}"/>
    <cellStyle name="Note 6 22 2 4 6 3" xfId="47427" xr:uid="{00000000-0005-0000-0000-0000D0AF0000}"/>
    <cellStyle name="Note 6 22 2 4 7" xfId="19919" xr:uid="{00000000-0005-0000-0000-0000D1AF0000}"/>
    <cellStyle name="Note 6 22 2 4 8" xfId="20701" xr:uid="{00000000-0005-0000-0000-0000D2AF0000}"/>
    <cellStyle name="Note 6 22 2 5" xfId="5586" xr:uid="{00000000-0005-0000-0000-0000D3AF0000}"/>
    <cellStyle name="Note 6 22 2 5 2" xfId="14815" xr:uid="{00000000-0005-0000-0000-0000D4AF0000}"/>
    <cellStyle name="Note 6 22 2 5 2 2" xfId="32250" xr:uid="{00000000-0005-0000-0000-0000D5AF0000}"/>
    <cellStyle name="Note 6 22 2 5 2 3" xfId="46703" xr:uid="{00000000-0005-0000-0000-0000D6AF0000}"/>
    <cellStyle name="Note 6 22 2 5 3" xfId="17276" xr:uid="{00000000-0005-0000-0000-0000D7AF0000}"/>
    <cellStyle name="Note 6 22 2 5 3 2" xfId="34711" xr:uid="{00000000-0005-0000-0000-0000D8AF0000}"/>
    <cellStyle name="Note 6 22 2 5 3 3" xfId="49164" xr:uid="{00000000-0005-0000-0000-0000D9AF0000}"/>
    <cellStyle name="Note 6 22 2 5 4" xfId="23022" xr:uid="{00000000-0005-0000-0000-0000DAAF0000}"/>
    <cellStyle name="Note 6 22 2 5 5" xfId="37475" xr:uid="{00000000-0005-0000-0000-0000DBAF0000}"/>
    <cellStyle name="Note 6 22 2 6" xfId="8048" xr:uid="{00000000-0005-0000-0000-0000DCAF0000}"/>
    <cellStyle name="Note 6 22 2 6 2" xfId="25483" xr:uid="{00000000-0005-0000-0000-0000DDAF0000}"/>
    <cellStyle name="Note 6 22 2 6 3" xfId="39936" xr:uid="{00000000-0005-0000-0000-0000DEAF0000}"/>
    <cellStyle name="Note 6 22 2 7" xfId="10489" xr:uid="{00000000-0005-0000-0000-0000DFAF0000}"/>
    <cellStyle name="Note 6 22 2 7 2" xfId="27924" xr:uid="{00000000-0005-0000-0000-0000E0AF0000}"/>
    <cellStyle name="Note 6 22 2 7 3" xfId="42377" xr:uid="{00000000-0005-0000-0000-0000E1AF0000}"/>
    <cellStyle name="Note 6 22 2 8" xfId="12909" xr:uid="{00000000-0005-0000-0000-0000E2AF0000}"/>
    <cellStyle name="Note 6 22 2 8 2" xfId="30344" xr:uid="{00000000-0005-0000-0000-0000E3AF0000}"/>
    <cellStyle name="Note 6 22 2 8 3" xfId="44797" xr:uid="{00000000-0005-0000-0000-0000E4AF0000}"/>
    <cellStyle name="Note 6 22 2 9" xfId="19916" xr:uid="{00000000-0005-0000-0000-0000E5AF0000}"/>
    <cellStyle name="Note 6 22 3" xfId="3079" xr:uid="{00000000-0005-0000-0000-0000E6AF0000}"/>
    <cellStyle name="Note 6 22 3 2" xfId="3080" xr:uid="{00000000-0005-0000-0000-0000E7AF0000}"/>
    <cellStyle name="Note 6 22 3 2 2" xfId="5591" xr:uid="{00000000-0005-0000-0000-0000E8AF0000}"/>
    <cellStyle name="Note 6 22 3 2 2 2" xfId="14819" xr:uid="{00000000-0005-0000-0000-0000E9AF0000}"/>
    <cellStyle name="Note 6 22 3 2 2 2 2" xfId="32254" xr:uid="{00000000-0005-0000-0000-0000EAAF0000}"/>
    <cellStyle name="Note 6 22 3 2 2 2 3" xfId="46707" xr:uid="{00000000-0005-0000-0000-0000EBAF0000}"/>
    <cellStyle name="Note 6 22 3 2 2 3" xfId="17280" xr:uid="{00000000-0005-0000-0000-0000ECAF0000}"/>
    <cellStyle name="Note 6 22 3 2 2 3 2" xfId="34715" xr:uid="{00000000-0005-0000-0000-0000EDAF0000}"/>
    <cellStyle name="Note 6 22 3 2 2 3 3" xfId="49168" xr:uid="{00000000-0005-0000-0000-0000EEAF0000}"/>
    <cellStyle name="Note 6 22 3 2 2 4" xfId="23027" xr:uid="{00000000-0005-0000-0000-0000EFAF0000}"/>
    <cellStyle name="Note 6 22 3 2 2 5" xfId="37480" xr:uid="{00000000-0005-0000-0000-0000F0AF0000}"/>
    <cellStyle name="Note 6 22 3 2 3" xfId="8053" xr:uid="{00000000-0005-0000-0000-0000F1AF0000}"/>
    <cellStyle name="Note 6 22 3 2 3 2" xfId="25488" xr:uid="{00000000-0005-0000-0000-0000F2AF0000}"/>
    <cellStyle name="Note 6 22 3 2 3 3" xfId="39941" xr:uid="{00000000-0005-0000-0000-0000F3AF0000}"/>
    <cellStyle name="Note 6 22 3 2 4" xfId="10494" xr:uid="{00000000-0005-0000-0000-0000F4AF0000}"/>
    <cellStyle name="Note 6 22 3 2 4 2" xfId="27929" xr:uid="{00000000-0005-0000-0000-0000F5AF0000}"/>
    <cellStyle name="Note 6 22 3 2 4 3" xfId="42382" xr:uid="{00000000-0005-0000-0000-0000F6AF0000}"/>
    <cellStyle name="Note 6 22 3 2 5" xfId="12914" xr:uid="{00000000-0005-0000-0000-0000F7AF0000}"/>
    <cellStyle name="Note 6 22 3 2 5 2" xfId="30349" xr:uid="{00000000-0005-0000-0000-0000F8AF0000}"/>
    <cellStyle name="Note 6 22 3 2 5 3" xfId="44802" xr:uid="{00000000-0005-0000-0000-0000F9AF0000}"/>
    <cellStyle name="Note 6 22 3 2 6" xfId="19921" xr:uid="{00000000-0005-0000-0000-0000FAAF0000}"/>
    <cellStyle name="Note 6 22 3 3" xfId="3081" xr:uid="{00000000-0005-0000-0000-0000FBAF0000}"/>
    <cellStyle name="Note 6 22 3 3 2" xfId="5592" xr:uid="{00000000-0005-0000-0000-0000FCAF0000}"/>
    <cellStyle name="Note 6 22 3 3 2 2" xfId="14820" xr:uid="{00000000-0005-0000-0000-0000FDAF0000}"/>
    <cellStyle name="Note 6 22 3 3 2 2 2" xfId="32255" xr:uid="{00000000-0005-0000-0000-0000FEAF0000}"/>
    <cellStyle name="Note 6 22 3 3 2 2 3" xfId="46708" xr:uid="{00000000-0005-0000-0000-0000FFAF0000}"/>
    <cellStyle name="Note 6 22 3 3 2 3" xfId="17281" xr:uid="{00000000-0005-0000-0000-000000B00000}"/>
    <cellStyle name="Note 6 22 3 3 2 3 2" xfId="34716" xr:uid="{00000000-0005-0000-0000-000001B00000}"/>
    <cellStyle name="Note 6 22 3 3 2 3 3" xfId="49169" xr:uid="{00000000-0005-0000-0000-000002B00000}"/>
    <cellStyle name="Note 6 22 3 3 2 4" xfId="23028" xr:uid="{00000000-0005-0000-0000-000003B00000}"/>
    <cellStyle name="Note 6 22 3 3 2 5" xfId="37481" xr:uid="{00000000-0005-0000-0000-000004B00000}"/>
    <cellStyle name="Note 6 22 3 3 3" xfId="8054" xr:uid="{00000000-0005-0000-0000-000005B00000}"/>
    <cellStyle name="Note 6 22 3 3 3 2" xfId="25489" xr:uid="{00000000-0005-0000-0000-000006B00000}"/>
    <cellStyle name="Note 6 22 3 3 3 3" xfId="39942" xr:uid="{00000000-0005-0000-0000-000007B00000}"/>
    <cellStyle name="Note 6 22 3 3 4" xfId="10495" xr:uid="{00000000-0005-0000-0000-000008B00000}"/>
    <cellStyle name="Note 6 22 3 3 4 2" xfId="27930" xr:uid="{00000000-0005-0000-0000-000009B00000}"/>
    <cellStyle name="Note 6 22 3 3 4 3" xfId="42383" xr:uid="{00000000-0005-0000-0000-00000AB00000}"/>
    <cellStyle name="Note 6 22 3 3 5" xfId="12915" xr:uid="{00000000-0005-0000-0000-00000BB00000}"/>
    <cellStyle name="Note 6 22 3 3 5 2" xfId="30350" xr:uid="{00000000-0005-0000-0000-00000CB00000}"/>
    <cellStyle name="Note 6 22 3 3 5 3" xfId="44803" xr:uid="{00000000-0005-0000-0000-00000DB00000}"/>
    <cellStyle name="Note 6 22 3 3 6" xfId="19922" xr:uid="{00000000-0005-0000-0000-00000EB00000}"/>
    <cellStyle name="Note 6 22 3 4" xfId="3082" xr:uid="{00000000-0005-0000-0000-00000FB00000}"/>
    <cellStyle name="Note 6 22 3 4 2" xfId="5593" xr:uid="{00000000-0005-0000-0000-000010B00000}"/>
    <cellStyle name="Note 6 22 3 4 2 2" xfId="23029" xr:uid="{00000000-0005-0000-0000-000011B00000}"/>
    <cellStyle name="Note 6 22 3 4 2 3" xfId="37482" xr:uid="{00000000-0005-0000-0000-000012B00000}"/>
    <cellStyle name="Note 6 22 3 4 3" xfId="8055" xr:uid="{00000000-0005-0000-0000-000013B00000}"/>
    <cellStyle name="Note 6 22 3 4 3 2" xfId="25490" xr:uid="{00000000-0005-0000-0000-000014B00000}"/>
    <cellStyle name="Note 6 22 3 4 3 3" xfId="39943" xr:uid="{00000000-0005-0000-0000-000015B00000}"/>
    <cellStyle name="Note 6 22 3 4 4" xfId="10496" xr:uid="{00000000-0005-0000-0000-000016B00000}"/>
    <cellStyle name="Note 6 22 3 4 4 2" xfId="27931" xr:uid="{00000000-0005-0000-0000-000017B00000}"/>
    <cellStyle name="Note 6 22 3 4 4 3" xfId="42384" xr:uid="{00000000-0005-0000-0000-000018B00000}"/>
    <cellStyle name="Note 6 22 3 4 5" xfId="12916" xr:uid="{00000000-0005-0000-0000-000019B00000}"/>
    <cellStyle name="Note 6 22 3 4 5 2" xfId="30351" xr:uid="{00000000-0005-0000-0000-00001AB00000}"/>
    <cellStyle name="Note 6 22 3 4 5 3" xfId="44804" xr:uid="{00000000-0005-0000-0000-00001BB00000}"/>
    <cellStyle name="Note 6 22 3 4 6" xfId="15540" xr:uid="{00000000-0005-0000-0000-00001CB00000}"/>
    <cellStyle name="Note 6 22 3 4 6 2" xfId="32975" xr:uid="{00000000-0005-0000-0000-00001DB00000}"/>
    <cellStyle name="Note 6 22 3 4 6 3" xfId="47428" xr:uid="{00000000-0005-0000-0000-00001EB00000}"/>
    <cellStyle name="Note 6 22 3 4 7" xfId="19923" xr:uid="{00000000-0005-0000-0000-00001FB00000}"/>
    <cellStyle name="Note 6 22 3 4 8" xfId="20702" xr:uid="{00000000-0005-0000-0000-000020B00000}"/>
    <cellStyle name="Note 6 22 3 5" xfId="5590" xr:uid="{00000000-0005-0000-0000-000021B00000}"/>
    <cellStyle name="Note 6 22 3 5 2" xfId="14818" xr:uid="{00000000-0005-0000-0000-000022B00000}"/>
    <cellStyle name="Note 6 22 3 5 2 2" xfId="32253" xr:uid="{00000000-0005-0000-0000-000023B00000}"/>
    <cellStyle name="Note 6 22 3 5 2 3" xfId="46706" xr:uid="{00000000-0005-0000-0000-000024B00000}"/>
    <cellStyle name="Note 6 22 3 5 3" xfId="17279" xr:uid="{00000000-0005-0000-0000-000025B00000}"/>
    <cellStyle name="Note 6 22 3 5 3 2" xfId="34714" xr:uid="{00000000-0005-0000-0000-000026B00000}"/>
    <cellStyle name="Note 6 22 3 5 3 3" xfId="49167" xr:uid="{00000000-0005-0000-0000-000027B00000}"/>
    <cellStyle name="Note 6 22 3 5 4" xfId="23026" xr:uid="{00000000-0005-0000-0000-000028B00000}"/>
    <cellStyle name="Note 6 22 3 5 5" xfId="37479" xr:uid="{00000000-0005-0000-0000-000029B00000}"/>
    <cellStyle name="Note 6 22 3 6" xfId="8052" xr:uid="{00000000-0005-0000-0000-00002AB00000}"/>
    <cellStyle name="Note 6 22 3 6 2" xfId="25487" xr:uid="{00000000-0005-0000-0000-00002BB00000}"/>
    <cellStyle name="Note 6 22 3 6 3" xfId="39940" xr:uid="{00000000-0005-0000-0000-00002CB00000}"/>
    <cellStyle name="Note 6 22 3 7" xfId="10493" xr:uid="{00000000-0005-0000-0000-00002DB00000}"/>
    <cellStyle name="Note 6 22 3 7 2" xfId="27928" xr:uid="{00000000-0005-0000-0000-00002EB00000}"/>
    <cellStyle name="Note 6 22 3 7 3" xfId="42381" xr:uid="{00000000-0005-0000-0000-00002FB00000}"/>
    <cellStyle name="Note 6 22 3 8" xfId="12913" xr:uid="{00000000-0005-0000-0000-000030B00000}"/>
    <cellStyle name="Note 6 22 3 8 2" xfId="30348" xr:uid="{00000000-0005-0000-0000-000031B00000}"/>
    <cellStyle name="Note 6 22 3 8 3" xfId="44801" xr:uid="{00000000-0005-0000-0000-000032B00000}"/>
    <cellStyle name="Note 6 22 3 9" xfId="19920" xr:uid="{00000000-0005-0000-0000-000033B00000}"/>
    <cellStyle name="Note 6 22 4" xfId="3083" xr:uid="{00000000-0005-0000-0000-000034B00000}"/>
    <cellStyle name="Note 6 22 4 2" xfId="3084" xr:uid="{00000000-0005-0000-0000-000035B00000}"/>
    <cellStyle name="Note 6 22 4 2 2" xfId="5595" xr:uid="{00000000-0005-0000-0000-000036B00000}"/>
    <cellStyle name="Note 6 22 4 2 2 2" xfId="14822" xr:uid="{00000000-0005-0000-0000-000037B00000}"/>
    <cellStyle name="Note 6 22 4 2 2 2 2" xfId="32257" xr:uid="{00000000-0005-0000-0000-000038B00000}"/>
    <cellStyle name="Note 6 22 4 2 2 2 3" xfId="46710" xr:uid="{00000000-0005-0000-0000-000039B00000}"/>
    <cellStyle name="Note 6 22 4 2 2 3" xfId="17283" xr:uid="{00000000-0005-0000-0000-00003AB00000}"/>
    <cellStyle name="Note 6 22 4 2 2 3 2" xfId="34718" xr:uid="{00000000-0005-0000-0000-00003BB00000}"/>
    <cellStyle name="Note 6 22 4 2 2 3 3" xfId="49171" xr:uid="{00000000-0005-0000-0000-00003CB00000}"/>
    <cellStyle name="Note 6 22 4 2 2 4" xfId="23031" xr:uid="{00000000-0005-0000-0000-00003DB00000}"/>
    <cellStyle name="Note 6 22 4 2 2 5" xfId="37484" xr:uid="{00000000-0005-0000-0000-00003EB00000}"/>
    <cellStyle name="Note 6 22 4 2 3" xfId="8057" xr:uid="{00000000-0005-0000-0000-00003FB00000}"/>
    <cellStyle name="Note 6 22 4 2 3 2" xfId="25492" xr:uid="{00000000-0005-0000-0000-000040B00000}"/>
    <cellStyle name="Note 6 22 4 2 3 3" xfId="39945" xr:uid="{00000000-0005-0000-0000-000041B00000}"/>
    <cellStyle name="Note 6 22 4 2 4" xfId="10498" xr:uid="{00000000-0005-0000-0000-000042B00000}"/>
    <cellStyle name="Note 6 22 4 2 4 2" xfId="27933" xr:uid="{00000000-0005-0000-0000-000043B00000}"/>
    <cellStyle name="Note 6 22 4 2 4 3" xfId="42386" xr:uid="{00000000-0005-0000-0000-000044B00000}"/>
    <cellStyle name="Note 6 22 4 2 5" xfId="12918" xr:uid="{00000000-0005-0000-0000-000045B00000}"/>
    <cellStyle name="Note 6 22 4 2 5 2" xfId="30353" xr:uid="{00000000-0005-0000-0000-000046B00000}"/>
    <cellStyle name="Note 6 22 4 2 5 3" xfId="44806" xr:uid="{00000000-0005-0000-0000-000047B00000}"/>
    <cellStyle name="Note 6 22 4 2 6" xfId="19925" xr:uid="{00000000-0005-0000-0000-000048B00000}"/>
    <cellStyle name="Note 6 22 4 3" xfId="3085" xr:uid="{00000000-0005-0000-0000-000049B00000}"/>
    <cellStyle name="Note 6 22 4 3 2" xfId="5596" xr:uid="{00000000-0005-0000-0000-00004AB00000}"/>
    <cellStyle name="Note 6 22 4 3 2 2" xfId="14823" xr:uid="{00000000-0005-0000-0000-00004BB00000}"/>
    <cellStyle name="Note 6 22 4 3 2 2 2" xfId="32258" xr:uid="{00000000-0005-0000-0000-00004CB00000}"/>
    <cellStyle name="Note 6 22 4 3 2 2 3" xfId="46711" xr:uid="{00000000-0005-0000-0000-00004DB00000}"/>
    <cellStyle name="Note 6 22 4 3 2 3" xfId="17284" xr:uid="{00000000-0005-0000-0000-00004EB00000}"/>
    <cellStyle name="Note 6 22 4 3 2 3 2" xfId="34719" xr:uid="{00000000-0005-0000-0000-00004FB00000}"/>
    <cellStyle name="Note 6 22 4 3 2 3 3" xfId="49172" xr:uid="{00000000-0005-0000-0000-000050B00000}"/>
    <cellStyle name="Note 6 22 4 3 2 4" xfId="23032" xr:uid="{00000000-0005-0000-0000-000051B00000}"/>
    <cellStyle name="Note 6 22 4 3 2 5" xfId="37485" xr:uid="{00000000-0005-0000-0000-000052B00000}"/>
    <cellStyle name="Note 6 22 4 3 3" xfId="8058" xr:uid="{00000000-0005-0000-0000-000053B00000}"/>
    <cellStyle name="Note 6 22 4 3 3 2" xfId="25493" xr:uid="{00000000-0005-0000-0000-000054B00000}"/>
    <cellStyle name="Note 6 22 4 3 3 3" xfId="39946" xr:uid="{00000000-0005-0000-0000-000055B00000}"/>
    <cellStyle name="Note 6 22 4 3 4" xfId="10499" xr:uid="{00000000-0005-0000-0000-000056B00000}"/>
    <cellStyle name="Note 6 22 4 3 4 2" xfId="27934" xr:uid="{00000000-0005-0000-0000-000057B00000}"/>
    <cellStyle name="Note 6 22 4 3 4 3" xfId="42387" xr:uid="{00000000-0005-0000-0000-000058B00000}"/>
    <cellStyle name="Note 6 22 4 3 5" xfId="12919" xr:uid="{00000000-0005-0000-0000-000059B00000}"/>
    <cellStyle name="Note 6 22 4 3 5 2" xfId="30354" xr:uid="{00000000-0005-0000-0000-00005AB00000}"/>
    <cellStyle name="Note 6 22 4 3 5 3" xfId="44807" xr:uid="{00000000-0005-0000-0000-00005BB00000}"/>
    <cellStyle name="Note 6 22 4 3 6" xfId="19926" xr:uid="{00000000-0005-0000-0000-00005CB00000}"/>
    <cellStyle name="Note 6 22 4 4" xfId="3086" xr:uid="{00000000-0005-0000-0000-00005DB00000}"/>
    <cellStyle name="Note 6 22 4 4 2" xfId="5597" xr:uid="{00000000-0005-0000-0000-00005EB00000}"/>
    <cellStyle name="Note 6 22 4 4 2 2" xfId="23033" xr:uid="{00000000-0005-0000-0000-00005FB00000}"/>
    <cellStyle name="Note 6 22 4 4 2 3" xfId="37486" xr:uid="{00000000-0005-0000-0000-000060B00000}"/>
    <cellStyle name="Note 6 22 4 4 3" xfId="8059" xr:uid="{00000000-0005-0000-0000-000061B00000}"/>
    <cellStyle name="Note 6 22 4 4 3 2" xfId="25494" xr:uid="{00000000-0005-0000-0000-000062B00000}"/>
    <cellStyle name="Note 6 22 4 4 3 3" xfId="39947" xr:uid="{00000000-0005-0000-0000-000063B00000}"/>
    <cellStyle name="Note 6 22 4 4 4" xfId="10500" xr:uid="{00000000-0005-0000-0000-000064B00000}"/>
    <cellStyle name="Note 6 22 4 4 4 2" xfId="27935" xr:uid="{00000000-0005-0000-0000-000065B00000}"/>
    <cellStyle name="Note 6 22 4 4 4 3" xfId="42388" xr:uid="{00000000-0005-0000-0000-000066B00000}"/>
    <cellStyle name="Note 6 22 4 4 5" xfId="12920" xr:uid="{00000000-0005-0000-0000-000067B00000}"/>
    <cellStyle name="Note 6 22 4 4 5 2" xfId="30355" xr:uid="{00000000-0005-0000-0000-000068B00000}"/>
    <cellStyle name="Note 6 22 4 4 5 3" xfId="44808" xr:uid="{00000000-0005-0000-0000-000069B00000}"/>
    <cellStyle name="Note 6 22 4 4 6" xfId="15541" xr:uid="{00000000-0005-0000-0000-00006AB00000}"/>
    <cellStyle name="Note 6 22 4 4 6 2" xfId="32976" xr:uid="{00000000-0005-0000-0000-00006BB00000}"/>
    <cellStyle name="Note 6 22 4 4 6 3" xfId="47429" xr:uid="{00000000-0005-0000-0000-00006CB00000}"/>
    <cellStyle name="Note 6 22 4 4 7" xfId="19927" xr:uid="{00000000-0005-0000-0000-00006DB00000}"/>
    <cellStyle name="Note 6 22 4 4 8" xfId="20703" xr:uid="{00000000-0005-0000-0000-00006EB00000}"/>
    <cellStyle name="Note 6 22 4 5" xfId="5594" xr:uid="{00000000-0005-0000-0000-00006FB00000}"/>
    <cellStyle name="Note 6 22 4 5 2" xfId="14821" xr:uid="{00000000-0005-0000-0000-000070B00000}"/>
    <cellStyle name="Note 6 22 4 5 2 2" xfId="32256" xr:uid="{00000000-0005-0000-0000-000071B00000}"/>
    <cellStyle name="Note 6 22 4 5 2 3" xfId="46709" xr:uid="{00000000-0005-0000-0000-000072B00000}"/>
    <cellStyle name="Note 6 22 4 5 3" xfId="17282" xr:uid="{00000000-0005-0000-0000-000073B00000}"/>
    <cellStyle name="Note 6 22 4 5 3 2" xfId="34717" xr:uid="{00000000-0005-0000-0000-000074B00000}"/>
    <cellStyle name="Note 6 22 4 5 3 3" xfId="49170" xr:uid="{00000000-0005-0000-0000-000075B00000}"/>
    <cellStyle name="Note 6 22 4 5 4" xfId="23030" xr:uid="{00000000-0005-0000-0000-000076B00000}"/>
    <cellStyle name="Note 6 22 4 5 5" xfId="37483" xr:uid="{00000000-0005-0000-0000-000077B00000}"/>
    <cellStyle name="Note 6 22 4 6" xfId="8056" xr:uid="{00000000-0005-0000-0000-000078B00000}"/>
    <cellStyle name="Note 6 22 4 6 2" xfId="25491" xr:uid="{00000000-0005-0000-0000-000079B00000}"/>
    <cellStyle name="Note 6 22 4 6 3" xfId="39944" xr:uid="{00000000-0005-0000-0000-00007AB00000}"/>
    <cellStyle name="Note 6 22 4 7" xfId="10497" xr:uid="{00000000-0005-0000-0000-00007BB00000}"/>
    <cellStyle name="Note 6 22 4 7 2" xfId="27932" xr:uid="{00000000-0005-0000-0000-00007CB00000}"/>
    <cellStyle name="Note 6 22 4 7 3" xfId="42385" xr:uid="{00000000-0005-0000-0000-00007DB00000}"/>
    <cellStyle name="Note 6 22 4 8" xfId="12917" xr:uid="{00000000-0005-0000-0000-00007EB00000}"/>
    <cellStyle name="Note 6 22 4 8 2" xfId="30352" xr:uid="{00000000-0005-0000-0000-00007FB00000}"/>
    <cellStyle name="Note 6 22 4 8 3" xfId="44805" xr:uid="{00000000-0005-0000-0000-000080B00000}"/>
    <cellStyle name="Note 6 22 4 9" xfId="19924" xr:uid="{00000000-0005-0000-0000-000081B00000}"/>
    <cellStyle name="Note 6 22 5" xfId="3087" xr:uid="{00000000-0005-0000-0000-000082B00000}"/>
    <cellStyle name="Note 6 22 5 2" xfId="5598" xr:uid="{00000000-0005-0000-0000-000083B00000}"/>
    <cellStyle name="Note 6 22 5 2 2" xfId="14824" xr:uid="{00000000-0005-0000-0000-000084B00000}"/>
    <cellStyle name="Note 6 22 5 2 2 2" xfId="32259" xr:uid="{00000000-0005-0000-0000-000085B00000}"/>
    <cellStyle name="Note 6 22 5 2 2 3" xfId="46712" xr:uid="{00000000-0005-0000-0000-000086B00000}"/>
    <cellStyle name="Note 6 22 5 2 3" xfId="17285" xr:uid="{00000000-0005-0000-0000-000087B00000}"/>
    <cellStyle name="Note 6 22 5 2 3 2" xfId="34720" xr:uid="{00000000-0005-0000-0000-000088B00000}"/>
    <cellStyle name="Note 6 22 5 2 3 3" xfId="49173" xr:uid="{00000000-0005-0000-0000-000089B00000}"/>
    <cellStyle name="Note 6 22 5 2 4" xfId="23034" xr:uid="{00000000-0005-0000-0000-00008AB00000}"/>
    <cellStyle name="Note 6 22 5 2 5" xfId="37487" xr:uid="{00000000-0005-0000-0000-00008BB00000}"/>
    <cellStyle name="Note 6 22 5 3" xfId="8060" xr:uid="{00000000-0005-0000-0000-00008CB00000}"/>
    <cellStyle name="Note 6 22 5 3 2" xfId="25495" xr:uid="{00000000-0005-0000-0000-00008DB00000}"/>
    <cellStyle name="Note 6 22 5 3 3" xfId="39948" xr:uid="{00000000-0005-0000-0000-00008EB00000}"/>
    <cellStyle name="Note 6 22 5 4" xfId="10501" xr:uid="{00000000-0005-0000-0000-00008FB00000}"/>
    <cellStyle name="Note 6 22 5 4 2" xfId="27936" xr:uid="{00000000-0005-0000-0000-000090B00000}"/>
    <cellStyle name="Note 6 22 5 4 3" xfId="42389" xr:uid="{00000000-0005-0000-0000-000091B00000}"/>
    <cellStyle name="Note 6 22 5 5" xfId="12921" xr:uid="{00000000-0005-0000-0000-000092B00000}"/>
    <cellStyle name="Note 6 22 5 5 2" xfId="30356" xr:uid="{00000000-0005-0000-0000-000093B00000}"/>
    <cellStyle name="Note 6 22 5 5 3" xfId="44809" xr:uid="{00000000-0005-0000-0000-000094B00000}"/>
    <cellStyle name="Note 6 22 5 6" xfId="19928" xr:uid="{00000000-0005-0000-0000-000095B00000}"/>
    <cellStyle name="Note 6 22 6" xfId="3088" xr:uid="{00000000-0005-0000-0000-000096B00000}"/>
    <cellStyle name="Note 6 22 6 2" xfId="5599" xr:uid="{00000000-0005-0000-0000-000097B00000}"/>
    <cellStyle name="Note 6 22 6 2 2" xfId="14825" xr:uid="{00000000-0005-0000-0000-000098B00000}"/>
    <cellStyle name="Note 6 22 6 2 2 2" xfId="32260" xr:uid="{00000000-0005-0000-0000-000099B00000}"/>
    <cellStyle name="Note 6 22 6 2 2 3" xfId="46713" xr:uid="{00000000-0005-0000-0000-00009AB00000}"/>
    <cellStyle name="Note 6 22 6 2 3" xfId="17286" xr:uid="{00000000-0005-0000-0000-00009BB00000}"/>
    <cellStyle name="Note 6 22 6 2 3 2" xfId="34721" xr:uid="{00000000-0005-0000-0000-00009CB00000}"/>
    <cellStyle name="Note 6 22 6 2 3 3" xfId="49174" xr:uid="{00000000-0005-0000-0000-00009DB00000}"/>
    <cellStyle name="Note 6 22 6 2 4" xfId="23035" xr:uid="{00000000-0005-0000-0000-00009EB00000}"/>
    <cellStyle name="Note 6 22 6 2 5" xfId="37488" xr:uid="{00000000-0005-0000-0000-00009FB00000}"/>
    <cellStyle name="Note 6 22 6 3" xfId="8061" xr:uid="{00000000-0005-0000-0000-0000A0B00000}"/>
    <cellStyle name="Note 6 22 6 3 2" xfId="25496" xr:uid="{00000000-0005-0000-0000-0000A1B00000}"/>
    <cellStyle name="Note 6 22 6 3 3" xfId="39949" xr:uid="{00000000-0005-0000-0000-0000A2B00000}"/>
    <cellStyle name="Note 6 22 6 4" xfId="10502" xr:uid="{00000000-0005-0000-0000-0000A3B00000}"/>
    <cellStyle name="Note 6 22 6 4 2" xfId="27937" xr:uid="{00000000-0005-0000-0000-0000A4B00000}"/>
    <cellStyle name="Note 6 22 6 4 3" xfId="42390" xr:uid="{00000000-0005-0000-0000-0000A5B00000}"/>
    <cellStyle name="Note 6 22 6 5" xfId="12922" xr:uid="{00000000-0005-0000-0000-0000A6B00000}"/>
    <cellStyle name="Note 6 22 6 5 2" xfId="30357" xr:uid="{00000000-0005-0000-0000-0000A7B00000}"/>
    <cellStyle name="Note 6 22 6 5 3" xfId="44810" xr:uid="{00000000-0005-0000-0000-0000A8B00000}"/>
    <cellStyle name="Note 6 22 6 6" xfId="19929" xr:uid="{00000000-0005-0000-0000-0000A9B00000}"/>
    <cellStyle name="Note 6 22 7" xfId="3089" xr:uid="{00000000-0005-0000-0000-0000AAB00000}"/>
    <cellStyle name="Note 6 22 7 2" xfId="5600" xr:uid="{00000000-0005-0000-0000-0000ABB00000}"/>
    <cellStyle name="Note 6 22 7 2 2" xfId="23036" xr:uid="{00000000-0005-0000-0000-0000ACB00000}"/>
    <cellStyle name="Note 6 22 7 2 3" xfId="37489" xr:uid="{00000000-0005-0000-0000-0000ADB00000}"/>
    <cellStyle name="Note 6 22 7 3" xfId="8062" xr:uid="{00000000-0005-0000-0000-0000AEB00000}"/>
    <cellStyle name="Note 6 22 7 3 2" xfId="25497" xr:uid="{00000000-0005-0000-0000-0000AFB00000}"/>
    <cellStyle name="Note 6 22 7 3 3" xfId="39950" xr:uid="{00000000-0005-0000-0000-0000B0B00000}"/>
    <cellStyle name="Note 6 22 7 4" xfId="10503" xr:uid="{00000000-0005-0000-0000-0000B1B00000}"/>
    <cellStyle name="Note 6 22 7 4 2" xfId="27938" xr:uid="{00000000-0005-0000-0000-0000B2B00000}"/>
    <cellStyle name="Note 6 22 7 4 3" xfId="42391" xr:uid="{00000000-0005-0000-0000-0000B3B00000}"/>
    <cellStyle name="Note 6 22 7 5" xfId="12923" xr:uid="{00000000-0005-0000-0000-0000B4B00000}"/>
    <cellStyle name="Note 6 22 7 5 2" xfId="30358" xr:uid="{00000000-0005-0000-0000-0000B5B00000}"/>
    <cellStyle name="Note 6 22 7 5 3" xfId="44811" xr:uid="{00000000-0005-0000-0000-0000B6B00000}"/>
    <cellStyle name="Note 6 22 7 6" xfId="15542" xr:uid="{00000000-0005-0000-0000-0000B7B00000}"/>
    <cellStyle name="Note 6 22 7 6 2" xfId="32977" xr:uid="{00000000-0005-0000-0000-0000B8B00000}"/>
    <cellStyle name="Note 6 22 7 6 3" xfId="47430" xr:uid="{00000000-0005-0000-0000-0000B9B00000}"/>
    <cellStyle name="Note 6 22 7 7" xfId="19930" xr:uid="{00000000-0005-0000-0000-0000BAB00000}"/>
    <cellStyle name="Note 6 22 7 8" xfId="20704" xr:uid="{00000000-0005-0000-0000-0000BBB00000}"/>
    <cellStyle name="Note 6 22 8" xfId="5585" xr:uid="{00000000-0005-0000-0000-0000BCB00000}"/>
    <cellStyle name="Note 6 22 8 2" xfId="14814" xr:uid="{00000000-0005-0000-0000-0000BDB00000}"/>
    <cellStyle name="Note 6 22 8 2 2" xfId="32249" xr:uid="{00000000-0005-0000-0000-0000BEB00000}"/>
    <cellStyle name="Note 6 22 8 2 3" xfId="46702" xr:uid="{00000000-0005-0000-0000-0000BFB00000}"/>
    <cellStyle name="Note 6 22 8 3" xfId="17275" xr:uid="{00000000-0005-0000-0000-0000C0B00000}"/>
    <cellStyle name="Note 6 22 8 3 2" xfId="34710" xr:uid="{00000000-0005-0000-0000-0000C1B00000}"/>
    <cellStyle name="Note 6 22 8 3 3" xfId="49163" xr:uid="{00000000-0005-0000-0000-0000C2B00000}"/>
    <cellStyle name="Note 6 22 8 4" xfId="23021" xr:uid="{00000000-0005-0000-0000-0000C3B00000}"/>
    <cellStyle name="Note 6 22 8 5" xfId="37474" xr:uid="{00000000-0005-0000-0000-0000C4B00000}"/>
    <cellStyle name="Note 6 22 9" xfId="8047" xr:uid="{00000000-0005-0000-0000-0000C5B00000}"/>
    <cellStyle name="Note 6 22 9 2" xfId="25482" xr:uid="{00000000-0005-0000-0000-0000C6B00000}"/>
    <cellStyle name="Note 6 22 9 3" xfId="39935" xr:uid="{00000000-0005-0000-0000-0000C7B00000}"/>
    <cellStyle name="Note 6 23" xfId="3090" xr:uid="{00000000-0005-0000-0000-0000C8B00000}"/>
    <cellStyle name="Note 6 23 10" xfId="10504" xr:uid="{00000000-0005-0000-0000-0000C9B00000}"/>
    <cellStyle name="Note 6 23 10 2" xfId="27939" xr:uid="{00000000-0005-0000-0000-0000CAB00000}"/>
    <cellStyle name="Note 6 23 10 3" xfId="42392" xr:uid="{00000000-0005-0000-0000-0000CBB00000}"/>
    <cellStyle name="Note 6 23 11" xfId="12924" xr:uid="{00000000-0005-0000-0000-0000CCB00000}"/>
    <cellStyle name="Note 6 23 11 2" xfId="30359" xr:uid="{00000000-0005-0000-0000-0000CDB00000}"/>
    <cellStyle name="Note 6 23 11 3" xfId="44812" xr:uid="{00000000-0005-0000-0000-0000CEB00000}"/>
    <cellStyle name="Note 6 23 12" xfId="19931" xr:uid="{00000000-0005-0000-0000-0000CFB00000}"/>
    <cellStyle name="Note 6 23 2" xfId="3091" xr:uid="{00000000-0005-0000-0000-0000D0B00000}"/>
    <cellStyle name="Note 6 23 2 2" xfId="3092" xr:uid="{00000000-0005-0000-0000-0000D1B00000}"/>
    <cellStyle name="Note 6 23 2 2 2" xfId="5603" xr:uid="{00000000-0005-0000-0000-0000D2B00000}"/>
    <cellStyle name="Note 6 23 2 2 2 2" xfId="14828" xr:uid="{00000000-0005-0000-0000-0000D3B00000}"/>
    <cellStyle name="Note 6 23 2 2 2 2 2" xfId="32263" xr:uid="{00000000-0005-0000-0000-0000D4B00000}"/>
    <cellStyle name="Note 6 23 2 2 2 2 3" xfId="46716" xr:uid="{00000000-0005-0000-0000-0000D5B00000}"/>
    <cellStyle name="Note 6 23 2 2 2 3" xfId="17289" xr:uid="{00000000-0005-0000-0000-0000D6B00000}"/>
    <cellStyle name="Note 6 23 2 2 2 3 2" xfId="34724" xr:uid="{00000000-0005-0000-0000-0000D7B00000}"/>
    <cellStyle name="Note 6 23 2 2 2 3 3" xfId="49177" xr:uid="{00000000-0005-0000-0000-0000D8B00000}"/>
    <cellStyle name="Note 6 23 2 2 2 4" xfId="23039" xr:uid="{00000000-0005-0000-0000-0000D9B00000}"/>
    <cellStyle name="Note 6 23 2 2 2 5" xfId="37492" xr:uid="{00000000-0005-0000-0000-0000DAB00000}"/>
    <cellStyle name="Note 6 23 2 2 3" xfId="8065" xr:uid="{00000000-0005-0000-0000-0000DBB00000}"/>
    <cellStyle name="Note 6 23 2 2 3 2" xfId="25500" xr:uid="{00000000-0005-0000-0000-0000DCB00000}"/>
    <cellStyle name="Note 6 23 2 2 3 3" xfId="39953" xr:uid="{00000000-0005-0000-0000-0000DDB00000}"/>
    <cellStyle name="Note 6 23 2 2 4" xfId="10506" xr:uid="{00000000-0005-0000-0000-0000DEB00000}"/>
    <cellStyle name="Note 6 23 2 2 4 2" xfId="27941" xr:uid="{00000000-0005-0000-0000-0000DFB00000}"/>
    <cellStyle name="Note 6 23 2 2 4 3" xfId="42394" xr:uid="{00000000-0005-0000-0000-0000E0B00000}"/>
    <cellStyle name="Note 6 23 2 2 5" xfId="12926" xr:uid="{00000000-0005-0000-0000-0000E1B00000}"/>
    <cellStyle name="Note 6 23 2 2 5 2" xfId="30361" xr:uid="{00000000-0005-0000-0000-0000E2B00000}"/>
    <cellStyle name="Note 6 23 2 2 5 3" xfId="44814" xr:uid="{00000000-0005-0000-0000-0000E3B00000}"/>
    <cellStyle name="Note 6 23 2 2 6" xfId="19933" xr:uid="{00000000-0005-0000-0000-0000E4B00000}"/>
    <cellStyle name="Note 6 23 2 3" xfId="3093" xr:uid="{00000000-0005-0000-0000-0000E5B00000}"/>
    <cellStyle name="Note 6 23 2 3 2" xfId="5604" xr:uid="{00000000-0005-0000-0000-0000E6B00000}"/>
    <cellStyle name="Note 6 23 2 3 2 2" xfId="14829" xr:uid="{00000000-0005-0000-0000-0000E7B00000}"/>
    <cellStyle name="Note 6 23 2 3 2 2 2" xfId="32264" xr:uid="{00000000-0005-0000-0000-0000E8B00000}"/>
    <cellStyle name="Note 6 23 2 3 2 2 3" xfId="46717" xr:uid="{00000000-0005-0000-0000-0000E9B00000}"/>
    <cellStyle name="Note 6 23 2 3 2 3" xfId="17290" xr:uid="{00000000-0005-0000-0000-0000EAB00000}"/>
    <cellStyle name="Note 6 23 2 3 2 3 2" xfId="34725" xr:uid="{00000000-0005-0000-0000-0000EBB00000}"/>
    <cellStyle name="Note 6 23 2 3 2 3 3" xfId="49178" xr:uid="{00000000-0005-0000-0000-0000ECB00000}"/>
    <cellStyle name="Note 6 23 2 3 2 4" xfId="23040" xr:uid="{00000000-0005-0000-0000-0000EDB00000}"/>
    <cellStyle name="Note 6 23 2 3 2 5" xfId="37493" xr:uid="{00000000-0005-0000-0000-0000EEB00000}"/>
    <cellStyle name="Note 6 23 2 3 3" xfId="8066" xr:uid="{00000000-0005-0000-0000-0000EFB00000}"/>
    <cellStyle name="Note 6 23 2 3 3 2" xfId="25501" xr:uid="{00000000-0005-0000-0000-0000F0B00000}"/>
    <cellStyle name="Note 6 23 2 3 3 3" xfId="39954" xr:uid="{00000000-0005-0000-0000-0000F1B00000}"/>
    <cellStyle name="Note 6 23 2 3 4" xfId="10507" xr:uid="{00000000-0005-0000-0000-0000F2B00000}"/>
    <cellStyle name="Note 6 23 2 3 4 2" xfId="27942" xr:uid="{00000000-0005-0000-0000-0000F3B00000}"/>
    <cellStyle name="Note 6 23 2 3 4 3" xfId="42395" xr:uid="{00000000-0005-0000-0000-0000F4B00000}"/>
    <cellStyle name="Note 6 23 2 3 5" xfId="12927" xr:uid="{00000000-0005-0000-0000-0000F5B00000}"/>
    <cellStyle name="Note 6 23 2 3 5 2" xfId="30362" xr:uid="{00000000-0005-0000-0000-0000F6B00000}"/>
    <cellStyle name="Note 6 23 2 3 5 3" xfId="44815" xr:uid="{00000000-0005-0000-0000-0000F7B00000}"/>
    <cellStyle name="Note 6 23 2 3 6" xfId="19934" xr:uid="{00000000-0005-0000-0000-0000F8B00000}"/>
    <cellStyle name="Note 6 23 2 4" xfId="3094" xr:uid="{00000000-0005-0000-0000-0000F9B00000}"/>
    <cellStyle name="Note 6 23 2 4 2" xfId="5605" xr:uid="{00000000-0005-0000-0000-0000FAB00000}"/>
    <cellStyle name="Note 6 23 2 4 2 2" xfId="23041" xr:uid="{00000000-0005-0000-0000-0000FBB00000}"/>
    <cellStyle name="Note 6 23 2 4 2 3" xfId="37494" xr:uid="{00000000-0005-0000-0000-0000FCB00000}"/>
    <cellStyle name="Note 6 23 2 4 3" xfId="8067" xr:uid="{00000000-0005-0000-0000-0000FDB00000}"/>
    <cellStyle name="Note 6 23 2 4 3 2" xfId="25502" xr:uid="{00000000-0005-0000-0000-0000FEB00000}"/>
    <cellStyle name="Note 6 23 2 4 3 3" xfId="39955" xr:uid="{00000000-0005-0000-0000-0000FFB00000}"/>
    <cellStyle name="Note 6 23 2 4 4" xfId="10508" xr:uid="{00000000-0005-0000-0000-000000B10000}"/>
    <cellStyle name="Note 6 23 2 4 4 2" xfId="27943" xr:uid="{00000000-0005-0000-0000-000001B10000}"/>
    <cellStyle name="Note 6 23 2 4 4 3" xfId="42396" xr:uid="{00000000-0005-0000-0000-000002B10000}"/>
    <cellStyle name="Note 6 23 2 4 5" xfId="12928" xr:uid="{00000000-0005-0000-0000-000003B10000}"/>
    <cellStyle name="Note 6 23 2 4 5 2" xfId="30363" xr:uid="{00000000-0005-0000-0000-000004B10000}"/>
    <cellStyle name="Note 6 23 2 4 5 3" xfId="44816" xr:uid="{00000000-0005-0000-0000-000005B10000}"/>
    <cellStyle name="Note 6 23 2 4 6" xfId="15543" xr:uid="{00000000-0005-0000-0000-000006B10000}"/>
    <cellStyle name="Note 6 23 2 4 6 2" xfId="32978" xr:uid="{00000000-0005-0000-0000-000007B10000}"/>
    <cellStyle name="Note 6 23 2 4 6 3" xfId="47431" xr:uid="{00000000-0005-0000-0000-000008B10000}"/>
    <cellStyle name="Note 6 23 2 4 7" xfId="19935" xr:uid="{00000000-0005-0000-0000-000009B10000}"/>
    <cellStyle name="Note 6 23 2 4 8" xfId="20705" xr:uid="{00000000-0005-0000-0000-00000AB10000}"/>
    <cellStyle name="Note 6 23 2 5" xfId="5602" xr:uid="{00000000-0005-0000-0000-00000BB10000}"/>
    <cellStyle name="Note 6 23 2 5 2" xfId="14827" xr:uid="{00000000-0005-0000-0000-00000CB10000}"/>
    <cellStyle name="Note 6 23 2 5 2 2" xfId="32262" xr:uid="{00000000-0005-0000-0000-00000DB10000}"/>
    <cellStyle name="Note 6 23 2 5 2 3" xfId="46715" xr:uid="{00000000-0005-0000-0000-00000EB10000}"/>
    <cellStyle name="Note 6 23 2 5 3" xfId="17288" xr:uid="{00000000-0005-0000-0000-00000FB10000}"/>
    <cellStyle name="Note 6 23 2 5 3 2" xfId="34723" xr:uid="{00000000-0005-0000-0000-000010B10000}"/>
    <cellStyle name="Note 6 23 2 5 3 3" xfId="49176" xr:uid="{00000000-0005-0000-0000-000011B10000}"/>
    <cellStyle name="Note 6 23 2 5 4" xfId="23038" xr:uid="{00000000-0005-0000-0000-000012B10000}"/>
    <cellStyle name="Note 6 23 2 5 5" xfId="37491" xr:uid="{00000000-0005-0000-0000-000013B10000}"/>
    <cellStyle name="Note 6 23 2 6" xfId="8064" xr:uid="{00000000-0005-0000-0000-000014B10000}"/>
    <cellStyle name="Note 6 23 2 6 2" xfId="25499" xr:uid="{00000000-0005-0000-0000-000015B10000}"/>
    <cellStyle name="Note 6 23 2 6 3" xfId="39952" xr:uid="{00000000-0005-0000-0000-000016B10000}"/>
    <cellStyle name="Note 6 23 2 7" xfId="10505" xr:uid="{00000000-0005-0000-0000-000017B10000}"/>
    <cellStyle name="Note 6 23 2 7 2" xfId="27940" xr:uid="{00000000-0005-0000-0000-000018B10000}"/>
    <cellStyle name="Note 6 23 2 7 3" xfId="42393" xr:uid="{00000000-0005-0000-0000-000019B10000}"/>
    <cellStyle name="Note 6 23 2 8" xfId="12925" xr:uid="{00000000-0005-0000-0000-00001AB10000}"/>
    <cellStyle name="Note 6 23 2 8 2" xfId="30360" xr:uid="{00000000-0005-0000-0000-00001BB10000}"/>
    <cellStyle name="Note 6 23 2 8 3" xfId="44813" xr:uid="{00000000-0005-0000-0000-00001CB10000}"/>
    <cellStyle name="Note 6 23 2 9" xfId="19932" xr:uid="{00000000-0005-0000-0000-00001DB10000}"/>
    <cellStyle name="Note 6 23 3" xfId="3095" xr:uid="{00000000-0005-0000-0000-00001EB10000}"/>
    <cellStyle name="Note 6 23 3 2" xfId="3096" xr:uid="{00000000-0005-0000-0000-00001FB10000}"/>
    <cellStyle name="Note 6 23 3 2 2" xfId="5607" xr:uid="{00000000-0005-0000-0000-000020B10000}"/>
    <cellStyle name="Note 6 23 3 2 2 2" xfId="14831" xr:uid="{00000000-0005-0000-0000-000021B10000}"/>
    <cellStyle name="Note 6 23 3 2 2 2 2" xfId="32266" xr:uid="{00000000-0005-0000-0000-000022B10000}"/>
    <cellStyle name="Note 6 23 3 2 2 2 3" xfId="46719" xr:uid="{00000000-0005-0000-0000-000023B10000}"/>
    <cellStyle name="Note 6 23 3 2 2 3" xfId="17292" xr:uid="{00000000-0005-0000-0000-000024B10000}"/>
    <cellStyle name="Note 6 23 3 2 2 3 2" xfId="34727" xr:uid="{00000000-0005-0000-0000-000025B10000}"/>
    <cellStyle name="Note 6 23 3 2 2 3 3" xfId="49180" xr:uid="{00000000-0005-0000-0000-000026B10000}"/>
    <cellStyle name="Note 6 23 3 2 2 4" xfId="23043" xr:uid="{00000000-0005-0000-0000-000027B10000}"/>
    <cellStyle name="Note 6 23 3 2 2 5" xfId="37496" xr:uid="{00000000-0005-0000-0000-000028B10000}"/>
    <cellStyle name="Note 6 23 3 2 3" xfId="8069" xr:uid="{00000000-0005-0000-0000-000029B10000}"/>
    <cellStyle name="Note 6 23 3 2 3 2" xfId="25504" xr:uid="{00000000-0005-0000-0000-00002AB10000}"/>
    <cellStyle name="Note 6 23 3 2 3 3" xfId="39957" xr:uid="{00000000-0005-0000-0000-00002BB10000}"/>
    <cellStyle name="Note 6 23 3 2 4" xfId="10510" xr:uid="{00000000-0005-0000-0000-00002CB10000}"/>
    <cellStyle name="Note 6 23 3 2 4 2" xfId="27945" xr:uid="{00000000-0005-0000-0000-00002DB10000}"/>
    <cellStyle name="Note 6 23 3 2 4 3" xfId="42398" xr:uid="{00000000-0005-0000-0000-00002EB10000}"/>
    <cellStyle name="Note 6 23 3 2 5" xfId="12930" xr:uid="{00000000-0005-0000-0000-00002FB10000}"/>
    <cellStyle name="Note 6 23 3 2 5 2" xfId="30365" xr:uid="{00000000-0005-0000-0000-000030B10000}"/>
    <cellStyle name="Note 6 23 3 2 5 3" xfId="44818" xr:uid="{00000000-0005-0000-0000-000031B10000}"/>
    <cellStyle name="Note 6 23 3 2 6" xfId="19937" xr:uid="{00000000-0005-0000-0000-000032B10000}"/>
    <cellStyle name="Note 6 23 3 3" xfId="3097" xr:uid="{00000000-0005-0000-0000-000033B10000}"/>
    <cellStyle name="Note 6 23 3 3 2" xfId="5608" xr:uid="{00000000-0005-0000-0000-000034B10000}"/>
    <cellStyle name="Note 6 23 3 3 2 2" xfId="14832" xr:uid="{00000000-0005-0000-0000-000035B10000}"/>
    <cellStyle name="Note 6 23 3 3 2 2 2" xfId="32267" xr:uid="{00000000-0005-0000-0000-000036B10000}"/>
    <cellStyle name="Note 6 23 3 3 2 2 3" xfId="46720" xr:uid="{00000000-0005-0000-0000-000037B10000}"/>
    <cellStyle name="Note 6 23 3 3 2 3" xfId="17293" xr:uid="{00000000-0005-0000-0000-000038B10000}"/>
    <cellStyle name="Note 6 23 3 3 2 3 2" xfId="34728" xr:uid="{00000000-0005-0000-0000-000039B10000}"/>
    <cellStyle name="Note 6 23 3 3 2 3 3" xfId="49181" xr:uid="{00000000-0005-0000-0000-00003AB10000}"/>
    <cellStyle name="Note 6 23 3 3 2 4" xfId="23044" xr:uid="{00000000-0005-0000-0000-00003BB10000}"/>
    <cellStyle name="Note 6 23 3 3 2 5" xfId="37497" xr:uid="{00000000-0005-0000-0000-00003CB10000}"/>
    <cellStyle name="Note 6 23 3 3 3" xfId="8070" xr:uid="{00000000-0005-0000-0000-00003DB10000}"/>
    <cellStyle name="Note 6 23 3 3 3 2" xfId="25505" xr:uid="{00000000-0005-0000-0000-00003EB10000}"/>
    <cellStyle name="Note 6 23 3 3 3 3" xfId="39958" xr:uid="{00000000-0005-0000-0000-00003FB10000}"/>
    <cellStyle name="Note 6 23 3 3 4" xfId="10511" xr:uid="{00000000-0005-0000-0000-000040B10000}"/>
    <cellStyle name="Note 6 23 3 3 4 2" xfId="27946" xr:uid="{00000000-0005-0000-0000-000041B10000}"/>
    <cellStyle name="Note 6 23 3 3 4 3" xfId="42399" xr:uid="{00000000-0005-0000-0000-000042B10000}"/>
    <cellStyle name="Note 6 23 3 3 5" xfId="12931" xr:uid="{00000000-0005-0000-0000-000043B10000}"/>
    <cellStyle name="Note 6 23 3 3 5 2" xfId="30366" xr:uid="{00000000-0005-0000-0000-000044B10000}"/>
    <cellStyle name="Note 6 23 3 3 5 3" xfId="44819" xr:uid="{00000000-0005-0000-0000-000045B10000}"/>
    <cellStyle name="Note 6 23 3 3 6" xfId="19938" xr:uid="{00000000-0005-0000-0000-000046B10000}"/>
    <cellStyle name="Note 6 23 3 4" xfId="3098" xr:uid="{00000000-0005-0000-0000-000047B10000}"/>
    <cellStyle name="Note 6 23 3 4 2" xfId="5609" xr:uid="{00000000-0005-0000-0000-000048B10000}"/>
    <cellStyle name="Note 6 23 3 4 2 2" xfId="23045" xr:uid="{00000000-0005-0000-0000-000049B10000}"/>
    <cellStyle name="Note 6 23 3 4 2 3" xfId="37498" xr:uid="{00000000-0005-0000-0000-00004AB10000}"/>
    <cellStyle name="Note 6 23 3 4 3" xfId="8071" xr:uid="{00000000-0005-0000-0000-00004BB10000}"/>
    <cellStyle name="Note 6 23 3 4 3 2" xfId="25506" xr:uid="{00000000-0005-0000-0000-00004CB10000}"/>
    <cellStyle name="Note 6 23 3 4 3 3" xfId="39959" xr:uid="{00000000-0005-0000-0000-00004DB10000}"/>
    <cellStyle name="Note 6 23 3 4 4" xfId="10512" xr:uid="{00000000-0005-0000-0000-00004EB10000}"/>
    <cellStyle name="Note 6 23 3 4 4 2" xfId="27947" xr:uid="{00000000-0005-0000-0000-00004FB10000}"/>
    <cellStyle name="Note 6 23 3 4 4 3" xfId="42400" xr:uid="{00000000-0005-0000-0000-000050B10000}"/>
    <cellStyle name="Note 6 23 3 4 5" xfId="12932" xr:uid="{00000000-0005-0000-0000-000051B10000}"/>
    <cellStyle name="Note 6 23 3 4 5 2" xfId="30367" xr:uid="{00000000-0005-0000-0000-000052B10000}"/>
    <cellStyle name="Note 6 23 3 4 5 3" xfId="44820" xr:uid="{00000000-0005-0000-0000-000053B10000}"/>
    <cellStyle name="Note 6 23 3 4 6" xfId="15544" xr:uid="{00000000-0005-0000-0000-000054B10000}"/>
    <cellStyle name="Note 6 23 3 4 6 2" xfId="32979" xr:uid="{00000000-0005-0000-0000-000055B10000}"/>
    <cellStyle name="Note 6 23 3 4 6 3" xfId="47432" xr:uid="{00000000-0005-0000-0000-000056B10000}"/>
    <cellStyle name="Note 6 23 3 4 7" xfId="19939" xr:uid="{00000000-0005-0000-0000-000057B10000}"/>
    <cellStyle name="Note 6 23 3 4 8" xfId="20706" xr:uid="{00000000-0005-0000-0000-000058B10000}"/>
    <cellStyle name="Note 6 23 3 5" xfId="5606" xr:uid="{00000000-0005-0000-0000-000059B10000}"/>
    <cellStyle name="Note 6 23 3 5 2" xfId="14830" xr:uid="{00000000-0005-0000-0000-00005AB10000}"/>
    <cellStyle name="Note 6 23 3 5 2 2" xfId="32265" xr:uid="{00000000-0005-0000-0000-00005BB10000}"/>
    <cellStyle name="Note 6 23 3 5 2 3" xfId="46718" xr:uid="{00000000-0005-0000-0000-00005CB10000}"/>
    <cellStyle name="Note 6 23 3 5 3" xfId="17291" xr:uid="{00000000-0005-0000-0000-00005DB10000}"/>
    <cellStyle name="Note 6 23 3 5 3 2" xfId="34726" xr:uid="{00000000-0005-0000-0000-00005EB10000}"/>
    <cellStyle name="Note 6 23 3 5 3 3" xfId="49179" xr:uid="{00000000-0005-0000-0000-00005FB10000}"/>
    <cellStyle name="Note 6 23 3 5 4" xfId="23042" xr:uid="{00000000-0005-0000-0000-000060B10000}"/>
    <cellStyle name="Note 6 23 3 5 5" xfId="37495" xr:uid="{00000000-0005-0000-0000-000061B10000}"/>
    <cellStyle name="Note 6 23 3 6" xfId="8068" xr:uid="{00000000-0005-0000-0000-000062B10000}"/>
    <cellStyle name="Note 6 23 3 6 2" xfId="25503" xr:uid="{00000000-0005-0000-0000-000063B10000}"/>
    <cellStyle name="Note 6 23 3 6 3" xfId="39956" xr:uid="{00000000-0005-0000-0000-000064B10000}"/>
    <cellStyle name="Note 6 23 3 7" xfId="10509" xr:uid="{00000000-0005-0000-0000-000065B10000}"/>
    <cellStyle name="Note 6 23 3 7 2" xfId="27944" xr:uid="{00000000-0005-0000-0000-000066B10000}"/>
    <cellStyle name="Note 6 23 3 7 3" xfId="42397" xr:uid="{00000000-0005-0000-0000-000067B10000}"/>
    <cellStyle name="Note 6 23 3 8" xfId="12929" xr:uid="{00000000-0005-0000-0000-000068B10000}"/>
    <cellStyle name="Note 6 23 3 8 2" xfId="30364" xr:uid="{00000000-0005-0000-0000-000069B10000}"/>
    <cellStyle name="Note 6 23 3 8 3" xfId="44817" xr:uid="{00000000-0005-0000-0000-00006AB10000}"/>
    <cellStyle name="Note 6 23 3 9" xfId="19936" xr:uid="{00000000-0005-0000-0000-00006BB10000}"/>
    <cellStyle name="Note 6 23 4" xfId="3099" xr:uid="{00000000-0005-0000-0000-00006CB10000}"/>
    <cellStyle name="Note 6 23 4 2" xfId="3100" xr:uid="{00000000-0005-0000-0000-00006DB10000}"/>
    <cellStyle name="Note 6 23 4 2 2" xfId="5611" xr:uid="{00000000-0005-0000-0000-00006EB10000}"/>
    <cellStyle name="Note 6 23 4 2 2 2" xfId="14834" xr:uid="{00000000-0005-0000-0000-00006FB10000}"/>
    <cellStyle name="Note 6 23 4 2 2 2 2" xfId="32269" xr:uid="{00000000-0005-0000-0000-000070B10000}"/>
    <cellStyle name="Note 6 23 4 2 2 2 3" xfId="46722" xr:uid="{00000000-0005-0000-0000-000071B10000}"/>
    <cellStyle name="Note 6 23 4 2 2 3" xfId="17295" xr:uid="{00000000-0005-0000-0000-000072B10000}"/>
    <cellStyle name="Note 6 23 4 2 2 3 2" xfId="34730" xr:uid="{00000000-0005-0000-0000-000073B10000}"/>
    <cellStyle name="Note 6 23 4 2 2 3 3" xfId="49183" xr:uid="{00000000-0005-0000-0000-000074B10000}"/>
    <cellStyle name="Note 6 23 4 2 2 4" xfId="23047" xr:uid="{00000000-0005-0000-0000-000075B10000}"/>
    <cellStyle name="Note 6 23 4 2 2 5" xfId="37500" xr:uid="{00000000-0005-0000-0000-000076B10000}"/>
    <cellStyle name="Note 6 23 4 2 3" xfId="8073" xr:uid="{00000000-0005-0000-0000-000077B10000}"/>
    <cellStyle name="Note 6 23 4 2 3 2" xfId="25508" xr:uid="{00000000-0005-0000-0000-000078B10000}"/>
    <cellStyle name="Note 6 23 4 2 3 3" xfId="39961" xr:uid="{00000000-0005-0000-0000-000079B10000}"/>
    <cellStyle name="Note 6 23 4 2 4" xfId="10514" xr:uid="{00000000-0005-0000-0000-00007AB10000}"/>
    <cellStyle name="Note 6 23 4 2 4 2" xfId="27949" xr:uid="{00000000-0005-0000-0000-00007BB10000}"/>
    <cellStyle name="Note 6 23 4 2 4 3" xfId="42402" xr:uid="{00000000-0005-0000-0000-00007CB10000}"/>
    <cellStyle name="Note 6 23 4 2 5" xfId="12934" xr:uid="{00000000-0005-0000-0000-00007DB10000}"/>
    <cellStyle name="Note 6 23 4 2 5 2" xfId="30369" xr:uid="{00000000-0005-0000-0000-00007EB10000}"/>
    <cellStyle name="Note 6 23 4 2 5 3" xfId="44822" xr:uid="{00000000-0005-0000-0000-00007FB10000}"/>
    <cellStyle name="Note 6 23 4 2 6" xfId="19941" xr:uid="{00000000-0005-0000-0000-000080B10000}"/>
    <cellStyle name="Note 6 23 4 3" xfId="3101" xr:uid="{00000000-0005-0000-0000-000081B10000}"/>
    <cellStyle name="Note 6 23 4 3 2" xfId="5612" xr:uid="{00000000-0005-0000-0000-000082B10000}"/>
    <cellStyle name="Note 6 23 4 3 2 2" xfId="14835" xr:uid="{00000000-0005-0000-0000-000083B10000}"/>
    <cellStyle name="Note 6 23 4 3 2 2 2" xfId="32270" xr:uid="{00000000-0005-0000-0000-000084B10000}"/>
    <cellStyle name="Note 6 23 4 3 2 2 3" xfId="46723" xr:uid="{00000000-0005-0000-0000-000085B10000}"/>
    <cellStyle name="Note 6 23 4 3 2 3" xfId="17296" xr:uid="{00000000-0005-0000-0000-000086B10000}"/>
    <cellStyle name="Note 6 23 4 3 2 3 2" xfId="34731" xr:uid="{00000000-0005-0000-0000-000087B10000}"/>
    <cellStyle name="Note 6 23 4 3 2 3 3" xfId="49184" xr:uid="{00000000-0005-0000-0000-000088B10000}"/>
    <cellStyle name="Note 6 23 4 3 2 4" xfId="23048" xr:uid="{00000000-0005-0000-0000-000089B10000}"/>
    <cellStyle name="Note 6 23 4 3 2 5" xfId="37501" xr:uid="{00000000-0005-0000-0000-00008AB10000}"/>
    <cellStyle name="Note 6 23 4 3 3" xfId="8074" xr:uid="{00000000-0005-0000-0000-00008BB10000}"/>
    <cellStyle name="Note 6 23 4 3 3 2" xfId="25509" xr:uid="{00000000-0005-0000-0000-00008CB10000}"/>
    <cellStyle name="Note 6 23 4 3 3 3" xfId="39962" xr:uid="{00000000-0005-0000-0000-00008DB10000}"/>
    <cellStyle name="Note 6 23 4 3 4" xfId="10515" xr:uid="{00000000-0005-0000-0000-00008EB10000}"/>
    <cellStyle name="Note 6 23 4 3 4 2" xfId="27950" xr:uid="{00000000-0005-0000-0000-00008FB10000}"/>
    <cellStyle name="Note 6 23 4 3 4 3" xfId="42403" xr:uid="{00000000-0005-0000-0000-000090B10000}"/>
    <cellStyle name="Note 6 23 4 3 5" xfId="12935" xr:uid="{00000000-0005-0000-0000-000091B10000}"/>
    <cellStyle name="Note 6 23 4 3 5 2" xfId="30370" xr:uid="{00000000-0005-0000-0000-000092B10000}"/>
    <cellStyle name="Note 6 23 4 3 5 3" xfId="44823" xr:uid="{00000000-0005-0000-0000-000093B10000}"/>
    <cellStyle name="Note 6 23 4 3 6" xfId="19942" xr:uid="{00000000-0005-0000-0000-000094B10000}"/>
    <cellStyle name="Note 6 23 4 4" xfId="3102" xr:uid="{00000000-0005-0000-0000-000095B10000}"/>
    <cellStyle name="Note 6 23 4 4 2" xfId="5613" xr:uid="{00000000-0005-0000-0000-000096B10000}"/>
    <cellStyle name="Note 6 23 4 4 2 2" xfId="23049" xr:uid="{00000000-0005-0000-0000-000097B10000}"/>
    <cellStyle name="Note 6 23 4 4 2 3" xfId="37502" xr:uid="{00000000-0005-0000-0000-000098B10000}"/>
    <cellStyle name="Note 6 23 4 4 3" xfId="8075" xr:uid="{00000000-0005-0000-0000-000099B10000}"/>
    <cellStyle name="Note 6 23 4 4 3 2" xfId="25510" xr:uid="{00000000-0005-0000-0000-00009AB10000}"/>
    <cellStyle name="Note 6 23 4 4 3 3" xfId="39963" xr:uid="{00000000-0005-0000-0000-00009BB10000}"/>
    <cellStyle name="Note 6 23 4 4 4" xfId="10516" xr:uid="{00000000-0005-0000-0000-00009CB10000}"/>
    <cellStyle name="Note 6 23 4 4 4 2" xfId="27951" xr:uid="{00000000-0005-0000-0000-00009DB10000}"/>
    <cellStyle name="Note 6 23 4 4 4 3" xfId="42404" xr:uid="{00000000-0005-0000-0000-00009EB10000}"/>
    <cellStyle name="Note 6 23 4 4 5" xfId="12936" xr:uid="{00000000-0005-0000-0000-00009FB10000}"/>
    <cellStyle name="Note 6 23 4 4 5 2" xfId="30371" xr:uid="{00000000-0005-0000-0000-0000A0B10000}"/>
    <cellStyle name="Note 6 23 4 4 5 3" xfId="44824" xr:uid="{00000000-0005-0000-0000-0000A1B10000}"/>
    <cellStyle name="Note 6 23 4 4 6" xfId="15545" xr:uid="{00000000-0005-0000-0000-0000A2B10000}"/>
    <cellStyle name="Note 6 23 4 4 6 2" xfId="32980" xr:uid="{00000000-0005-0000-0000-0000A3B10000}"/>
    <cellStyle name="Note 6 23 4 4 6 3" xfId="47433" xr:uid="{00000000-0005-0000-0000-0000A4B10000}"/>
    <cellStyle name="Note 6 23 4 4 7" xfId="19943" xr:uid="{00000000-0005-0000-0000-0000A5B10000}"/>
    <cellStyle name="Note 6 23 4 4 8" xfId="20707" xr:uid="{00000000-0005-0000-0000-0000A6B10000}"/>
    <cellStyle name="Note 6 23 4 5" xfId="5610" xr:uid="{00000000-0005-0000-0000-0000A7B10000}"/>
    <cellStyle name="Note 6 23 4 5 2" xfId="14833" xr:uid="{00000000-0005-0000-0000-0000A8B10000}"/>
    <cellStyle name="Note 6 23 4 5 2 2" xfId="32268" xr:uid="{00000000-0005-0000-0000-0000A9B10000}"/>
    <cellStyle name="Note 6 23 4 5 2 3" xfId="46721" xr:uid="{00000000-0005-0000-0000-0000AAB10000}"/>
    <cellStyle name="Note 6 23 4 5 3" xfId="17294" xr:uid="{00000000-0005-0000-0000-0000ABB10000}"/>
    <cellStyle name="Note 6 23 4 5 3 2" xfId="34729" xr:uid="{00000000-0005-0000-0000-0000ACB10000}"/>
    <cellStyle name="Note 6 23 4 5 3 3" xfId="49182" xr:uid="{00000000-0005-0000-0000-0000ADB10000}"/>
    <cellStyle name="Note 6 23 4 5 4" xfId="23046" xr:uid="{00000000-0005-0000-0000-0000AEB10000}"/>
    <cellStyle name="Note 6 23 4 5 5" xfId="37499" xr:uid="{00000000-0005-0000-0000-0000AFB10000}"/>
    <cellStyle name="Note 6 23 4 6" xfId="8072" xr:uid="{00000000-0005-0000-0000-0000B0B10000}"/>
    <cellStyle name="Note 6 23 4 6 2" xfId="25507" xr:uid="{00000000-0005-0000-0000-0000B1B10000}"/>
    <cellStyle name="Note 6 23 4 6 3" xfId="39960" xr:uid="{00000000-0005-0000-0000-0000B2B10000}"/>
    <cellStyle name="Note 6 23 4 7" xfId="10513" xr:uid="{00000000-0005-0000-0000-0000B3B10000}"/>
    <cellStyle name="Note 6 23 4 7 2" xfId="27948" xr:uid="{00000000-0005-0000-0000-0000B4B10000}"/>
    <cellStyle name="Note 6 23 4 7 3" xfId="42401" xr:uid="{00000000-0005-0000-0000-0000B5B10000}"/>
    <cellStyle name="Note 6 23 4 8" xfId="12933" xr:uid="{00000000-0005-0000-0000-0000B6B10000}"/>
    <cellStyle name="Note 6 23 4 8 2" xfId="30368" xr:uid="{00000000-0005-0000-0000-0000B7B10000}"/>
    <cellStyle name="Note 6 23 4 8 3" xfId="44821" xr:uid="{00000000-0005-0000-0000-0000B8B10000}"/>
    <cellStyle name="Note 6 23 4 9" xfId="19940" xr:uid="{00000000-0005-0000-0000-0000B9B10000}"/>
    <cellStyle name="Note 6 23 5" xfId="3103" xr:uid="{00000000-0005-0000-0000-0000BAB10000}"/>
    <cellStyle name="Note 6 23 5 2" xfId="5614" xr:uid="{00000000-0005-0000-0000-0000BBB10000}"/>
    <cellStyle name="Note 6 23 5 2 2" xfId="14836" xr:uid="{00000000-0005-0000-0000-0000BCB10000}"/>
    <cellStyle name="Note 6 23 5 2 2 2" xfId="32271" xr:uid="{00000000-0005-0000-0000-0000BDB10000}"/>
    <cellStyle name="Note 6 23 5 2 2 3" xfId="46724" xr:uid="{00000000-0005-0000-0000-0000BEB10000}"/>
    <cellStyle name="Note 6 23 5 2 3" xfId="17297" xr:uid="{00000000-0005-0000-0000-0000BFB10000}"/>
    <cellStyle name="Note 6 23 5 2 3 2" xfId="34732" xr:uid="{00000000-0005-0000-0000-0000C0B10000}"/>
    <cellStyle name="Note 6 23 5 2 3 3" xfId="49185" xr:uid="{00000000-0005-0000-0000-0000C1B10000}"/>
    <cellStyle name="Note 6 23 5 2 4" xfId="23050" xr:uid="{00000000-0005-0000-0000-0000C2B10000}"/>
    <cellStyle name="Note 6 23 5 2 5" xfId="37503" xr:uid="{00000000-0005-0000-0000-0000C3B10000}"/>
    <cellStyle name="Note 6 23 5 3" xfId="8076" xr:uid="{00000000-0005-0000-0000-0000C4B10000}"/>
    <cellStyle name="Note 6 23 5 3 2" xfId="25511" xr:uid="{00000000-0005-0000-0000-0000C5B10000}"/>
    <cellStyle name="Note 6 23 5 3 3" xfId="39964" xr:uid="{00000000-0005-0000-0000-0000C6B10000}"/>
    <cellStyle name="Note 6 23 5 4" xfId="10517" xr:uid="{00000000-0005-0000-0000-0000C7B10000}"/>
    <cellStyle name="Note 6 23 5 4 2" xfId="27952" xr:uid="{00000000-0005-0000-0000-0000C8B10000}"/>
    <cellStyle name="Note 6 23 5 4 3" xfId="42405" xr:uid="{00000000-0005-0000-0000-0000C9B10000}"/>
    <cellStyle name="Note 6 23 5 5" xfId="12937" xr:uid="{00000000-0005-0000-0000-0000CAB10000}"/>
    <cellStyle name="Note 6 23 5 5 2" xfId="30372" xr:uid="{00000000-0005-0000-0000-0000CBB10000}"/>
    <cellStyle name="Note 6 23 5 5 3" xfId="44825" xr:uid="{00000000-0005-0000-0000-0000CCB10000}"/>
    <cellStyle name="Note 6 23 5 6" xfId="19944" xr:uid="{00000000-0005-0000-0000-0000CDB10000}"/>
    <cellStyle name="Note 6 23 6" xfId="3104" xr:uid="{00000000-0005-0000-0000-0000CEB10000}"/>
    <cellStyle name="Note 6 23 6 2" xfId="5615" xr:uid="{00000000-0005-0000-0000-0000CFB10000}"/>
    <cellStyle name="Note 6 23 6 2 2" xfId="14837" xr:uid="{00000000-0005-0000-0000-0000D0B10000}"/>
    <cellStyle name="Note 6 23 6 2 2 2" xfId="32272" xr:uid="{00000000-0005-0000-0000-0000D1B10000}"/>
    <cellStyle name="Note 6 23 6 2 2 3" xfId="46725" xr:uid="{00000000-0005-0000-0000-0000D2B10000}"/>
    <cellStyle name="Note 6 23 6 2 3" xfId="17298" xr:uid="{00000000-0005-0000-0000-0000D3B10000}"/>
    <cellStyle name="Note 6 23 6 2 3 2" xfId="34733" xr:uid="{00000000-0005-0000-0000-0000D4B10000}"/>
    <cellStyle name="Note 6 23 6 2 3 3" xfId="49186" xr:uid="{00000000-0005-0000-0000-0000D5B10000}"/>
    <cellStyle name="Note 6 23 6 2 4" xfId="23051" xr:uid="{00000000-0005-0000-0000-0000D6B10000}"/>
    <cellStyle name="Note 6 23 6 2 5" xfId="37504" xr:uid="{00000000-0005-0000-0000-0000D7B10000}"/>
    <cellStyle name="Note 6 23 6 3" xfId="8077" xr:uid="{00000000-0005-0000-0000-0000D8B10000}"/>
    <cellStyle name="Note 6 23 6 3 2" xfId="25512" xr:uid="{00000000-0005-0000-0000-0000D9B10000}"/>
    <cellStyle name="Note 6 23 6 3 3" xfId="39965" xr:uid="{00000000-0005-0000-0000-0000DAB10000}"/>
    <cellStyle name="Note 6 23 6 4" xfId="10518" xr:uid="{00000000-0005-0000-0000-0000DBB10000}"/>
    <cellStyle name="Note 6 23 6 4 2" xfId="27953" xr:uid="{00000000-0005-0000-0000-0000DCB10000}"/>
    <cellStyle name="Note 6 23 6 4 3" xfId="42406" xr:uid="{00000000-0005-0000-0000-0000DDB10000}"/>
    <cellStyle name="Note 6 23 6 5" xfId="12938" xr:uid="{00000000-0005-0000-0000-0000DEB10000}"/>
    <cellStyle name="Note 6 23 6 5 2" xfId="30373" xr:uid="{00000000-0005-0000-0000-0000DFB10000}"/>
    <cellStyle name="Note 6 23 6 5 3" xfId="44826" xr:uid="{00000000-0005-0000-0000-0000E0B10000}"/>
    <cellStyle name="Note 6 23 6 6" xfId="19945" xr:uid="{00000000-0005-0000-0000-0000E1B10000}"/>
    <cellStyle name="Note 6 23 7" xfId="3105" xr:uid="{00000000-0005-0000-0000-0000E2B10000}"/>
    <cellStyle name="Note 6 23 7 2" xfId="5616" xr:uid="{00000000-0005-0000-0000-0000E3B10000}"/>
    <cellStyle name="Note 6 23 7 2 2" xfId="23052" xr:uid="{00000000-0005-0000-0000-0000E4B10000}"/>
    <cellStyle name="Note 6 23 7 2 3" xfId="37505" xr:uid="{00000000-0005-0000-0000-0000E5B10000}"/>
    <cellStyle name="Note 6 23 7 3" xfId="8078" xr:uid="{00000000-0005-0000-0000-0000E6B10000}"/>
    <cellStyle name="Note 6 23 7 3 2" xfId="25513" xr:uid="{00000000-0005-0000-0000-0000E7B10000}"/>
    <cellStyle name="Note 6 23 7 3 3" xfId="39966" xr:uid="{00000000-0005-0000-0000-0000E8B10000}"/>
    <cellStyle name="Note 6 23 7 4" xfId="10519" xr:uid="{00000000-0005-0000-0000-0000E9B10000}"/>
    <cellStyle name="Note 6 23 7 4 2" xfId="27954" xr:uid="{00000000-0005-0000-0000-0000EAB10000}"/>
    <cellStyle name="Note 6 23 7 4 3" xfId="42407" xr:uid="{00000000-0005-0000-0000-0000EBB10000}"/>
    <cellStyle name="Note 6 23 7 5" xfId="12939" xr:uid="{00000000-0005-0000-0000-0000ECB10000}"/>
    <cellStyle name="Note 6 23 7 5 2" xfId="30374" xr:uid="{00000000-0005-0000-0000-0000EDB10000}"/>
    <cellStyle name="Note 6 23 7 5 3" xfId="44827" xr:uid="{00000000-0005-0000-0000-0000EEB10000}"/>
    <cellStyle name="Note 6 23 7 6" xfId="15546" xr:uid="{00000000-0005-0000-0000-0000EFB10000}"/>
    <cellStyle name="Note 6 23 7 6 2" xfId="32981" xr:uid="{00000000-0005-0000-0000-0000F0B10000}"/>
    <cellStyle name="Note 6 23 7 6 3" xfId="47434" xr:uid="{00000000-0005-0000-0000-0000F1B10000}"/>
    <cellStyle name="Note 6 23 7 7" xfId="19946" xr:uid="{00000000-0005-0000-0000-0000F2B10000}"/>
    <cellStyle name="Note 6 23 7 8" xfId="20708" xr:uid="{00000000-0005-0000-0000-0000F3B10000}"/>
    <cellStyle name="Note 6 23 8" xfId="5601" xr:uid="{00000000-0005-0000-0000-0000F4B10000}"/>
    <cellStyle name="Note 6 23 8 2" xfId="14826" xr:uid="{00000000-0005-0000-0000-0000F5B10000}"/>
    <cellStyle name="Note 6 23 8 2 2" xfId="32261" xr:uid="{00000000-0005-0000-0000-0000F6B10000}"/>
    <cellStyle name="Note 6 23 8 2 3" xfId="46714" xr:uid="{00000000-0005-0000-0000-0000F7B10000}"/>
    <cellStyle name="Note 6 23 8 3" xfId="17287" xr:uid="{00000000-0005-0000-0000-0000F8B10000}"/>
    <cellStyle name="Note 6 23 8 3 2" xfId="34722" xr:uid="{00000000-0005-0000-0000-0000F9B10000}"/>
    <cellStyle name="Note 6 23 8 3 3" xfId="49175" xr:uid="{00000000-0005-0000-0000-0000FAB10000}"/>
    <cellStyle name="Note 6 23 8 4" xfId="23037" xr:uid="{00000000-0005-0000-0000-0000FBB10000}"/>
    <cellStyle name="Note 6 23 8 5" xfId="37490" xr:uid="{00000000-0005-0000-0000-0000FCB10000}"/>
    <cellStyle name="Note 6 23 9" xfId="8063" xr:uid="{00000000-0005-0000-0000-0000FDB10000}"/>
    <cellStyle name="Note 6 23 9 2" xfId="25498" xr:uid="{00000000-0005-0000-0000-0000FEB10000}"/>
    <cellStyle name="Note 6 23 9 3" xfId="39951" xr:uid="{00000000-0005-0000-0000-0000FFB10000}"/>
    <cellStyle name="Note 6 24" xfId="3106" xr:uid="{00000000-0005-0000-0000-000000B20000}"/>
    <cellStyle name="Note 6 24 10" xfId="10520" xr:uid="{00000000-0005-0000-0000-000001B20000}"/>
    <cellStyle name="Note 6 24 10 2" xfId="27955" xr:uid="{00000000-0005-0000-0000-000002B20000}"/>
    <cellStyle name="Note 6 24 10 3" xfId="42408" xr:uid="{00000000-0005-0000-0000-000003B20000}"/>
    <cellStyle name="Note 6 24 11" xfId="12940" xr:uid="{00000000-0005-0000-0000-000004B20000}"/>
    <cellStyle name="Note 6 24 11 2" xfId="30375" xr:uid="{00000000-0005-0000-0000-000005B20000}"/>
    <cellStyle name="Note 6 24 11 3" xfId="44828" xr:uid="{00000000-0005-0000-0000-000006B20000}"/>
    <cellStyle name="Note 6 24 12" xfId="19947" xr:uid="{00000000-0005-0000-0000-000007B20000}"/>
    <cellStyle name="Note 6 24 2" xfId="3107" xr:uid="{00000000-0005-0000-0000-000008B20000}"/>
    <cellStyle name="Note 6 24 2 2" xfId="3108" xr:uid="{00000000-0005-0000-0000-000009B20000}"/>
    <cellStyle name="Note 6 24 2 2 2" xfId="5619" xr:uid="{00000000-0005-0000-0000-00000AB20000}"/>
    <cellStyle name="Note 6 24 2 2 2 2" xfId="14840" xr:uid="{00000000-0005-0000-0000-00000BB20000}"/>
    <cellStyle name="Note 6 24 2 2 2 2 2" xfId="32275" xr:uid="{00000000-0005-0000-0000-00000CB20000}"/>
    <cellStyle name="Note 6 24 2 2 2 2 3" xfId="46728" xr:uid="{00000000-0005-0000-0000-00000DB20000}"/>
    <cellStyle name="Note 6 24 2 2 2 3" xfId="17301" xr:uid="{00000000-0005-0000-0000-00000EB20000}"/>
    <cellStyle name="Note 6 24 2 2 2 3 2" xfId="34736" xr:uid="{00000000-0005-0000-0000-00000FB20000}"/>
    <cellStyle name="Note 6 24 2 2 2 3 3" xfId="49189" xr:uid="{00000000-0005-0000-0000-000010B20000}"/>
    <cellStyle name="Note 6 24 2 2 2 4" xfId="23055" xr:uid="{00000000-0005-0000-0000-000011B20000}"/>
    <cellStyle name="Note 6 24 2 2 2 5" xfId="37508" xr:uid="{00000000-0005-0000-0000-000012B20000}"/>
    <cellStyle name="Note 6 24 2 2 3" xfId="8081" xr:uid="{00000000-0005-0000-0000-000013B20000}"/>
    <cellStyle name="Note 6 24 2 2 3 2" xfId="25516" xr:uid="{00000000-0005-0000-0000-000014B20000}"/>
    <cellStyle name="Note 6 24 2 2 3 3" xfId="39969" xr:uid="{00000000-0005-0000-0000-000015B20000}"/>
    <cellStyle name="Note 6 24 2 2 4" xfId="10522" xr:uid="{00000000-0005-0000-0000-000016B20000}"/>
    <cellStyle name="Note 6 24 2 2 4 2" xfId="27957" xr:uid="{00000000-0005-0000-0000-000017B20000}"/>
    <cellStyle name="Note 6 24 2 2 4 3" xfId="42410" xr:uid="{00000000-0005-0000-0000-000018B20000}"/>
    <cellStyle name="Note 6 24 2 2 5" xfId="12942" xr:uid="{00000000-0005-0000-0000-000019B20000}"/>
    <cellStyle name="Note 6 24 2 2 5 2" xfId="30377" xr:uid="{00000000-0005-0000-0000-00001AB20000}"/>
    <cellStyle name="Note 6 24 2 2 5 3" xfId="44830" xr:uid="{00000000-0005-0000-0000-00001BB20000}"/>
    <cellStyle name="Note 6 24 2 2 6" xfId="19949" xr:uid="{00000000-0005-0000-0000-00001CB20000}"/>
    <cellStyle name="Note 6 24 2 3" xfId="3109" xr:uid="{00000000-0005-0000-0000-00001DB20000}"/>
    <cellStyle name="Note 6 24 2 3 2" xfId="5620" xr:uid="{00000000-0005-0000-0000-00001EB20000}"/>
    <cellStyle name="Note 6 24 2 3 2 2" xfId="14841" xr:uid="{00000000-0005-0000-0000-00001FB20000}"/>
    <cellStyle name="Note 6 24 2 3 2 2 2" xfId="32276" xr:uid="{00000000-0005-0000-0000-000020B20000}"/>
    <cellStyle name="Note 6 24 2 3 2 2 3" xfId="46729" xr:uid="{00000000-0005-0000-0000-000021B20000}"/>
    <cellStyle name="Note 6 24 2 3 2 3" xfId="17302" xr:uid="{00000000-0005-0000-0000-000022B20000}"/>
    <cellStyle name="Note 6 24 2 3 2 3 2" xfId="34737" xr:uid="{00000000-0005-0000-0000-000023B20000}"/>
    <cellStyle name="Note 6 24 2 3 2 3 3" xfId="49190" xr:uid="{00000000-0005-0000-0000-000024B20000}"/>
    <cellStyle name="Note 6 24 2 3 2 4" xfId="23056" xr:uid="{00000000-0005-0000-0000-000025B20000}"/>
    <cellStyle name="Note 6 24 2 3 2 5" xfId="37509" xr:uid="{00000000-0005-0000-0000-000026B20000}"/>
    <cellStyle name="Note 6 24 2 3 3" xfId="8082" xr:uid="{00000000-0005-0000-0000-000027B20000}"/>
    <cellStyle name="Note 6 24 2 3 3 2" xfId="25517" xr:uid="{00000000-0005-0000-0000-000028B20000}"/>
    <cellStyle name="Note 6 24 2 3 3 3" xfId="39970" xr:uid="{00000000-0005-0000-0000-000029B20000}"/>
    <cellStyle name="Note 6 24 2 3 4" xfId="10523" xr:uid="{00000000-0005-0000-0000-00002AB20000}"/>
    <cellStyle name="Note 6 24 2 3 4 2" xfId="27958" xr:uid="{00000000-0005-0000-0000-00002BB20000}"/>
    <cellStyle name="Note 6 24 2 3 4 3" xfId="42411" xr:uid="{00000000-0005-0000-0000-00002CB20000}"/>
    <cellStyle name="Note 6 24 2 3 5" xfId="12943" xr:uid="{00000000-0005-0000-0000-00002DB20000}"/>
    <cellStyle name="Note 6 24 2 3 5 2" xfId="30378" xr:uid="{00000000-0005-0000-0000-00002EB20000}"/>
    <cellStyle name="Note 6 24 2 3 5 3" xfId="44831" xr:uid="{00000000-0005-0000-0000-00002FB20000}"/>
    <cellStyle name="Note 6 24 2 3 6" xfId="19950" xr:uid="{00000000-0005-0000-0000-000030B20000}"/>
    <cellStyle name="Note 6 24 2 4" xfId="3110" xr:uid="{00000000-0005-0000-0000-000031B20000}"/>
    <cellStyle name="Note 6 24 2 4 2" xfId="5621" xr:uid="{00000000-0005-0000-0000-000032B20000}"/>
    <cellStyle name="Note 6 24 2 4 2 2" xfId="23057" xr:uid="{00000000-0005-0000-0000-000033B20000}"/>
    <cellStyle name="Note 6 24 2 4 2 3" xfId="37510" xr:uid="{00000000-0005-0000-0000-000034B20000}"/>
    <cellStyle name="Note 6 24 2 4 3" xfId="8083" xr:uid="{00000000-0005-0000-0000-000035B20000}"/>
    <cellStyle name="Note 6 24 2 4 3 2" xfId="25518" xr:uid="{00000000-0005-0000-0000-000036B20000}"/>
    <cellStyle name="Note 6 24 2 4 3 3" xfId="39971" xr:uid="{00000000-0005-0000-0000-000037B20000}"/>
    <cellStyle name="Note 6 24 2 4 4" xfId="10524" xr:uid="{00000000-0005-0000-0000-000038B20000}"/>
    <cellStyle name="Note 6 24 2 4 4 2" xfId="27959" xr:uid="{00000000-0005-0000-0000-000039B20000}"/>
    <cellStyle name="Note 6 24 2 4 4 3" xfId="42412" xr:uid="{00000000-0005-0000-0000-00003AB20000}"/>
    <cellStyle name="Note 6 24 2 4 5" xfId="12944" xr:uid="{00000000-0005-0000-0000-00003BB20000}"/>
    <cellStyle name="Note 6 24 2 4 5 2" xfId="30379" xr:uid="{00000000-0005-0000-0000-00003CB20000}"/>
    <cellStyle name="Note 6 24 2 4 5 3" xfId="44832" xr:uid="{00000000-0005-0000-0000-00003DB20000}"/>
    <cellStyle name="Note 6 24 2 4 6" xfId="15547" xr:uid="{00000000-0005-0000-0000-00003EB20000}"/>
    <cellStyle name="Note 6 24 2 4 6 2" xfId="32982" xr:uid="{00000000-0005-0000-0000-00003FB20000}"/>
    <cellStyle name="Note 6 24 2 4 6 3" xfId="47435" xr:uid="{00000000-0005-0000-0000-000040B20000}"/>
    <cellStyle name="Note 6 24 2 4 7" xfId="19951" xr:uid="{00000000-0005-0000-0000-000041B20000}"/>
    <cellStyle name="Note 6 24 2 4 8" xfId="20709" xr:uid="{00000000-0005-0000-0000-000042B20000}"/>
    <cellStyle name="Note 6 24 2 5" xfId="5618" xr:uid="{00000000-0005-0000-0000-000043B20000}"/>
    <cellStyle name="Note 6 24 2 5 2" xfId="14839" xr:uid="{00000000-0005-0000-0000-000044B20000}"/>
    <cellStyle name="Note 6 24 2 5 2 2" xfId="32274" xr:uid="{00000000-0005-0000-0000-000045B20000}"/>
    <cellStyle name="Note 6 24 2 5 2 3" xfId="46727" xr:uid="{00000000-0005-0000-0000-000046B20000}"/>
    <cellStyle name="Note 6 24 2 5 3" xfId="17300" xr:uid="{00000000-0005-0000-0000-000047B20000}"/>
    <cellStyle name="Note 6 24 2 5 3 2" xfId="34735" xr:uid="{00000000-0005-0000-0000-000048B20000}"/>
    <cellStyle name="Note 6 24 2 5 3 3" xfId="49188" xr:uid="{00000000-0005-0000-0000-000049B20000}"/>
    <cellStyle name="Note 6 24 2 5 4" xfId="23054" xr:uid="{00000000-0005-0000-0000-00004AB20000}"/>
    <cellStyle name="Note 6 24 2 5 5" xfId="37507" xr:uid="{00000000-0005-0000-0000-00004BB20000}"/>
    <cellStyle name="Note 6 24 2 6" xfId="8080" xr:uid="{00000000-0005-0000-0000-00004CB20000}"/>
    <cellStyle name="Note 6 24 2 6 2" xfId="25515" xr:uid="{00000000-0005-0000-0000-00004DB20000}"/>
    <cellStyle name="Note 6 24 2 6 3" xfId="39968" xr:uid="{00000000-0005-0000-0000-00004EB20000}"/>
    <cellStyle name="Note 6 24 2 7" xfId="10521" xr:uid="{00000000-0005-0000-0000-00004FB20000}"/>
    <cellStyle name="Note 6 24 2 7 2" xfId="27956" xr:uid="{00000000-0005-0000-0000-000050B20000}"/>
    <cellStyle name="Note 6 24 2 7 3" xfId="42409" xr:uid="{00000000-0005-0000-0000-000051B20000}"/>
    <cellStyle name="Note 6 24 2 8" xfId="12941" xr:uid="{00000000-0005-0000-0000-000052B20000}"/>
    <cellStyle name="Note 6 24 2 8 2" xfId="30376" xr:uid="{00000000-0005-0000-0000-000053B20000}"/>
    <cellStyle name="Note 6 24 2 8 3" xfId="44829" xr:uid="{00000000-0005-0000-0000-000054B20000}"/>
    <cellStyle name="Note 6 24 2 9" xfId="19948" xr:uid="{00000000-0005-0000-0000-000055B20000}"/>
    <cellStyle name="Note 6 24 3" xfId="3111" xr:uid="{00000000-0005-0000-0000-000056B20000}"/>
    <cellStyle name="Note 6 24 3 2" xfId="3112" xr:uid="{00000000-0005-0000-0000-000057B20000}"/>
    <cellStyle name="Note 6 24 3 2 2" xfId="5623" xr:uid="{00000000-0005-0000-0000-000058B20000}"/>
    <cellStyle name="Note 6 24 3 2 2 2" xfId="14843" xr:uid="{00000000-0005-0000-0000-000059B20000}"/>
    <cellStyle name="Note 6 24 3 2 2 2 2" xfId="32278" xr:uid="{00000000-0005-0000-0000-00005AB20000}"/>
    <cellStyle name="Note 6 24 3 2 2 2 3" xfId="46731" xr:uid="{00000000-0005-0000-0000-00005BB20000}"/>
    <cellStyle name="Note 6 24 3 2 2 3" xfId="17304" xr:uid="{00000000-0005-0000-0000-00005CB20000}"/>
    <cellStyle name="Note 6 24 3 2 2 3 2" xfId="34739" xr:uid="{00000000-0005-0000-0000-00005DB20000}"/>
    <cellStyle name="Note 6 24 3 2 2 3 3" xfId="49192" xr:uid="{00000000-0005-0000-0000-00005EB20000}"/>
    <cellStyle name="Note 6 24 3 2 2 4" xfId="23059" xr:uid="{00000000-0005-0000-0000-00005FB20000}"/>
    <cellStyle name="Note 6 24 3 2 2 5" xfId="37512" xr:uid="{00000000-0005-0000-0000-000060B20000}"/>
    <cellStyle name="Note 6 24 3 2 3" xfId="8085" xr:uid="{00000000-0005-0000-0000-000061B20000}"/>
    <cellStyle name="Note 6 24 3 2 3 2" xfId="25520" xr:uid="{00000000-0005-0000-0000-000062B20000}"/>
    <cellStyle name="Note 6 24 3 2 3 3" xfId="39973" xr:uid="{00000000-0005-0000-0000-000063B20000}"/>
    <cellStyle name="Note 6 24 3 2 4" xfId="10526" xr:uid="{00000000-0005-0000-0000-000064B20000}"/>
    <cellStyle name="Note 6 24 3 2 4 2" xfId="27961" xr:uid="{00000000-0005-0000-0000-000065B20000}"/>
    <cellStyle name="Note 6 24 3 2 4 3" xfId="42414" xr:uid="{00000000-0005-0000-0000-000066B20000}"/>
    <cellStyle name="Note 6 24 3 2 5" xfId="12946" xr:uid="{00000000-0005-0000-0000-000067B20000}"/>
    <cellStyle name="Note 6 24 3 2 5 2" xfId="30381" xr:uid="{00000000-0005-0000-0000-000068B20000}"/>
    <cellStyle name="Note 6 24 3 2 5 3" xfId="44834" xr:uid="{00000000-0005-0000-0000-000069B20000}"/>
    <cellStyle name="Note 6 24 3 2 6" xfId="19953" xr:uid="{00000000-0005-0000-0000-00006AB20000}"/>
    <cellStyle name="Note 6 24 3 3" xfId="3113" xr:uid="{00000000-0005-0000-0000-00006BB20000}"/>
    <cellStyle name="Note 6 24 3 3 2" xfId="5624" xr:uid="{00000000-0005-0000-0000-00006CB20000}"/>
    <cellStyle name="Note 6 24 3 3 2 2" xfId="14844" xr:uid="{00000000-0005-0000-0000-00006DB20000}"/>
    <cellStyle name="Note 6 24 3 3 2 2 2" xfId="32279" xr:uid="{00000000-0005-0000-0000-00006EB20000}"/>
    <cellStyle name="Note 6 24 3 3 2 2 3" xfId="46732" xr:uid="{00000000-0005-0000-0000-00006FB20000}"/>
    <cellStyle name="Note 6 24 3 3 2 3" xfId="17305" xr:uid="{00000000-0005-0000-0000-000070B20000}"/>
    <cellStyle name="Note 6 24 3 3 2 3 2" xfId="34740" xr:uid="{00000000-0005-0000-0000-000071B20000}"/>
    <cellStyle name="Note 6 24 3 3 2 3 3" xfId="49193" xr:uid="{00000000-0005-0000-0000-000072B20000}"/>
    <cellStyle name="Note 6 24 3 3 2 4" xfId="23060" xr:uid="{00000000-0005-0000-0000-000073B20000}"/>
    <cellStyle name="Note 6 24 3 3 2 5" xfId="37513" xr:uid="{00000000-0005-0000-0000-000074B20000}"/>
    <cellStyle name="Note 6 24 3 3 3" xfId="8086" xr:uid="{00000000-0005-0000-0000-000075B20000}"/>
    <cellStyle name="Note 6 24 3 3 3 2" xfId="25521" xr:uid="{00000000-0005-0000-0000-000076B20000}"/>
    <cellStyle name="Note 6 24 3 3 3 3" xfId="39974" xr:uid="{00000000-0005-0000-0000-000077B20000}"/>
    <cellStyle name="Note 6 24 3 3 4" xfId="10527" xr:uid="{00000000-0005-0000-0000-000078B20000}"/>
    <cellStyle name="Note 6 24 3 3 4 2" xfId="27962" xr:uid="{00000000-0005-0000-0000-000079B20000}"/>
    <cellStyle name="Note 6 24 3 3 4 3" xfId="42415" xr:uid="{00000000-0005-0000-0000-00007AB20000}"/>
    <cellStyle name="Note 6 24 3 3 5" xfId="12947" xr:uid="{00000000-0005-0000-0000-00007BB20000}"/>
    <cellStyle name="Note 6 24 3 3 5 2" xfId="30382" xr:uid="{00000000-0005-0000-0000-00007CB20000}"/>
    <cellStyle name="Note 6 24 3 3 5 3" xfId="44835" xr:uid="{00000000-0005-0000-0000-00007DB20000}"/>
    <cellStyle name="Note 6 24 3 3 6" xfId="19954" xr:uid="{00000000-0005-0000-0000-00007EB20000}"/>
    <cellStyle name="Note 6 24 3 4" xfId="3114" xr:uid="{00000000-0005-0000-0000-00007FB20000}"/>
    <cellStyle name="Note 6 24 3 4 2" xfId="5625" xr:uid="{00000000-0005-0000-0000-000080B20000}"/>
    <cellStyle name="Note 6 24 3 4 2 2" xfId="23061" xr:uid="{00000000-0005-0000-0000-000081B20000}"/>
    <cellStyle name="Note 6 24 3 4 2 3" xfId="37514" xr:uid="{00000000-0005-0000-0000-000082B20000}"/>
    <cellStyle name="Note 6 24 3 4 3" xfId="8087" xr:uid="{00000000-0005-0000-0000-000083B20000}"/>
    <cellStyle name="Note 6 24 3 4 3 2" xfId="25522" xr:uid="{00000000-0005-0000-0000-000084B20000}"/>
    <cellStyle name="Note 6 24 3 4 3 3" xfId="39975" xr:uid="{00000000-0005-0000-0000-000085B20000}"/>
    <cellStyle name="Note 6 24 3 4 4" xfId="10528" xr:uid="{00000000-0005-0000-0000-000086B20000}"/>
    <cellStyle name="Note 6 24 3 4 4 2" xfId="27963" xr:uid="{00000000-0005-0000-0000-000087B20000}"/>
    <cellStyle name="Note 6 24 3 4 4 3" xfId="42416" xr:uid="{00000000-0005-0000-0000-000088B20000}"/>
    <cellStyle name="Note 6 24 3 4 5" xfId="12948" xr:uid="{00000000-0005-0000-0000-000089B20000}"/>
    <cellStyle name="Note 6 24 3 4 5 2" xfId="30383" xr:uid="{00000000-0005-0000-0000-00008AB20000}"/>
    <cellStyle name="Note 6 24 3 4 5 3" xfId="44836" xr:uid="{00000000-0005-0000-0000-00008BB20000}"/>
    <cellStyle name="Note 6 24 3 4 6" xfId="15548" xr:uid="{00000000-0005-0000-0000-00008CB20000}"/>
    <cellStyle name="Note 6 24 3 4 6 2" xfId="32983" xr:uid="{00000000-0005-0000-0000-00008DB20000}"/>
    <cellStyle name="Note 6 24 3 4 6 3" xfId="47436" xr:uid="{00000000-0005-0000-0000-00008EB20000}"/>
    <cellStyle name="Note 6 24 3 4 7" xfId="19955" xr:uid="{00000000-0005-0000-0000-00008FB20000}"/>
    <cellStyle name="Note 6 24 3 4 8" xfId="20710" xr:uid="{00000000-0005-0000-0000-000090B20000}"/>
    <cellStyle name="Note 6 24 3 5" xfId="5622" xr:uid="{00000000-0005-0000-0000-000091B20000}"/>
    <cellStyle name="Note 6 24 3 5 2" xfId="14842" xr:uid="{00000000-0005-0000-0000-000092B20000}"/>
    <cellStyle name="Note 6 24 3 5 2 2" xfId="32277" xr:uid="{00000000-0005-0000-0000-000093B20000}"/>
    <cellStyle name="Note 6 24 3 5 2 3" xfId="46730" xr:uid="{00000000-0005-0000-0000-000094B20000}"/>
    <cellStyle name="Note 6 24 3 5 3" xfId="17303" xr:uid="{00000000-0005-0000-0000-000095B20000}"/>
    <cellStyle name="Note 6 24 3 5 3 2" xfId="34738" xr:uid="{00000000-0005-0000-0000-000096B20000}"/>
    <cellStyle name="Note 6 24 3 5 3 3" xfId="49191" xr:uid="{00000000-0005-0000-0000-000097B20000}"/>
    <cellStyle name="Note 6 24 3 5 4" xfId="23058" xr:uid="{00000000-0005-0000-0000-000098B20000}"/>
    <cellStyle name="Note 6 24 3 5 5" xfId="37511" xr:uid="{00000000-0005-0000-0000-000099B20000}"/>
    <cellStyle name="Note 6 24 3 6" xfId="8084" xr:uid="{00000000-0005-0000-0000-00009AB20000}"/>
    <cellStyle name="Note 6 24 3 6 2" xfId="25519" xr:uid="{00000000-0005-0000-0000-00009BB20000}"/>
    <cellStyle name="Note 6 24 3 6 3" xfId="39972" xr:uid="{00000000-0005-0000-0000-00009CB20000}"/>
    <cellStyle name="Note 6 24 3 7" xfId="10525" xr:uid="{00000000-0005-0000-0000-00009DB20000}"/>
    <cellStyle name="Note 6 24 3 7 2" xfId="27960" xr:uid="{00000000-0005-0000-0000-00009EB20000}"/>
    <cellStyle name="Note 6 24 3 7 3" xfId="42413" xr:uid="{00000000-0005-0000-0000-00009FB20000}"/>
    <cellStyle name="Note 6 24 3 8" xfId="12945" xr:uid="{00000000-0005-0000-0000-0000A0B20000}"/>
    <cellStyle name="Note 6 24 3 8 2" xfId="30380" xr:uid="{00000000-0005-0000-0000-0000A1B20000}"/>
    <cellStyle name="Note 6 24 3 8 3" xfId="44833" xr:uid="{00000000-0005-0000-0000-0000A2B20000}"/>
    <cellStyle name="Note 6 24 3 9" xfId="19952" xr:uid="{00000000-0005-0000-0000-0000A3B20000}"/>
    <cellStyle name="Note 6 24 4" xfId="3115" xr:uid="{00000000-0005-0000-0000-0000A4B20000}"/>
    <cellStyle name="Note 6 24 4 2" xfId="3116" xr:uid="{00000000-0005-0000-0000-0000A5B20000}"/>
    <cellStyle name="Note 6 24 4 2 2" xfId="5627" xr:uid="{00000000-0005-0000-0000-0000A6B20000}"/>
    <cellStyle name="Note 6 24 4 2 2 2" xfId="14846" xr:uid="{00000000-0005-0000-0000-0000A7B20000}"/>
    <cellStyle name="Note 6 24 4 2 2 2 2" xfId="32281" xr:uid="{00000000-0005-0000-0000-0000A8B20000}"/>
    <cellStyle name="Note 6 24 4 2 2 2 3" xfId="46734" xr:uid="{00000000-0005-0000-0000-0000A9B20000}"/>
    <cellStyle name="Note 6 24 4 2 2 3" xfId="17307" xr:uid="{00000000-0005-0000-0000-0000AAB20000}"/>
    <cellStyle name="Note 6 24 4 2 2 3 2" xfId="34742" xr:uid="{00000000-0005-0000-0000-0000ABB20000}"/>
    <cellStyle name="Note 6 24 4 2 2 3 3" xfId="49195" xr:uid="{00000000-0005-0000-0000-0000ACB20000}"/>
    <cellStyle name="Note 6 24 4 2 2 4" xfId="23063" xr:uid="{00000000-0005-0000-0000-0000ADB20000}"/>
    <cellStyle name="Note 6 24 4 2 2 5" xfId="37516" xr:uid="{00000000-0005-0000-0000-0000AEB20000}"/>
    <cellStyle name="Note 6 24 4 2 3" xfId="8089" xr:uid="{00000000-0005-0000-0000-0000AFB20000}"/>
    <cellStyle name="Note 6 24 4 2 3 2" xfId="25524" xr:uid="{00000000-0005-0000-0000-0000B0B20000}"/>
    <cellStyle name="Note 6 24 4 2 3 3" xfId="39977" xr:uid="{00000000-0005-0000-0000-0000B1B20000}"/>
    <cellStyle name="Note 6 24 4 2 4" xfId="10530" xr:uid="{00000000-0005-0000-0000-0000B2B20000}"/>
    <cellStyle name="Note 6 24 4 2 4 2" xfId="27965" xr:uid="{00000000-0005-0000-0000-0000B3B20000}"/>
    <cellStyle name="Note 6 24 4 2 4 3" xfId="42418" xr:uid="{00000000-0005-0000-0000-0000B4B20000}"/>
    <cellStyle name="Note 6 24 4 2 5" xfId="12950" xr:uid="{00000000-0005-0000-0000-0000B5B20000}"/>
    <cellStyle name="Note 6 24 4 2 5 2" xfId="30385" xr:uid="{00000000-0005-0000-0000-0000B6B20000}"/>
    <cellStyle name="Note 6 24 4 2 5 3" xfId="44838" xr:uid="{00000000-0005-0000-0000-0000B7B20000}"/>
    <cellStyle name="Note 6 24 4 2 6" xfId="19957" xr:uid="{00000000-0005-0000-0000-0000B8B20000}"/>
    <cellStyle name="Note 6 24 4 3" xfId="3117" xr:uid="{00000000-0005-0000-0000-0000B9B20000}"/>
    <cellStyle name="Note 6 24 4 3 2" xfId="5628" xr:uid="{00000000-0005-0000-0000-0000BAB20000}"/>
    <cellStyle name="Note 6 24 4 3 2 2" xfId="14847" xr:uid="{00000000-0005-0000-0000-0000BBB20000}"/>
    <cellStyle name="Note 6 24 4 3 2 2 2" xfId="32282" xr:uid="{00000000-0005-0000-0000-0000BCB20000}"/>
    <cellStyle name="Note 6 24 4 3 2 2 3" xfId="46735" xr:uid="{00000000-0005-0000-0000-0000BDB20000}"/>
    <cellStyle name="Note 6 24 4 3 2 3" xfId="17308" xr:uid="{00000000-0005-0000-0000-0000BEB20000}"/>
    <cellStyle name="Note 6 24 4 3 2 3 2" xfId="34743" xr:uid="{00000000-0005-0000-0000-0000BFB20000}"/>
    <cellStyle name="Note 6 24 4 3 2 3 3" xfId="49196" xr:uid="{00000000-0005-0000-0000-0000C0B20000}"/>
    <cellStyle name="Note 6 24 4 3 2 4" xfId="23064" xr:uid="{00000000-0005-0000-0000-0000C1B20000}"/>
    <cellStyle name="Note 6 24 4 3 2 5" xfId="37517" xr:uid="{00000000-0005-0000-0000-0000C2B20000}"/>
    <cellStyle name="Note 6 24 4 3 3" xfId="8090" xr:uid="{00000000-0005-0000-0000-0000C3B20000}"/>
    <cellStyle name="Note 6 24 4 3 3 2" xfId="25525" xr:uid="{00000000-0005-0000-0000-0000C4B20000}"/>
    <cellStyle name="Note 6 24 4 3 3 3" xfId="39978" xr:uid="{00000000-0005-0000-0000-0000C5B20000}"/>
    <cellStyle name="Note 6 24 4 3 4" xfId="10531" xr:uid="{00000000-0005-0000-0000-0000C6B20000}"/>
    <cellStyle name="Note 6 24 4 3 4 2" xfId="27966" xr:uid="{00000000-0005-0000-0000-0000C7B20000}"/>
    <cellStyle name="Note 6 24 4 3 4 3" xfId="42419" xr:uid="{00000000-0005-0000-0000-0000C8B20000}"/>
    <cellStyle name="Note 6 24 4 3 5" xfId="12951" xr:uid="{00000000-0005-0000-0000-0000C9B20000}"/>
    <cellStyle name="Note 6 24 4 3 5 2" xfId="30386" xr:uid="{00000000-0005-0000-0000-0000CAB20000}"/>
    <cellStyle name="Note 6 24 4 3 5 3" xfId="44839" xr:uid="{00000000-0005-0000-0000-0000CBB20000}"/>
    <cellStyle name="Note 6 24 4 3 6" xfId="19958" xr:uid="{00000000-0005-0000-0000-0000CCB20000}"/>
    <cellStyle name="Note 6 24 4 4" xfId="3118" xr:uid="{00000000-0005-0000-0000-0000CDB20000}"/>
    <cellStyle name="Note 6 24 4 4 2" xfId="5629" xr:uid="{00000000-0005-0000-0000-0000CEB20000}"/>
    <cellStyle name="Note 6 24 4 4 2 2" xfId="23065" xr:uid="{00000000-0005-0000-0000-0000CFB20000}"/>
    <cellStyle name="Note 6 24 4 4 2 3" xfId="37518" xr:uid="{00000000-0005-0000-0000-0000D0B20000}"/>
    <cellStyle name="Note 6 24 4 4 3" xfId="8091" xr:uid="{00000000-0005-0000-0000-0000D1B20000}"/>
    <cellStyle name="Note 6 24 4 4 3 2" xfId="25526" xr:uid="{00000000-0005-0000-0000-0000D2B20000}"/>
    <cellStyle name="Note 6 24 4 4 3 3" xfId="39979" xr:uid="{00000000-0005-0000-0000-0000D3B20000}"/>
    <cellStyle name="Note 6 24 4 4 4" xfId="10532" xr:uid="{00000000-0005-0000-0000-0000D4B20000}"/>
    <cellStyle name="Note 6 24 4 4 4 2" xfId="27967" xr:uid="{00000000-0005-0000-0000-0000D5B20000}"/>
    <cellStyle name="Note 6 24 4 4 4 3" xfId="42420" xr:uid="{00000000-0005-0000-0000-0000D6B20000}"/>
    <cellStyle name="Note 6 24 4 4 5" xfId="12952" xr:uid="{00000000-0005-0000-0000-0000D7B20000}"/>
    <cellStyle name="Note 6 24 4 4 5 2" xfId="30387" xr:uid="{00000000-0005-0000-0000-0000D8B20000}"/>
    <cellStyle name="Note 6 24 4 4 5 3" xfId="44840" xr:uid="{00000000-0005-0000-0000-0000D9B20000}"/>
    <cellStyle name="Note 6 24 4 4 6" xfId="15549" xr:uid="{00000000-0005-0000-0000-0000DAB20000}"/>
    <cellStyle name="Note 6 24 4 4 6 2" xfId="32984" xr:uid="{00000000-0005-0000-0000-0000DBB20000}"/>
    <cellStyle name="Note 6 24 4 4 6 3" xfId="47437" xr:uid="{00000000-0005-0000-0000-0000DCB20000}"/>
    <cellStyle name="Note 6 24 4 4 7" xfId="19959" xr:uid="{00000000-0005-0000-0000-0000DDB20000}"/>
    <cellStyle name="Note 6 24 4 4 8" xfId="20711" xr:uid="{00000000-0005-0000-0000-0000DEB20000}"/>
    <cellStyle name="Note 6 24 4 5" xfId="5626" xr:uid="{00000000-0005-0000-0000-0000DFB20000}"/>
    <cellStyle name="Note 6 24 4 5 2" xfId="14845" xr:uid="{00000000-0005-0000-0000-0000E0B20000}"/>
    <cellStyle name="Note 6 24 4 5 2 2" xfId="32280" xr:uid="{00000000-0005-0000-0000-0000E1B20000}"/>
    <cellStyle name="Note 6 24 4 5 2 3" xfId="46733" xr:uid="{00000000-0005-0000-0000-0000E2B20000}"/>
    <cellStyle name="Note 6 24 4 5 3" xfId="17306" xr:uid="{00000000-0005-0000-0000-0000E3B20000}"/>
    <cellStyle name="Note 6 24 4 5 3 2" xfId="34741" xr:uid="{00000000-0005-0000-0000-0000E4B20000}"/>
    <cellStyle name="Note 6 24 4 5 3 3" xfId="49194" xr:uid="{00000000-0005-0000-0000-0000E5B20000}"/>
    <cellStyle name="Note 6 24 4 5 4" xfId="23062" xr:uid="{00000000-0005-0000-0000-0000E6B20000}"/>
    <cellStyle name="Note 6 24 4 5 5" xfId="37515" xr:uid="{00000000-0005-0000-0000-0000E7B20000}"/>
    <cellStyle name="Note 6 24 4 6" xfId="8088" xr:uid="{00000000-0005-0000-0000-0000E8B20000}"/>
    <cellStyle name="Note 6 24 4 6 2" xfId="25523" xr:uid="{00000000-0005-0000-0000-0000E9B20000}"/>
    <cellStyle name="Note 6 24 4 6 3" xfId="39976" xr:uid="{00000000-0005-0000-0000-0000EAB20000}"/>
    <cellStyle name="Note 6 24 4 7" xfId="10529" xr:uid="{00000000-0005-0000-0000-0000EBB20000}"/>
    <cellStyle name="Note 6 24 4 7 2" xfId="27964" xr:uid="{00000000-0005-0000-0000-0000ECB20000}"/>
    <cellStyle name="Note 6 24 4 7 3" xfId="42417" xr:uid="{00000000-0005-0000-0000-0000EDB20000}"/>
    <cellStyle name="Note 6 24 4 8" xfId="12949" xr:uid="{00000000-0005-0000-0000-0000EEB20000}"/>
    <cellStyle name="Note 6 24 4 8 2" xfId="30384" xr:uid="{00000000-0005-0000-0000-0000EFB20000}"/>
    <cellStyle name="Note 6 24 4 8 3" xfId="44837" xr:uid="{00000000-0005-0000-0000-0000F0B20000}"/>
    <cellStyle name="Note 6 24 4 9" xfId="19956" xr:uid="{00000000-0005-0000-0000-0000F1B20000}"/>
    <cellStyle name="Note 6 24 5" xfId="3119" xr:uid="{00000000-0005-0000-0000-0000F2B20000}"/>
    <cellStyle name="Note 6 24 5 2" xfId="5630" xr:uid="{00000000-0005-0000-0000-0000F3B20000}"/>
    <cellStyle name="Note 6 24 5 2 2" xfId="14848" xr:uid="{00000000-0005-0000-0000-0000F4B20000}"/>
    <cellStyle name="Note 6 24 5 2 2 2" xfId="32283" xr:uid="{00000000-0005-0000-0000-0000F5B20000}"/>
    <cellStyle name="Note 6 24 5 2 2 3" xfId="46736" xr:uid="{00000000-0005-0000-0000-0000F6B20000}"/>
    <cellStyle name="Note 6 24 5 2 3" xfId="17309" xr:uid="{00000000-0005-0000-0000-0000F7B20000}"/>
    <cellStyle name="Note 6 24 5 2 3 2" xfId="34744" xr:uid="{00000000-0005-0000-0000-0000F8B20000}"/>
    <cellStyle name="Note 6 24 5 2 3 3" xfId="49197" xr:uid="{00000000-0005-0000-0000-0000F9B20000}"/>
    <cellStyle name="Note 6 24 5 2 4" xfId="23066" xr:uid="{00000000-0005-0000-0000-0000FAB20000}"/>
    <cellStyle name="Note 6 24 5 2 5" xfId="37519" xr:uid="{00000000-0005-0000-0000-0000FBB20000}"/>
    <cellStyle name="Note 6 24 5 3" xfId="8092" xr:uid="{00000000-0005-0000-0000-0000FCB20000}"/>
    <cellStyle name="Note 6 24 5 3 2" xfId="25527" xr:uid="{00000000-0005-0000-0000-0000FDB20000}"/>
    <cellStyle name="Note 6 24 5 3 3" xfId="39980" xr:uid="{00000000-0005-0000-0000-0000FEB20000}"/>
    <cellStyle name="Note 6 24 5 4" xfId="10533" xr:uid="{00000000-0005-0000-0000-0000FFB20000}"/>
    <cellStyle name="Note 6 24 5 4 2" xfId="27968" xr:uid="{00000000-0005-0000-0000-000000B30000}"/>
    <cellStyle name="Note 6 24 5 4 3" xfId="42421" xr:uid="{00000000-0005-0000-0000-000001B30000}"/>
    <cellStyle name="Note 6 24 5 5" xfId="12953" xr:uid="{00000000-0005-0000-0000-000002B30000}"/>
    <cellStyle name="Note 6 24 5 5 2" xfId="30388" xr:uid="{00000000-0005-0000-0000-000003B30000}"/>
    <cellStyle name="Note 6 24 5 5 3" xfId="44841" xr:uid="{00000000-0005-0000-0000-000004B30000}"/>
    <cellStyle name="Note 6 24 5 6" xfId="19960" xr:uid="{00000000-0005-0000-0000-000005B30000}"/>
    <cellStyle name="Note 6 24 6" xfId="3120" xr:uid="{00000000-0005-0000-0000-000006B30000}"/>
    <cellStyle name="Note 6 24 6 2" xfId="5631" xr:uid="{00000000-0005-0000-0000-000007B30000}"/>
    <cellStyle name="Note 6 24 6 2 2" xfId="14849" xr:uid="{00000000-0005-0000-0000-000008B30000}"/>
    <cellStyle name="Note 6 24 6 2 2 2" xfId="32284" xr:uid="{00000000-0005-0000-0000-000009B30000}"/>
    <cellStyle name="Note 6 24 6 2 2 3" xfId="46737" xr:uid="{00000000-0005-0000-0000-00000AB30000}"/>
    <cellStyle name="Note 6 24 6 2 3" xfId="17310" xr:uid="{00000000-0005-0000-0000-00000BB30000}"/>
    <cellStyle name="Note 6 24 6 2 3 2" xfId="34745" xr:uid="{00000000-0005-0000-0000-00000CB30000}"/>
    <cellStyle name="Note 6 24 6 2 3 3" xfId="49198" xr:uid="{00000000-0005-0000-0000-00000DB30000}"/>
    <cellStyle name="Note 6 24 6 2 4" xfId="23067" xr:uid="{00000000-0005-0000-0000-00000EB30000}"/>
    <cellStyle name="Note 6 24 6 2 5" xfId="37520" xr:uid="{00000000-0005-0000-0000-00000FB30000}"/>
    <cellStyle name="Note 6 24 6 3" xfId="8093" xr:uid="{00000000-0005-0000-0000-000010B30000}"/>
    <cellStyle name="Note 6 24 6 3 2" xfId="25528" xr:uid="{00000000-0005-0000-0000-000011B30000}"/>
    <cellStyle name="Note 6 24 6 3 3" xfId="39981" xr:uid="{00000000-0005-0000-0000-000012B30000}"/>
    <cellStyle name="Note 6 24 6 4" xfId="10534" xr:uid="{00000000-0005-0000-0000-000013B30000}"/>
    <cellStyle name="Note 6 24 6 4 2" xfId="27969" xr:uid="{00000000-0005-0000-0000-000014B30000}"/>
    <cellStyle name="Note 6 24 6 4 3" xfId="42422" xr:uid="{00000000-0005-0000-0000-000015B30000}"/>
    <cellStyle name="Note 6 24 6 5" xfId="12954" xr:uid="{00000000-0005-0000-0000-000016B30000}"/>
    <cellStyle name="Note 6 24 6 5 2" xfId="30389" xr:uid="{00000000-0005-0000-0000-000017B30000}"/>
    <cellStyle name="Note 6 24 6 5 3" xfId="44842" xr:uid="{00000000-0005-0000-0000-000018B30000}"/>
    <cellStyle name="Note 6 24 6 6" xfId="19961" xr:uid="{00000000-0005-0000-0000-000019B30000}"/>
    <cellStyle name="Note 6 24 7" xfId="3121" xr:uid="{00000000-0005-0000-0000-00001AB30000}"/>
    <cellStyle name="Note 6 24 7 2" xfId="5632" xr:uid="{00000000-0005-0000-0000-00001BB30000}"/>
    <cellStyle name="Note 6 24 7 2 2" xfId="23068" xr:uid="{00000000-0005-0000-0000-00001CB30000}"/>
    <cellStyle name="Note 6 24 7 2 3" xfId="37521" xr:uid="{00000000-0005-0000-0000-00001DB30000}"/>
    <cellStyle name="Note 6 24 7 3" xfId="8094" xr:uid="{00000000-0005-0000-0000-00001EB30000}"/>
    <cellStyle name="Note 6 24 7 3 2" xfId="25529" xr:uid="{00000000-0005-0000-0000-00001FB30000}"/>
    <cellStyle name="Note 6 24 7 3 3" xfId="39982" xr:uid="{00000000-0005-0000-0000-000020B30000}"/>
    <cellStyle name="Note 6 24 7 4" xfId="10535" xr:uid="{00000000-0005-0000-0000-000021B30000}"/>
    <cellStyle name="Note 6 24 7 4 2" xfId="27970" xr:uid="{00000000-0005-0000-0000-000022B30000}"/>
    <cellStyle name="Note 6 24 7 4 3" xfId="42423" xr:uid="{00000000-0005-0000-0000-000023B30000}"/>
    <cellStyle name="Note 6 24 7 5" xfId="12955" xr:uid="{00000000-0005-0000-0000-000024B30000}"/>
    <cellStyle name="Note 6 24 7 5 2" xfId="30390" xr:uid="{00000000-0005-0000-0000-000025B30000}"/>
    <cellStyle name="Note 6 24 7 5 3" xfId="44843" xr:uid="{00000000-0005-0000-0000-000026B30000}"/>
    <cellStyle name="Note 6 24 7 6" xfId="15550" xr:uid="{00000000-0005-0000-0000-000027B30000}"/>
    <cellStyle name="Note 6 24 7 6 2" xfId="32985" xr:uid="{00000000-0005-0000-0000-000028B30000}"/>
    <cellStyle name="Note 6 24 7 6 3" xfId="47438" xr:uid="{00000000-0005-0000-0000-000029B30000}"/>
    <cellStyle name="Note 6 24 7 7" xfId="19962" xr:uid="{00000000-0005-0000-0000-00002AB30000}"/>
    <cellStyle name="Note 6 24 7 8" xfId="20712" xr:uid="{00000000-0005-0000-0000-00002BB30000}"/>
    <cellStyle name="Note 6 24 8" xfId="5617" xr:uid="{00000000-0005-0000-0000-00002CB30000}"/>
    <cellStyle name="Note 6 24 8 2" xfId="14838" xr:uid="{00000000-0005-0000-0000-00002DB30000}"/>
    <cellStyle name="Note 6 24 8 2 2" xfId="32273" xr:uid="{00000000-0005-0000-0000-00002EB30000}"/>
    <cellStyle name="Note 6 24 8 2 3" xfId="46726" xr:uid="{00000000-0005-0000-0000-00002FB30000}"/>
    <cellStyle name="Note 6 24 8 3" xfId="17299" xr:uid="{00000000-0005-0000-0000-000030B30000}"/>
    <cellStyle name="Note 6 24 8 3 2" xfId="34734" xr:uid="{00000000-0005-0000-0000-000031B30000}"/>
    <cellStyle name="Note 6 24 8 3 3" xfId="49187" xr:uid="{00000000-0005-0000-0000-000032B30000}"/>
    <cellStyle name="Note 6 24 8 4" xfId="23053" xr:uid="{00000000-0005-0000-0000-000033B30000}"/>
    <cellStyle name="Note 6 24 8 5" xfId="37506" xr:uid="{00000000-0005-0000-0000-000034B30000}"/>
    <cellStyle name="Note 6 24 9" xfId="8079" xr:uid="{00000000-0005-0000-0000-000035B30000}"/>
    <cellStyle name="Note 6 24 9 2" xfId="25514" xr:uid="{00000000-0005-0000-0000-000036B30000}"/>
    <cellStyle name="Note 6 24 9 3" xfId="39967" xr:uid="{00000000-0005-0000-0000-000037B30000}"/>
    <cellStyle name="Note 6 25" xfId="3122" xr:uid="{00000000-0005-0000-0000-000038B30000}"/>
    <cellStyle name="Note 6 25 2" xfId="3123" xr:uid="{00000000-0005-0000-0000-000039B30000}"/>
    <cellStyle name="Note 6 25 2 2" xfId="5634" xr:uid="{00000000-0005-0000-0000-00003AB30000}"/>
    <cellStyle name="Note 6 25 2 2 2" xfId="14851" xr:uid="{00000000-0005-0000-0000-00003BB30000}"/>
    <cellStyle name="Note 6 25 2 2 2 2" xfId="32286" xr:uid="{00000000-0005-0000-0000-00003CB30000}"/>
    <cellStyle name="Note 6 25 2 2 2 3" xfId="46739" xr:uid="{00000000-0005-0000-0000-00003DB30000}"/>
    <cellStyle name="Note 6 25 2 2 3" xfId="17312" xr:uid="{00000000-0005-0000-0000-00003EB30000}"/>
    <cellStyle name="Note 6 25 2 2 3 2" xfId="34747" xr:uid="{00000000-0005-0000-0000-00003FB30000}"/>
    <cellStyle name="Note 6 25 2 2 3 3" xfId="49200" xr:uid="{00000000-0005-0000-0000-000040B30000}"/>
    <cellStyle name="Note 6 25 2 2 4" xfId="23070" xr:uid="{00000000-0005-0000-0000-000041B30000}"/>
    <cellStyle name="Note 6 25 2 2 5" xfId="37523" xr:uid="{00000000-0005-0000-0000-000042B30000}"/>
    <cellStyle name="Note 6 25 2 3" xfId="8096" xr:uid="{00000000-0005-0000-0000-000043B30000}"/>
    <cellStyle name="Note 6 25 2 3 2" xfId="25531" xr:uid="{00000000-0005-0000-0000-000044B30000}"/>
    <cellStyle name="Note 6 25 2 3 3" xfId="39984" xr:uid="{00000000-0005-0000-0000-000045B30000}"/>
    <cellStyle name="Note 6 25 2 4" xfId="10537" xr:uid="{00000000-0005-0000-0000-000046B30000}"/>
    <cellStyle name="Note 6 25 2 4 2" xfId="27972" xr:uid="{00000000-0005-0000-0000-000047B30000}"/>
    <cellStyle name="Note 6 25 2 4 3" xfId="42425" xr:uid="{00000000-0005-0000-0000-000048B30000}"/>
    <cellStyle name="Note 6 25 2 5" xfId="12957" xr:uid="{00000000-0005-0000-0000-000049B30000}"/>
    <cellStyle name="Note 6 25 2 5 2" xfId="30392" xr:uid="{00000000-0005-0000-0000-00004AB30000}"/>
    <cellStyle name="Note 6 25 2 5 3" xfId="44845" xr:uid="{00000000-0005-0000-0000-00004BB30000}"/>
    <cellStyle name="Note 6 25 2 6" xfId="19964" xr:uid="{00000000-0005-0000-0000-00004CB30000}"/>
    <cellStyle name="Note 6 25 3" xfId="3124" xr:uid="{00000000-0005-0000-0000-00004DB30000}"/>
    <cellStyle name="Note 6 25 3 2" xfId="5635" xr:uid="{00000000-0005-0000-0000-00004EB30000}"/>
    <cellStyle name="Note 6 25 3 2 2" xfId="14852" xr:uid="{00000000-0005-0000-0000-00004FB30000}"/>
    <cellStyle name="Note 6 25 3 2 2 2" xfId="32287" xr:uid="{00000000-0005-0000-0000-000050B30000}"/>
    <cellStyle name="Note 6 25 3 2 2 3" xfId="46740" xr:uid="{00000000-0005-0000-0000-000051B30000}"/>
    <cellStyle name="Note 6 25 3 2 3" xfId="17313" xr:uid="{00000000-0005-0000-0000-000052B30000}"/>
    <cellStyle name="Note 6 25 3 2 3 2" xfId="34748" xr:uid="{00000000-0005-0000-0000-000053B30000}"/>
    <cellStyle name="Note 6 25 3 2 3 3" xfId="49201" xr:uid="{00000000-0005-0000-0000-000054B30000}"/>
    <cellStyle name="Note 6 25 3 2 4" xfId="23071" xr:uid="{00000000-0005-0000-0000-000055B30000}"/>
    <cellStyle name="Note 6 25 3 2 5" xfId="37524" xr:uid="{00000000-0005-0000-0000-000056B30000}"/>
    <cellStyle name="Note 6 25 3 3" xfId="8097" xr:uid="{00000000-0005-0000-0000-000057B30000}"/>
    <cellStyle name="Note 6 25 3 3 2" xfId="25532" xr:uid="{00000000-0005-0000-0000-000058B30000}"/>
    <cellStyle name="Note 6 25 3 3 3" xfId="39985" xr:uid="{00000000-0005-0000-0000-000059B30000}"/>
    <cellStyle name="Note 6 25 3 4" xfId="10538" xr:uid="{00000000-0005-0000-0000-00005AB30000}"/>
    <cellStyle name="Note 6 25 3 4 2" xfId="27973" xr:uid="{00000000-0005-0000-0000-00005BB30000}"/>
    <cellStyle name="Note 6 25 3 4 3" xfId="42426" xr:uid="{00000000-0005-0000-0000-00005CB30000}"/>
    <cellStyle name="Note 6 25 3 5" xfId="12958" xr:uid="{00000000-0005-0000-0000-00005DB30000}"/>
    <cellStyle name="Note 6 25 3 5 2" xfId="30393" xr:uid="{00000000-0005-0000-0000-00005EB30000}"/>
    <cellStyle name="Note 6 25 3 5 3" xfId="44846" xr:uid="{00000000-0005-0000-0000-00005FB30000}"/>
    <cellStyle name="Note 6 25 3 6" xfId="19965" xr:uid="{00000000-0005-0000-0000-000060B30000}"/>
    <cellStyle name="Note 6 25 4" xfId="3125" xr:uid="{00000000-0005-0000-0000-000061B30000}"/>
    <cellStyle name="Note 6 25 4 2" xfId="5636" xr:uid="{00000000-0005-0000-0000-000062B30000}"/>
    <cellStyle name="Note 6 25 4 2 2" xfId="23072" xr:uid="{00000000-0005-0000-0000-000063B30000}"/>
    <cellStyle name="Note 6 25 4 2 3" xfId="37525" xr:uid="{00000000-0005-0000-0000-000064B30000}"/>
    <cellStyle name="Note 6 25 4 3" xfId="8098" xr:uid="{00000000-0005-0000-0000-000065B30000}"/>
    <cellStyle name="Note 6 25 4 3 2" xfId="25533" xr:uid="{00000000-0005-0000-0000-000066B30000}"/>
    <cellStyle name="Note 6 25 4 3 3" xfId="39986" xr:uid="{00000000-0005-0000-0000-000067B30000}"/>
    <cellStyle name="Note 6 25 4 4" xfId="10539" xr:uid="{00000000-0005-0000-0000-000068B30000}"/>
    <cellStyle name="Note 6 25 4 4 2" xfId="27974" xr:uid="{00000000-0005-0000-0000-000069B30000}"/>
    <cellStyle name="Note 6 25 4 4 3" xfId="42427" xr:uid="{00000000-0005-0000-0000-00006AB30000}"/>
    <cellStyle name="Note 6 25 4 5" xfId="12959" xr:uid="{00000000-0005-0000-0000-00006BB30000}"/>
    <cellStyle name="Note 6 25 4 5 2" xfId="30394" xr:uid="{00000000-0005-0000-0000-00006CB30000}"/>
    <cellStyle name="Note 6 25 4 5 3" xfId="44847" xr:uid="{00000000-0005-0000-0000-00006DB30000}"/>
    <cellStyle name="Note 6 25 4 6" xfId="15551" xr:uid="{00000000-0005-0000-0000-00006EB30000}"/>
    <cellStyle name="Note 6 25 4 6 2" xfId="32986" xr:uid="{00000000-0005-0000-0000-00006FB30000}"/>
    <cellStyle name="Note 6 25 4 6 3" xfId="47439" xr:uid="{00000000-0005-0000-0000-000070B30000}"/>
    <cellStyle name="Note 6 25 4 7" xfId="19966" xr:uid="{00000000-0005-0000-0000-000071B30000}"/>
    <cellStyle name="Note 6 25 4 8" xfId="20713" xr:uid="{00000000-0005-0000-0000-000072B30000}"/>
    <cellStyle name="Note 6 25 5" xfId="5633" xr:uid="{00000000-0005-0000-0000-000073B30000}"/>
    <cellStyle name="Note 6 25 5 2" xfId="14850" xr:uid="{00000000-0005-0000-0000-000074B30000}"/>
    <cellStyle name="Note 6 25 5 2 2" xfId="32285" xr:uid="{00000000-0005-0000-0000-000075B30000}"/>
    <cellStyle name="Note 6 25 5 2 3" xfId="46738" xr:uid="{00000000-0005-0000-0000-000076B30000}"/>
    <cellStyle name="Note 6 25 5 3" xfId="17311" xr:uid="{00000000-0005-0000-0000-000077B30000}"/>
    <cellStyle name="Note 6 25 5 3 2" xfId="34746" xr:uid="{00000000-0005-0000-0000-000078B30000}"/>
    <cellStyle name="Note 6 25 5 3 3" xfId="49199" xr:uid="{00000000-0005-0000-0000-000079B30000}"/>
    <cellStyle name="Note 6 25 5 4" xfId="23069" xr:uid="{00000000-0005-0000-0000-00007AB30000}"/>
    <cellStyle name="Note 6 25 5 5" xfId="37522" xr:uid="{00000000-0005-0000-0000-00007BB30000}"/>
    <cellStyle name="Note 6 25 6" xfId="8095" xr:uid="{00000000-0005-0000-0000-00007CB30000}"/>
    <cellStyle name="Note 6 25 6 2" xfId="25530" xr:uid="{00000000-0005-0000-0000-00007DB30000}"/>
    <cellStyle name="Note 6 25 6 3" xfId="39983" xr:uid="{00000000-0005-0000-0000-00007EB30000}"/>
    <cellStyle name="Note 6 25 7" xfId="10536" xr:uid="{00000000-0005-0000-0000-00007FB30000}"/>
    <cellStyle name="Note 6 25 7 2" xfId="27971" xr:uid="{00000000-0005-0000-0000-000080B30000}"/>
    <cellStyle name="Note 6 25 7 3" xfId="42424" xr:uid="{00000000-0005-0000-0000-000081B30000}"/>
    <cellStyle name="Note 6 25 8" xfId="12956" xr:uid="{00000000-0005-0000-0000-000082B30000}"/>
    <cellStyle name="Note 6 25 8 2" xfId="30391" xr:uid="{00000000-0005-0000-0000-000083B30000}"/>
    <cellStyle name="Note 6 25 8 3" xfId="44844" xr:uid="{00000000-0005-0000-0000-000084B30000}"/>
    <cellStyle name="Note 6 25 9" xfId="19963" xr:uid="{00000000-0005-0000-0000-000085B30000}"/>
    <cellStyle name="Note 6 26" xfId="3126" xr:uid="{00000000-0005-0000-0000-000086B30000}"/>
    <cellStyle name="Note 6 26 2" xfId="3127" xr:uid="{00000000-0005-0000-0000-000087B30000}"/>
    <cellStyle name="Note 6 26 2 2" xfId="5638" xr:uid="{00000000-0005-0000-0000-000088B30000}"/>
    <cellStyle name="Note 6 26 2 2 2" xfId="14854" xr:uid="{00000000-0005-0000-0000-000089B30000}"/>
    <cellStyle name="Note 6 26 2 2 2 2" xfId="32289" xr:uid="{00000000-0005-0000-0000-00008AB30000}"/>
    <cellStyle name="Note 6 26 2 2 2 3" xfId="46742" xr:uid="{00000000-0005-0000-0000-00008BB30000}"/>
    <cellStyle name="Note 6 26 2 2 3" xfId="17315" xr:uid="{00000000-0005-0000-0000-00008CB30000}"/>
    <cellStyle name="Note 6 26 2 2 3 2" xfId="34750" xr:uid="{00000000-0005-0000-0000-00008DB30000}"/>
    <cellStyle name="Note 6 26 2 2 3 3" xfId="49203" xr:uid="{00000000-0005-0000-0000-00008EB30000}"/>
    <cellStyle name="Note 6 26 2 2 4" xfId="23074" xr:uid="{00000000-0005-0000-0000-00008FB30000}"/>
    <cellStyle name="Note 6 26 2 2 5" xfId="37527" xr:uid="{00000000-0005-0000-0000-000090B30000}"/>
    <cellStyle name="Note 6 26 2 3" xfId="8100" xr:uid="{00000000-0005-0000-0000-000091B30000}"/>
    <cellStyle name="Note 6 26 2 3 2" xfId="25535" xr:uid="{00000000-0005-0000-0000-000092B30000}"/>
    <cellStyle name="Note 6 26 2 3 3" xfId="39988" xr:uid="{00000000-0005-0000-0000-000093B30000}"/>
    <cellStyle name="Note 6 26 2 4" xfId="10541" xr:uid="{00000000-0005-0000-0000-000094B30000}"/>
    <cellStyle name="Note 6 26 2 4 2" xfId="27976" xr:uid="{00000000-0005-0000-0000-000095B30000}"/>
    <cellStyle name="Note 6 26 2 4 3" xfId="42429" xr:uid="{00000000-0005-0000-0000-000096B30000}"/>
    <cellStyle name="Note 6 26 2 5" xfId="12961" xr:uid="{00000000-0005-0000-0000-000097B30000}"/>
    <cellStyle name="Note 6 26 2 5 2" xfId="30396" xr:uid="{00000000-0005-0000-0000-000098B30000}"/>
    <cellStyle name="Note 6 26 2 5 3" xfId="44849" xr:uid="{00000000-0005-0000-0000-000099B30000}"/>
    <cellStyle name="Note 6 26 2 6" xfId="19968" xr:uid="{00000000-0005-0000-0000-00009AB30000}"/>
    <cellStyle name="Note 6 26 3" xfId="3128" xr:uid="{00000000-0005-0000-0000-00009BB30000}"/>
    <cellStyle name="Note 6 26 3 2" xfId="5639" xr:uid="{00000000-0005-0000-0000-00009CB30000}"/>
    <cellStyle name="Note 6 26 3 2 2" xfId="14855" xr:uid="{00000000-0005-0000-0000-00009DB30000}"/>
    <cellStyle name="Note 6 26 3 2 2 2" xfId="32290" xr:uid="{00000000-0005-0000-0000-00009EB30000}"/>
    <cellStyle name="Note 6 26 3 2 2 3" xfId="46743" xr:uid="{00000000-0005-0000-0000-00009FB30000}"/>
    <cellStyle name="Note 6 26 3 2 3" xfId="17316" xr:uid="{00000000-0005-0000-0000-0000A0B30000}"/>
    <cellStyle name="Note 6 26 3 2 3 2" xfId="34751" xr:uid="{00000000-0005-0000-0000-0000A1B30000}"/>
    <cellStyle name="Note 6 26 3 2 3 3" xfId="49204" xr:uid="{00000000-0005-0000-0000-0000A2B30000}"/>
    <cellStyle name="Note 6 26 3 2 4" xfId="23075" xr:uid="{00000000-0005-0000-0000-0000A3B30000}"/>
    <cellStyle name="Note 6 26 3 2 5" xfId="37528" xr:uid="{00000000-0005-0000-0000-0000A4B30000}"/>
    <cellStyle name="Note 6 26 3 3" xfId="8101" xr:uid="{00000000-0005-0000-0000-0000A5B30000}"/>
    <cellStyle name="Note 6 26 3 3 2" xfId="25536" xr:uid="{00000000-0005-0000-0000-0000A6B30000}"/>
    <cellStyle name="Note 6 26 3 3 3" xfId="39989" xr:uid="{00000000-0005-0000-0000-0000A7B30000}"/>
    <cellStyle name="Note 6 26 3 4" xfId="10542" xr:uid="{00000000-0005-0000-0000-0000A8B30000}"/>
    <cellStyle name="Note 6 26 3 4 2" xfId="27977" xr:uid="{00000000-0005-0000-0000-0000A9B30000}"/>
    <cellStyle name="Note 6 26 3 4 3" xfId="42430" xr:uid="{00000000-0005-0000-0000-0000AAB30000}"/>
    <cellStyle name="Note 6 26 3 5" xfId="12962" xr:uid="{00000000-0005-0000-0000-0000ABB30000}"/>
    <cellStyle name="Note 6 26 3 5 2" xfId="30397" xr:uid="{00000000-0005-0000-0000-0000ACB30000}"/>
    <cellStyle name="Note 6 26 3 5 3" xfId="44850" xr:uid="{00000000-0005-0000-0000-0000ADB30000}"/>
    <cellStyle name="Note 6 26 3 6" xfId="19969" xr:uid="{00000000-0005-0000-0000-0000AEB30000}"/>
    <cellStyle name="Note 6 26 4" xfId="3129" xr:uid="{00000000-0005-0000-0000-0000AFB30000}"/>
    <cellStyle name="Note 6 26 4 2" xfId="5640" xr:uid="{00000000-0005-0000-0000-0000B0B30000}"/>
    <cellStyle name="Note 6 26 4 2 2" xfId="23076" xr:uid="{00000000-0005-0000-0000-0000B1B30000}"/>
    <cellStyle name="Note 6 26 4 2 3" xfId="37529" xr:uid="{00000000-0005-0000-0000-0000B2B30000}"/>
    <cellStyle name="Note 6 26 4 3" xfId="8102" xr:uid="{00000000-0005-0000-0000-0000B3B30000}"/>
    <cellStyle name="Note 6 26 4 3 2" xfId="25537" xr:uid="{00000000-0005-0000-0000-0000B4B30000}"/>
    <cellStyle name="Note 6 26 4 3 3" xfId="39990" xr:uid="{00000000-0005-0000-0000-0000B5B30000}"/>
    <cellStyle name="Note 6 26 4 4" xfId="10543" xr:uid="{00000000-0005-0000-0000-0000B6B30000}"/>
    <cellStyle name="Note 6 26 4 4 2" xfId="27978" xr:uid="{00000000-0005-0000-0000-0000B7B30000}"/>
    <cellStyle name="Note 6 26 4 4 3" xfId="42431" xr:uid="{00000000-0005-0000-0000-0000B8B30000}"/>
    <cellStyle name="Note 6 26 4 5" xfId="12963" xr:uid="{00000000-0005-0000-0000-0000B9B30000}"/>
    <cellStyle name="Note 6 26 4 5 2" xfId="30398" xr:uid="{00000000-0005-0000-0000-0000BAB30000}"/>
    <cellStyle name="Note 6 26 4 5 3" xfId="44851" xr:uid="{00000000-0005-0000-0000-0000BBB30000}"/>
    <cellStyle name="Note 6 26 4 6" xfId="15552" xr:uid="{00000000-0005-0000-0000-0000BCB30000}"/>
    <cellStyle name="Note 6 26 4 6 2" xfId="32987" xr:uid="{00000000-0005-0000-0000-0000BDB30000}"/>
    <cellStyle name="Note 6 26 4 6 3" xfId="47440" xr:uid="{00000000-0005-0000-0000-0000BEB30000}"/>
    <cellStyle name="Note 6 26 4 7" xfId="19970" xr:uid="{00000000-0005-0000-0000-0000BFB30000}"/>
    <cellStyle name="Note 6 26 4 8" xfId="20714" xr:uid="{00000000-0005-0000-0000-0000C0B30000}"/>
    <cellStyle name="Note 6 26 5" xfId="5637" xr:uid="{00000000-0005-0000-0000-0000C1B30000}"/>
    <cellStyle name="Note 6 26 5 2" xfId="14853" xr:uid="{00000000-0005-0000-0000-0000C2B30000}"/>
    <cellStyle name="Note 6 26 5 2 2" xfId="32288" xr:uid="{00000000-0005-0000-0000-0000C3B30000}"/>
    <cellStyle name="Note 6 26 5 2 3" xfId="46741" xr:uid="{00000000-0005-0000-0000-0000C4B30000}"/>
    <cellStyle name="Note 6 26 5 3" xfId="17314" xr:uid="{00000000-0005-0000-0000-0000C5B30000}"/>
    <cellStyle name="Note 6 26 5 3 2" xfId="34749" xr:uid="{00000000-0005-0000-0000-0000C6B30000}"/>
    <cellStyle name="Note 6 26 5 3 3" xfId="49202" xr:uid="{00000000-0005-0000-0000-0000C7B30000}"/>
    <cellStyle name="Note 6 26 5 4" xfId="23073" xr:uid="{00000000-0005-0000-0000-0000C8B30000}"/>
    <cellStyle name="Note 6 26 5 5" xfId="37526" xr:uid="{00000000-0005-0000-0000-0000C9B30000}"/>
    <cellStyle name="Note 6 26 6" xfId="8099" xr:uid="{00000000-0005-0000-0000-0000CAB30000}"/>
    <cellStyle name="Note 6 26 6 2" xfId="25534" xr:uid="{00000000-0005-0000-0000-0000CBB30000}"/>
    <cellStyle name="Note 6 26 6 3" xfId="39987" xr:uid="{00000000-0005-0000-0000-0000CCB30000}"/>
    <cellStyle name="Note 6 26 7" xfId="10540" xr:uid="{00000000-0005-0000-0000-0000CDB30000}"/>
    <cellStyle name="Note 6 26 7 2" xfId="27975" xr:uid="{00000000-0005-0000-0000-0000CEB30000}"/>
    <cellStyle name="Note 6 26 7 3" xfId="42428" xr:uid="{00000000-0005-0000-0000-0000CFB30000}"/>
    <cellStyle name="Note 6 26 8" xfId="12960" xr:uid="{00000000-0005-0000-0000-0000D0B30000}"/>
    <cellStyle name="Note 6 26 8 2" xfId="30395" xr:uid="{00000000-0005-0000-0000-0000D1B30000}"/>
    <cellStyle name="Note 6 26 8 3" xfId="44848" xr:uid="{00000000-0005-0000-0000-0000D2B30000}"/>
    <cellStyle name="Note 6 26 9" xfId="19967" xr:uid="{00000000-0005-0000-0000-0000D3B30000}"/>
    <cellStyle name="Note 6 27" xfId="3130" xr:uid="{00000000-0005-0000-0000-0000D4B30000}"/>
    <cellStyle name="Note 6 27 2" xfId="3131" xr:uid="{00000000-0005-0000-0000-0000D5B30000}"/>
    <cellStyle name="Note 6 27 2 2" xfId="5642" xr:uid="{00000000-0005-0000-0000-0000D6B30000}"/>
    <cellStyle name="Note 6 27 2 2 2" xfId="14857" xr:uid="{00000000-0005-0000-0000-0000D7B30000}"/>
    <cellStyle name="Note 6 27 2 2 2 2" xfId="32292" xr:uid="{00000000-0005-0000-0000-0000D8B30000}"/>
    <cellStyle name="Note 6 27 2 2 2 3" xfId="46745" xr:uid="{00000000-0005-0000-0000-0000D9B30000}"/>
    <cellStyle name="Note 6 27 2 2 3" xfId="17318" xr:uid="{00000000-0005-0000-0000-0000DAB30000}"/>
    <cellStyle name="Note 6 27 2 2 3 2" xfId="34753" xr:uid="{00000000-0005-0000-0000-0000DBB30000}"/>
    <cellStyle name="Note 6 27 2 2 3 3" xfId="49206" xr:uid="{00000000-0005-0000-0000-0000DCB30000}"/>
    <cellStyle name="Note 6 27 2 2 4" xfId="23078" xr:uid="{00000000-0005-0000-0000-0000DDB30000}"/>
    <cellStyle name="Note 6 27 2 2 5" xfId="37531" xr:uid="{00000000-0005-0000-0000-0000DEB30000}"/>
    <cellStyle name="Note 6 27 2 3" xfId="8104" xr:uid="{00000000-0005-0000-0000-0000DFB30000}"/>
    <cellStyle name="Note 6 27 2 3 2" xfId="25539" xr:uid="{00000000-0005-0000-0000-0000E0B30000}"/>
    <cellStyle name="Note 6 27 2 3 3" xfId="39992" xr:uid="{00000000-0005-0000-0000-0000E1B30000}"/>
    <cellStyle name="Note 6 27 2 4" xfId="10545" xr:uid="{00000000-0005-0000-0000-0000E2B30000}"/>
    <cellStyle name="Note 6 27 2 4 2" xfId="27980" xr:uid="{00000000-0005-0000-0000-0000E3B30000}"/>
    <cellStyle name="Note 6 27 2 4 3" xfId="42433" xr:uid="{00000000-0005-0000-0000-0000E4B30000}"/>
    <cellStyle name="Note 6 27 2 5" xfId="12965" xr:uid="{00000000-0005-0000-0000-0000E5B30000}"/>
    <cellStyle name="Note 6 27 2 5 2" xfId="30400" xr:uid="{00000000-0005-0000-0000-0000E6B30000}"/>
    <cellStyle name="Note 6 27 2 5 3" xfId="44853" xr:uid="{00000000-0005-0000-0000-0000E7B30000}"/>
    <cellStyle name="Note 6 27 2 6" xfId="19972" xr:uid="{00000000-0005-0000-0000-0000E8B30000}"/>
    <cellStyle name="Note 6 27 3" xfId="3132" xr:uid="{00000000-0005-0000-0000-0000E9B30000}"/>
    <cellStyle name="Note 6 27 3 2" xfId="5643" xr:uid="{00000000-0005-0000-0000-0000EAB30000}"/>
    <cellStyle name="Note 6 27 3 2 2" xfId="14858" xr:uid="{00000000-0005-0000-0000-0000EBB30000}"/>
    <cellStyle name="Note 6 27 3 2 2 2" xfId="32293" xr:uid="{00000000-0005-0000-0000-0000ECB30000}"/>
    <cellStyle name="Note 6 27 3 2 2 3" xfId="46746" xr:uid="{00000000-0005-0000-0000-0000EDB30000}"/>
    <cellStyle name="Note 6 27 3 2 3" xfId="17319" xr:uid="{00000000-0005-0000-0000-0000EEB30000}"/>
    <cellStyle name="Note 6 27 3 2 3 2" xfId="34754" xr:uid="{00000000-0005-0000-0000-0000EFB30000}"/>
    <cellStyle name="Note 6 27 3 2 3 3" xfId="49207" xr:uid="{00000000-0005-0000-0000-0000F0B30000}"/>
    <cellStyle name="Note 6 27 3 2 4" xfId="23079" xr:uid="{00000000-0005-0000-0000-0000F1B30000}"/>
    <cellStyle name="Note 6 27 3 2 5" xfId="37532" xr:uid="{00000000-0005-0000-0000-0000F2B30000}"/>
    <cellStyle name="Note 6 27 3 3" xfId="8105" xr:uid="{00000000-0005-0000-0000-0000F3B30000}"/>
    <cellStyle name="Note 6 27 3 3 2" xfId="25540" xr:uid="{00000000-0005-0000-0000-0000F4B30000}"/>
    <cellStyle name="Note 6 27 3 3 3" xfId="39993" xr:uid="{00000000-0005-0000-0000-0000F5B30000}"/>
    <cellStyle name="Note 6 27 3 4" xfId="10546" xr:uid="{00000000-0005-0000-0000-0000F6B30000}"/>
    <cellStyle name="Note 6 27 3 4 2" xfId="27981" xr:uid="{00000000-0005-0000-0000-0000F7B30000}"/>
    <cellStyle name="Note 6 27 3 4 3" xfId="42434" xr:uid="{00000000-0005-0000-0000-0000F8B30000}"/>
    <cellStyle name="Note 6 27 3 5" xfId="12966" xr:uid="{00000000-0005-0000-0000-0000F9B30000}"/>
    <cellStyle name="Note 6 27 3 5 2" xfId="30401" xr:uid="{00000000-0005-0000-0000-0000FAB30000}"/>
    <cellStyle name="Note 6 27 3 5 3" xfId="44854" xr:uid="{00000000-0005-0000-0000-0000FBB30000}"/>
    <cellStyle name="Note 6 27 3 6" xfId="19973" xr:uid="{00000000-0005-0000-0000-0000FCB30000}"/>
    <cellStyle name="Note 6 27 4" xfId="3133" xr:uid="{00000000-0005-0000-0000-0000FDB30000}"/>
    <cellStyle name="Note 6 27 4 2" xfId="5644" xr:uid="{00000000-0005-0000-0000-0000FEB30000}"/>
    <cellStyle name="Note 6 27 4 2 2" xfId="23080" xr:uid="{00000000-0005-0000-0000-0000FFB30000}"/>
    <cellStyle name="Note 6 27 4 2 3" xfId="37533" xr:uid="{00000000-0005-0000-0000-000000B40000}"/>
    <cellStyle name="Note 6 27 4 3" xfId="8106" xr:uid="{00000000-0005-0000-0000-000001B40000}"/>
    <cellStyle name="Note 6 27 4 3 2" xfId="25541" xr:uid="{00000000-0005-0000-0000-000002B40000}"/>
    <cellStyle name="Note 6 27 4 3 3" xfId="39994" xr:uid="{00000000-0005-0000-0000-000003B40000}"/>
    <cellStyle name="Note 6 27 4 4" xfId="10547" xr:uid="{00000000-0005-0000-0000-000004B40000}"/>
    <cellStyle name="Note 6 27 4 4 2" xfId="27982" xr:uid="{00000000-0005-0000-0000-000005B40000}"/>
    <cellStyle name="Note 6 27 4 4 3" xfId="42435" xr:uid="{00000000-0005-0000-0000-000006B40000}"/>
    <cellStyle name="Note 6 27 4 5" xfId="12967" xr:uid="{00000000-0005-0000-0000-000007B40000}"/>
    <cellStyle name="Note 6 27 4 5 2" xfId="30402" xr:uid="{00000000-0005-0000-0000-000008B40000}"/>
    <cellStyle name="Note 6 27 4 5 3" xfId="44855" xr:uid="{00000000-0005-0000-0000-000009B40000}"/>
    <cellStyle name="Note 6 27 4 6" xfId="15553" xr:uid="{00000000-0005-0000-0000-00000AB40000}"/>
    <cellStyle name="Note 6 27 4 6 2" xfId="32988" xr:uid="{00000000-0005-0000-0000-00000BB40000}"/>
    <cellStyle name="Note 6 27 4 6 3" xfId="47441" xr:uid="{00000000-0005-0000-0000-00000CB40000}"/>
    <cellStyle name="Note 6 27 4 7" xfId="19974" xr:uid="{00000000-0005-0000-0000-00000DB40000}"/>
    <cellStyle name="Note 6 27 4 8" xfId="20715" xr:uid="{00000000-0005-0000-0000-00000EB40000}"/>
    <cellStyle name="Note 6 27 5" xfId="5641" xr:uid="{00000000-0005-0000-0000-00000FB40000}"/>
    <cellStyle name="Note 6 27 5 2" xfId="14856" xr:uid="{00000000-0005-0000-0000-000010B40000}"/>
    <cellStyle name="Note 6 27 5 2 2" xfId="32291" xr:uid="{00000000-0005-0000-0000-000011B40000}"/>
    <cellStyle name="Note 6 27 5 2 3" xfId="46744" xr:uid="{00000000-0005-0000-0000-000012B40000}"/>
    <cellStyle name="Note 6 27 5 3" xfId="17317" xr:uid="{00000000-0005-0000-0000-000013B40000}"/>
    <cellStyle name="Note 6 27 5 3 2" xfId="34752" xr:uid="{00000000-0005-0000-0000-000014B40000}"/>
    <cellStyle name="Note 6 27 5 3 3" xfId="49205" xr:uid="{00000000-0005-0000-0000-000015B40000}"/>
    <cellStyle name="Note 6 27 5 4" xfId="23077" xr:uid="{00000000-0005-0000-0000-000016B40000}"/>
    <cellStyle name="Note 6 27 5 5" xfId="37530" xr:uid="{00000000-0005-0000-0000-000017B40000}"/>
    <cellStyle name="Note 6 27 6" xfId="8103" xr:uid="{00000000-0005-0000-0000-000018B40000}"/>
    <cellStyle name="Note 6 27 6 2" xfId="25538" xr:uid="{00000000-0005-0000-0000-000019B40000}"/>
    <cellStyle name="Note 6 27 6 3" xfId="39991" xr:uid="{00000000-0005-0000-0000-00001AB40000}"/>
    <cellStyle name="Note 6 27 7" xfId="10544" xr:uid="{00000000-0005-0000-0000-00001BB40000}"/>
    <cellStyle name="Note 6 27 7 2" xfId="27979" xr:uid="{00000000-0005-0000-0000-00001CB40000}"/>
    <cellStyle name="Note 6 27 7 3" xfId="42432" xr:uid="{00000000-0005-0000-0000-00001DB40000}"/>
    <cellStyle name="Note 6 27 8" xfId="12964" xr:uid="{00000000-0005-0000-0000-00001EB40000}"/>
    <cellStyle name="Note 6 27 8 2" xfId="30399" xr:uid="{00000000-0005-0000-0000-00001FB40000}"/>
    <cellStyle name="Note 6 27 8 3" xfId="44852" xr:uid="{00000000-0005-0000-0000-000020B40000}"/>
    <cellStyle name="Note 6 27 9" xfId="19971" xr:uid="{00000000-0005-0000-0000-000021B40000}"/>
    <cellStyle name="Note 6 28" xfId="3134" xr:uid="{00000000-0005-0000-0000-000022B40000}"/>
    <cellStyle name="Note 6 28 2" xfId="5645" xr:uid="{00000000-0005-0000-0000-000023B40000}"/>
    <cellStyle name="Note 6 28 2 2" xfId="14859" xr:uid="{00000000-0005-0000-0000-000024B40000}"/>
    <cellStyle name="Note 6 28 2 2 2" xfId="32294" xr:uid="{00000000-0005-0000-0000-000025B40000}"/>
    <cellStyle name="Note 6 28 2 2 3" xfId="46747" xr:uid="{00000000-0005-0000-0000-000026B40000}"/>
    <cellStyle name="Note 6 28 2 3" xfId="17320" xr:uid="{00000000-0005-0000-0000-000027B40000}"/>
    <cellStyle name="Note 6 28 2 3 2" xfId="34755" xr:uid="{00000000-0005-0000-0000-000028B40000}"/>
    <cellStyle name="Note 6 28 2 3 3" xfId="49208" xr:uid="{00000000-0005-0000-0000-000029B40000}"/>
    <cellStyle name="Note 6 28 2 4" xfId="23081" xr:uid="{00000000-0005-0000-0000-00002AB40000}"/>
    <cellStyle name="Note 6 28 2 5" xfId="37534" xr:uid="{00000000-0005-0000-0000-00002BB40000}"/>
    <cellStyle name="Note 6 28 3" xfId="8107" xr:uid="{00000000-0005-0000-0000-00002CB40000}"/>
    <cellStyle name="Note 6 28 3 2" xfId="25542" xr:uid="{00000000-0005-0000-0000-00002DB40000}"/>
    <cellStyle name="Note 6 28 3 3" xfId="39995" xr:uid="{00000000-0005-0000-0000-00002EB40000}"/>
    <cellStyle name="Note 6 28 4" xfId="10548" xr:uid="{00000000-0005-0000-0000-00002FB40000}"/>
    <cellStyle name="Note 6 28 4 2" xfId="27983" xr:uid="{00000000-0005-0000-0000-000030B40000}"/>
    <cellStyle name="Note 6 28 4 3" xfId="42436" xr:uid="{00000000-0005-0000-0000-000031B40000}"/>
    <cellStyle name="Note 6 28 5" xfId="12968" xr:uid="{00000000-0005-0000-0000-000032B40000}"/>
    <cellStyle name="Note 6 28 5 2" xfId="30403" xr:uid="{00000000-0005-0000-0000-000033B40000}"/>
    <cellStyle name="Note 6 28 5 3" xfId="44856" xr:uid="{00000000-0005-0000-0000-000034B40000}"/>
    <cellStyle name="Note 6 28 6" xfId="19975" xr:uid="{00000000-0005-0000-0000-000035B40000}"/>
    <cellStyle name="Note 6 29" xfId="3135" xr:uid="{00000000-0005-0000-0000-000036B40000}"/>
    <cellStyle name="Note 6 29 2" xfId="5646" xr:uid="{00000000-0005-0000-0000-000037B40000}"/>
    <cellStyle name="Note 6 29 2 2" xfId="14860" xr:uid="{00000000-0005-0000-0000-000038B40000}"/>
    <cellStyle name="Note 6 29 2 2 2" xfId="32295" xr:uid="{00000000-0005-0000-0000-000039B40000}"/>
    <cellStyle name="Note 6 29 2 2 3" xfId="46748" xr:uid="{00000000-0005-0000-0000-00003AB40000}"/>
    <cellStyle name="Note 6 29 2 3" xfId="17321" xr:uid="{00000000-0005-0000-0000-00003BB40000}"/>
    <cellStyle name="Note 6 29 2 3 2" xfId="34756" xr:uid="{00000000-0005-0000-0000-00003CB40000}"/>
    <cellStyle name="Note 6 29 2 3 3" xfId="49209" xr:uid="{00000000-0005-0000-0000-00003DB40000}"/>
    <cellStyle name="Note 6 29 2 4" xfId="23082" xr:uid="{00000000-0005-0000-0000-00003EB40000}"/>
    <cellStyle name="Note 6 29 2 5" xfId="37535" xr:uid="{00000000-0005-0000-0000-00003FB40000}"/>
    <cellStyle name="Note 6 29 3" xfId="8108" xr:uid="{00000000-0005-0000-0000-000040B40000}"/>
    <cellStyle name="Note 6 29 3 2" xfId="25543" xr:uid="{00000000-0005-0000-0000-000041B40000}"/>
    <cellStyle name="Note 6 29 3 3" xfId="39996" xr:uid="{00000000-0005-0000-0000-000042B40000}"/>
    <cellStyle name="Note 6 29 4" xfId="10549" xr:uid="{00000000-0005-0000-0000-000043B40000}"/>
    <cellStyle name="Note 6 29 4 2" xfId="27984" xr:uid="{00000000-0005-0000-0000-000044B40000}"/>
    <cellStyle name="Note 6 29 4 3" xfId="42437" xr:uid="{00000000-0005-0000-0000-000045B40000}"/>
    <cellStyle name="Note 6 29 5" xfId="12969" xr:uid="{00000000-0005-0000-0000-000046B40000}"/>
    <cellStyle name="Note 6 29 5 2" xfId="30404" xr:uid="{00000000-0005-0000-0000-000047B40000}"/>
    <cellStyle name="Note 6 29 5 3" xfId="44857" xr:uid="{00000000-0005-0000-0000-000048B40000}"/>
    <cellStyle name="Note 6 29 6" xfId="19976" xr:uid="{00000000-0005-0000-0000-000049B40000}"/>
    <cellStyle name="Note 6 3" xfId="3136" xr:uid="{00000000-0005-0000-0000-00004AB40000}"/>
    <cellStyle name="Note 6 3 10" xfId="8109" xr:uid="{00000000-0005-0000-0000-00004BB40000}"/>
    <cellStyle name="Note 6 3 10 2" xfId="25544" xr:uid="{00000000-0005-0000-0000-00004CB40000}"/>
    <cellStyle name="Note 6 3 10 3" xfId="39997" xr:uid="{00000000-0005-0000-0000-00004DB40000}"/>
    <cellStyle name="Note 6 3 11" xfId="10550" xr:uid="{00000000-0005-0000-0000-00004EB40000}"/>
    <cellStyle name="Note 6 3 11 2" xfId="27985" xr:uid="{00000000-0005-0000-0000-00004FB40000}"/>
    <cellStyle name="Note 6 3 11 3" xfId="42438" xr:uid="{00000000-0005-0000-0000-000050B40000}"/>
    <cellStyle name="Note 6 3 12" xfId="12970" xr:uid="{00000000-0005-0000-0000-000051B40000}"/>
    <cellStyle name="Note 6 3 12 2" xfId="30405" xr:uid="{00000000-0005-0000-0000-000052B40000}"/>
    <cellStyle name="Note 6 3 12 3" xfId="44858" xr:uid="{00000000-0005-0000-0000-000053B40000}"/>
    <cellStyle name="Note 6 3 13" xfId="19977" xr:uid="{00000000-0005-0000-0000-000054B40000}"/>
    <cellStyle name="Note 6 3 2" xfId="3137" xr:uid="{00000000-0005-0000-0000-000055B40000}"/>
    <cellStyle name="Note 6 3 2 2" xfId="3138" xr:uid="{00000000-0005-0000-0000-000056B40000}"/>
    <cellStyle name="Note 6 3 2 2 2" xfId="5649" xr:uid="{00000000-0005-0000-0000-000057B40000}"/>
    <cellStyle name="Note 6 3 2 2 2 2" xfId="14863" xr:uid="{00000000-0005-0000-0000-000058B40000}"/>
    <cellStyle name="Note 6 3 2 2 2 2 2" xfId="32298" xr:uid="{00000000-0005-0000-0000-000059B40000}"/>
    <cellStyle name="Note 6 3 2 2 2 2 3" xfId="46751" xr:uid="{00000000-0005-0000-0000-00005AB40000}"/>
    <cellStyle name="Note 6 3 2 2 2 3" xfId="17324" xr:uid="{00000000-0005-0000-0000-00005BB40000}"/>
    <cellStyle name="Note 6 3 2 2 2 3 2" xfId="34759" xr:uid="{00000000-0005-0000-0000-00005CB40000}"/>
    <cellStyle name="Note 6 3 2 2 2 3 3" xfId="49212" xr:uid="{00000000-0005-0000-0000-00005DB40000}"/>
    <cellStyle name="Note 6 3 2 2 2 4" xfId="23085" xr:uid="{00000000-0005-0000-0000-00005EB40000}"/>
    <cellStyle name="Note 6 3 2 2 2 5" xfId="37538" xr:uid="{00000000-0005-0000-0000-00005FB40000}"/>
    <cellStyle name="Note 6 3 2 2 3" xfId="8111" xr:uid="{00000000-0005-0000-0000-000060B40000}"/>
    <cellStyle name="Note 6 3 2 2 3 2" xfId="25546" xr:uid="{00000000-0005-0000-0000-000061B40000}"/>
    <cellStyle name="Note 6 3 2 2 3 3" xfId="39999" xr:uid="{00000000-0005-0000-0000-000062B40000}"/>
    <cellStyle name="Note 6 3 2 2 4" xfId="10552" xr:uid="{00000000-0005-0000-0000-000063B40000}"/>
    <cellStyle name="Note 6 3 2 2 4 2" xfId="27987" xr:uid="{00000000-0005-0000-0000-000064B40000}"/>
    <cellStyle name="Note 6 3 2 2 4 3" xfId="42440" xr:uid="{00000000-0005-0000-0000-000065B40000}"/>
    <cellStyle name="Note 6 3 2 2 5" xfId="12972" xr:uid="{00000000-0005-0000-0000-000066B40000}"/>
    <cellStyle name="Note 6 3 2 2 5 2" xfId="30407" xr:uid="{00000000-0005-0000-0000-000067B40000}"/>
    <cellStyle name="Note 6 3 2 2 5 3" xfId="44860" xr:uid="{00000000-0005-0000-0000-000068B40000}"/>
    <cellStyle name="Note 6 3 2 2 6" xfId="19979" xr:uid="{00000000-0005-0000-0000-000069B40000}"/>
    <cellStyle name="Note 6 3 2 3" xfId="3139" xr:uid="{00000000-0005-0000-0000-00006AB40000}"/>
    <cellStyle name="Note 6 3 2 3 2" xfId="5650" xr:uid="{00000000-0005-0000-0000-00006BB40000}"/>
    <cellStyle name="Note 6 3 2 3 2 2" xfId="14864" xr:uid="{00000000-0005-0000-0000-00006CB40000}"/>
    <cellStyle name="Note 6 3 2 3 2 2 2" xfId="32299" xr:uid="{00000000-0005-0000-0000-00006DB40000}"/>
    <cellStyle name="Note 6 3 2 3 2 2 3" xfId="46752" xr:uid="{00000000-0005-0000-0000-00006EB40000}"/>
    <cellStyle name="Note 6 3 2 3 2 3" xfId="17325" xr:uid="{00000000-0005-0000-0000-00006FB40000}"/>
    <cellStyle name="Note 6 3 2 3 2 3 2" xfId="34760" xr:uid="{00000000-0005-0000-0000-000070B40000}"/>
    <cellStyle name="Note 6 3 2 3 2 3 3" xfId="49213" xr:uid="{00000000-0005-0000-0000-000071B40000}"/>
    <cellStyle name="Note 6 3 2 3 2 4" xfId="23086" xr:uid="{00000000-0005-0000-0000-000072B40000}"/>
    <cellStyle name="Note 6 3 2 3 2 5" xfId="37539" xr:uid="{00000000-0005-0000-0000-000073B40000}"/>
    <cellStyle name="Note 6 3 2 3 3" xfId="8112" xr:uid="{00000000-0005-0000-0000-000074B40000}"/>
    <cellStyle name="Note 6 3 2 3 3 2" xfId="25547" xr:uid="{00000000-0005-0000-0000-000075B40000}"/>
    <cellStyle name="Note 6 3 2 3 3 3" xfId="40000" xr:uid="{00000000-0005-0000-0000-000076B40000}"/>
    <cellStyle name="Note 6 3 2 3 4" xfId="10553" xr:uid="{00000000-0005-0000-0000-000077B40000}"/>
    <cellStyle name="Note 6 3 2 3 4 2" xfId="27988" xr:uid="{00000000-0005-0000-0000-000078B40000}"/>
    <cellStyle name="Note 6 3 2 3 4 3" xfId="42441" xr:uid="{00000000-0005-0000-0000-000079B40000}"/>
    <cellStyle name="Note 6 3 2 3 5" xfId="12973" xr:uid="{00000000-0005-0000-0000-00007AB40000}"/>
    <cellStyle name="Note 6 3 2 3 5 2" xfId="30408" xr:uid="{00000000-0005-0000-0000-00007BB40000}"/>
    <cellStyle name="Note 6 3 2 3 5 3" xfId="44861" xr:uid="{00000000-0005-0000-0000-00007CB40000}"/>
    <cellStyle name="Note 6 3 2 3 6" xfId="19980" xr:uid="{00000000-0005-0000-0000-00007DB40000}"/>
    <cellStyle name="Note 6 3 2 4" xfId="3140" xr:uid="{00000000-0005-0000-0000-00007EB40000}"/>
    <cellStyle name="Note 6 3 2 4 2" xfId="5651" xr:uid="{00000000-0005-0000-0000-00007FB40000}"/>
    <cellStyle name="Note 6 3 2 4 2 2" xfId="23087" xr:uid="{00000000-0005-0000-0000-000080B40000}"/>
    <cellStyle name="Note 6 3 2 4 2 3" xfId="37540" xr:uid="{00000000-0005-0000-0000-000081B40000}"/>
    <cellStyle name="Note 6 3 2 4 3" xfId="8113" xr:uid="{00000000-0005-0000-0000-000082B40000}"/>
    <cellStyle name="Note 6 3 2 4 3 2" xfId="25548" xr:uid="{00000000-0005-0000-0000-000083B40000}"/>
    <cellStyle name="Note 6 3 2 4 3 3" xfId="40001" xr:uid="{00000000-0005-0000-0000-000084B40000}"/>
    <cellStyle name="Note 6 3 2 4 4" xfId="10554" xr:uid="{00000000-0005-0000-0000-000085B40000}"/>
    <cellStyle name="Note 6 3 2 4 4 2" xfId="27989" xr:uid="{00000000-0005-0000-0000-000086B40000}"/>
    <cellStyle name="Note 6 3 2 4 4 3" xfId="42442" xr:uid="{00000000-0005-0000-0000-000087B40000}"/>
    <cellStyle name="Note 6 3 2 4 5" xfId="12974" xr:uid="{00000000-0005-0000-0000-000088B40000}"/>
    <cellStyle name="Note 6 3 2 4 5 2" xfId="30409" xr:uid="{00000000-0005-0000-0000-000089B40000}"/>
    <cellStyle name="Note 6 3 2 4 5 3" xfId="44862" xr:uid="{00000000-0005-0000-0000-00008AB40000}"/>
    <cellStyle name="Note 6 3 2 4 6" xfId="15554" xr:uid="{00000000-0005-0000-0000-00008BB40000}"/>
    <cellStyle name="Note 6 3 2 4 6 2" xfId="32989" xr:uid="{00000000-0005-0000-0000-00008CB40000}"/>
    <cellStyle name="Note 6 3 2 4 6 3" xfId="47442" xr:uid="{00000000-0005-0000-0000-00008DB40000}"/>
    <cellStyle name="Note 6 3 2 4 7" xfId="19981" xr:uid="{00000000-0005-0000-0000-00008EB40000}"/>
    <cellStyle name="Note 6 3 2 4 8" xfId="20716" xr:uid="{00000000-0005-0000-0000-00008FB40000}"/>
    <cellStyle name="Note 6 3 2 5" xfId="5648" xr:uid="{00000000-0005-0000-0000-000090B40000}"/>
    <cellStyle name="Note 6 3 2 5 2" xfId="14862" xr:uid="{00000000-0005-0000-0000-000091B40000}"/>
    <cellStyle name="Note 6 3 2 5 2 2" xfId="32297" xr:uid="{00000000-0005-0000-0000-000092B40000}"/>
    <cellStyle name="Note 6 3 2 5 2 3" xfId="46750" xr:uid="{00000000-0005-0000-0000-000093B40000}"/>
    <cellStyle name="Note 6 3 2 5 3" xfId="17323" xr:uid="{00000000-0005-0000-0000-000094B40000}"/>
    <cellStyle name="Note 6 3 2 5 3 2" xfId="34758" xr:uid="{00000000-0005-0000-0000-000095B40000}"/>
    <cellStyle name="Note 6 3 2 5 3 3" xfId="49211" xr:uid="{00000000-0005-0000-0000-000096B40000}"/>
    <cellStyle name="Note 6 3 2 5 4" xfId="23084" xr:uid="{00000000-0005-0000-0000-000097B40000}"/>
    <cellStyle name="Note 6 3 2 5 5" xfId="37537" xr:uid="{00000000-0005-0000-0000-000098B40000}"/>
    <cellStyle name="Note 6 3 2 6" xfId="8110" xr:uid="{00000000-0005-0000-0000-000099B40000}"/>
    <cellStyle name="Note 6 3 2 6 2" xfId="25545" xr:uid="{00000000-0005-0000-0000-00009AB40000}"/>
    <cellStyle name="Note 6 3 2 6 3" xfId="39998" xr:uid="{00000000-0005-0000-0000-00009BB40000}"/>
    <cellStyle name="Note 6 3 2 7" xfId="10551" xr:uid="{00000000-0005-0000-0000-00009CB40000}"/>
    <cellStyle name="Note 6 3 2 7 2" xfId="27986" xr:uid="{00000000-0005-0000-0000-00009DB40000}"/>
    <cellStyle name="Note 6 3 2 7 3" xfId="42439" xr:uid="{00000000-0005-0000-0000-00009EB40000}"/>
    <cellStyle name="Note 6 3 2 8" xfId="12971" xr:uid="{00000000-0005-0000-0000-00009FB40000}"/>
    <cellStyle name="Note 6 3 2 8 2" xfId="30406" xr:uid="{00000000-0005-0000-0000-0000A0B40000}"/>
    <cellStyle name="Note 6 3 2 8 3" xfId="44859" xr:uid="{00000000-0005-0000-0000-0000A1B40000}"/>
    <cellStyle name="Note 6 3 2 9" xfId="19978" xr:uid="{00000000-0005-0000-0000-0000A2B40000}"/>
    <cellStyle name="Note 6 3 3" xfId="3141" xr:uid="{00000000-0005-0000-0000-0000A3B40000}"/>
    <cellStyle name="Note 6 3 3 2" xfId="3142" xr:uid="{00000000-0005-0000-0000-0000A4B40000}"/>
    <cellStyle name="Note 6 3 3 2 2" xfId="5653" xr:uid="{00000000-0005-0000-0000-0000A5B40000}"/>
    <cellStyle name="Note 6 3 3 2 2 2" xfId="14866" xr:uid="{00000000-0005-0000-0000-0000A6B40000}"/>
    <cellStyle name="Note 6 3 3 2 2 2 2" xfId="32301" xr:uid="{00000000-0005-0000-0000-0000A7B40000}"/>
    <cellStyle name="Note 6 3 3 2 2 2 3" xfId="46754" xr:uid="{00000000-0005-0000-0000-0000A8B40000}"/>
    <cellStyle name="Note 6 3 3 2 2 3" xfId="17327" xr:uid="{00000000-0005-0000-0000-0000A9B40000}"/>
    <cellStyle name="Note 6 3 3 2 2 3 2" xfId="34762" xr:uid="{00000000-0005-0000-0000-0000AAB40000}"/>
    <cellStyle name="Note 6 3 3 2 2 3 3" xfId="49215" xr:uid="{00000000-0005-0000-0000-0000ABB40000}"/>
    <cellStyle name="Note 6 3 3 2 2 4" xfId="23089" xr:uid="{00000000-0005-0000-0000-0000ACB40000}"/>
    <cellStyle name="Note 6 3 3 2 2 5" xfId="37542" xr:uid="{00000000-0005-0000-0000-0000ADB40000}"/>
    <cellStyle name="Note 6 3 3 2 3" xfId="8115" xr:uid="{00000000-0005-0000-0000-0000AEB40000}"/>
    <cellStyle name="Note 6 3 3 2 3 2" xfId="25550" xr:uid="{00000000-0005-0000-0000-0000AFB40000}"/>
    <cellStyle name="Note 6 3 3 2 3 3" xfId="40003" xr:uid="{00000000-0005-0000-0000-0000B0B40000}"/>
    <cellStyle name="Note 6 3 3 2 4" xfId="10556" xr:uid="{00000000-0005-0000-0000-0000B1B40000}"/>
    <cellStyle name="Note 6 3 3 2 4 2" xfId="27991" xr:uid="{00000000-0005-0000-0000-0000B2B40000}"/>
    <cellStyle name="Note 6 3 3 2 4 3" xfId="42444" xr:uid="{00000000-0005-0000-0000-0000B3B40000}"/>
    <cellStyle name="Note 6 3 3 2 5" xfId="12976" xr:uid="{00000000-0005-0000-0000-0000B4B40000}"/>
    <cellStyle name="Note 6 3 3 2 5 2" xfId="30411" xr:uid="{00000000-0005-0000-0000-0000B5B40000}"/>
    <cellStyle name="Note 6 3 3 2 5 3" xfId="44864" xr:uid="{00000000-0005-0000-0000-0000B6B40000}"/>
    <cellStyle name="Note 6 3 3 2 6" xfId="19983" xr:uid="{00000000-0005-0000-0000-0000B7B40000}"/>
    <cellStyle name="Note 6 3 3 3" xfId="3143" xr:uid="{00000000-0005-0000-0000-0000B8B40000}"/>
    <cellStyle name="Note 6 3 3 3 2" xfId="5654" xr:uid="{00000000-0005-0000-0000-0000B9B40000}"/>
    <cellStyle name="Note 6 3 3 3 2 2" xfId="14867" xr:uid="{00000000-0005-0000-0000-0000BAB40000}"/>
    <cellStyle name="Note 6 3 3 3 2 2 2" xfId="32302" xr:uid="{00000000-0005-0000-0000-0000BBB40000}"/>
    <cellStyle name="Note 6 3 3 3 2 2 3" xfId="46755" xr:uid="{00000000-0005-0000-0000-0000BCB40000}"/>
    <cellStyle name="Note 6 3 3 3 2 3" xfId="17328" xr:uid="{00000000-0005-0000-0000-0000BDB40000}"/>
    <cellStyle name="Note 6 3 3 3 2 3 2" xfId="34763" xr:uid="{00000000-0005-0000-0000-0000BEB40000}"/>
    <cellStyle name="Note 6 3 3 3 2 3 3" xfId="49216" xr:uid="{00000000-0005-0000-0000-0000BFB40000}"/>
    <cellStyle name="Note 6 3 3 3 2 4" xfId="23090" xr:uid="{00000000-0005-0000-0000-0000C0B40000}"/>
    <cellStyle name="Note 6 3 3 3 2 5" xfId="37543" xr:uid="{00000000-0005-0000-0000-0000C1B40000}"/>
    <cellStyle name="Note 6 3 3 3 3" xfId="8116" xr:uid="{00000000-0005-0000-0000-0000C2B40000}"/>
    <cellStyle name="Note 6 3 3 3 3 2" xfId="25551" xr:uid="{00000000-0005-0000-0000-0000C3B40000}"/>
    <cellStyle name="Note 6 3 3 3 3 3" xfId="40004" xr:uid="{00000000-0005-0000-0000-0000C4B40000}"/>
    <cellStyle name="Note 6 3 3 3 4" xfId="10557" xr:uid="{00000000-0005-0000-0000-0000C5B40000}"/>
    <cellStyle name="Note 6 3 3 3 4 2" xfId="27992" xr:uid="{00000000-0005-0000-0000-0000C6B40000}"/>
    <cellStyle name="Note 6 3 3 3 4 3" xfId="42445" xr:uid="{00000000-0005-0000-0000-0000C7B40000}"/>
    <cellStyle name="Note 6 3 3 3 5" xfId="12977" xr:uid="{00000000-0005-0000-0000-0000C8B40000}"/>
    <cellStyle name="Note 6 3 3 3 5 2" xfId="30412" xr:uid="{00000000-0005-0000-0000-0000C9B40000}"/>
    <cellStyle name="Note 6 3 3 3 5 3" xfId="44865" xr:uid="{00000000-0005-0000-0000-0000CAB40000}"/>
    <cellStyle name="Note 6 3 3 3 6" xfId="19984" xr:uid="{00000000-0005-0000-0000-0000CBB40000}"/>
    <cellStyle name="Note 6 3 3 4" xfId="3144" xr:uid="{00000000-0005-0000-0000-0000CCB40000}"/>
    <cellStyle name="Note 6 3 3 4 2" xfId="5655" xr:uid="{00000000-0005-0000-0000-0000CDB40000}"/>
    <cellStyle name="Note 6 3 3 4 2 2" xfId="23091" xr:uid="{00000000-0005-0000-0000-0000CEB40000}"/>
    <cellStyle name="Note 6 3 3 4 2 3" xfId="37544" xr:uid="{00000000-0005-0000-0000-0000CFB40000}"/>
    <cellStyle name="Note 6 3 3 4 3" xfId="8117" xr:uid="{00000000-0005-0000-0000-0000D0B40000}"/>
    <cellStyle name="Note 6 3 3 4 3 2" xfId="25552" xr:uid="{00000000-0005-0000-0000-0000D1B40000}"/>
    <cellStyle name="Note 6 3 3 4 3 3" xfId="40005" xr:uid="{00000000-0005-0000-0000-0000D2B40000}"/>
    <cellStyle name="Note 6 3 3 4 4" xfId="10558" xr:uid="{00000000-0005-0000-0000-0000D3B40000}"/>
    <cellStyle name="Note 6 3 3 4 4 2" xfId="27993" xr:uid="{00000000-0005-0000-0000-0000D4B40000}"/>
    <cellStyle name="Note 6 3 3 4 4 3" xfId="42446" xr:uid="{00000000-0005-0000-0000-0000D5B40000}"/>
    <cellStyle name="Note 6 3 3 4 5" xfId="12978" xr:uid="{00000000-0005-0000-0000-0000D6B40000}"/>
    <cellStyle name="Note 6 3 3 4 5 2" xfId="30413" xr:uid="{00000000-0005-0000-0000-0000D7B40000}"/>
    <cellStyle name="Note 6 3 3 4 5 3" xfId="44866" xr:uid="{00000000-0005-0000-0000-0000D8B40000}"/>
    <cellStyle name="Note 6 3 3 4 6" xfId="15555" xr:uid="{00000000-0005-0000-0000-0000D9B40000}"/>
    <cellStyle name="Note 6 3 3 4 6 2" xfId="32990" xr:uid="{00000000-0005-0000-0000-0000DAB40000}"/>
    <cellStyle name="Note 6 3 3 4 6 3" xfId="47443" xr:uid="{00000000-0005-0000-0000-0000DBB40000}"/>
    <cellStyle name="Note 6 3 3 4 7" xfId="19985" xr:uid="{00000000-0005-0000-0000-0000DCB40000}"/>
    <cellStyle name="Note 6 3 3 4 8" xfId="20717" xr:uid="{00000000-0005-0000-0000-0000DDB40000}"/>
    <cellStyle name="Note 6 3 3 5" xfId="5652" xr:uid="{00000000-0005-0000-0000-0000DEB40000}"/>
    <cellStyle name="Note 6 3 3 5 2" xfId="14865" xr:uid="{00000000-0005-0000-0000-0000DFB40000}"/>
    <cellStyle name="Note 6 3 3 5 2 2" xfId="32300" xr:uid="{00000000-0005-0000-0000-0000E0B40000}"/>
    <cellStyle name="Note 6 3 3 5 2 3" xfId="46753" xr:uid="{00000000-0005-0000-0000-0000E1B40000}"/>
    <cellStyle name="Note 6 3 3 5 3" xfId="17326" xr:uid="{00000000-0005-0000-0000-0000E2B40000}"/>
    <cellStyle name="Note 6 3 3 5 3 2" xfId="34761" xr:uid="{00000000-0005-0000-0000-0000E3B40000}"/>
    <cellStyle name="Note 6 3 3 5 3 3" xfId="49214" xr:uid="{00000000-0005-0000-0000-0000E4B40000}"/>
    <cellStyle name="Note 6 3 3 5 4" xfId="23088" xr:uid="{00000000-0005-0000-0000-0000E5B40000}"/>
    <cellStyle name="Note 6 3 3 5 5" xfId="37541" xr:uid="{00000000-0005-0000-0000-0000E6B40000}"/>
    <cellStyle name="Note 6 3 3 6" xfId="8114" xr:uid="{00000000-0005-0000-0000-0000E7B40000}"/>
    <cellStyle name="Note 6 3 3 6 2" xfId="25549" xr:uid="{00000000-0005-0000-0000-0000E8B40000}"/>
    <cellStyle name="Note 6 3 3 6 3" xfId="40002" xr:uid="{00000000-0005-0000-0000-0000E9B40000}"/>
    <cellStyle name="Note 6 3 3 7" xfId="10555" xr:uid="{00000000-0005-0000-0000-0000EAB40000}"/>
    <cellStyle name="Note 6 3 3 7 2" xfId="27990" xr:uid="{00000000-0005-0000-0000-0000EBB40000}"/>
    <cellStyle name="Note 6 3 3 7 3" xfId="42443" xr:uid="{00000000-0005-0000-0000-0000ECB40000}"/>
    <cellStyle name="Note 6 3 3 8" xfId="12975" xr:uid="{00000000-0005-0000-0000-0000EDB40000}"/>
    <cellStyle name="Note 6 3 3 8 2" xfId="30410" xr:uid="{00000000-0005-0000-0000-0000EEB40000}"/>
    <cellStyle name="Note 6 3 3 8 3" xfId="44863" xr:uid="{00000000-0005-0000-0000-0000EFB40000}"/>
    <cellStyle name="Note 6 3 3 9" xfId="19982" xr:uid="{00000000-0005-0000-0000-0000F0B40000}"/>
    <cellStyle name="Note 6 3 4" xfId="3145" xr:uid="{00000000-0005-0000-0000-0000F1B40000}"/>
    <cellStyle name="Note 6 3 4 2" xfId="3146" xr:uid="{00000000-0005-0000-0000-0000F2B40000}"/>
    <cellStyle name="Note 6 3 4 2 2" xfId="5657" xr:uid="{00000000-0005-0000-0000-0000F3B40000}"/>
    <cellStyle name="Note 6 3 4 2 2 2" xfId="14869" xr:uid="{00000000-0005-0000-0000-0000F4B40000}"/>
    <cellStyle name="Note 6 3 4 2 2 2 2" xfId="32304" xr:uid="{00000000-0005-0000-0000-0000F5B40000}"/>
    <cellStyle name="Note 6 3 4 2 2 2 3" xfId="46757" xr:uid="{00000000-0005-0000-0000-0000F6B40000}"/>
    <cellStyle name="Note 6 3 4 2 2 3" xfId="17330" xr:uid="{00000000-0005-0000-0000-0000F7B40000}"/>
    <cellStyle name="Note 6 3 4 2 2 3 2" xfId="34765" xr:uid="{00000000-0005-0000-0000-0000F8B40000}"/>
    <cellStyle name="Note 6 3 4 2 2 3 3" xfId="49218" xr:uid="{00000000-0005-0000-0000-0000F9B40000}"/>
    <cellStyle name="Note 6 3 4 2 2 4" xfId="23093" xr:uid="{00000000-0005-0000-0000-0000FAB40000}"/>
    <cellStyle name="Note 6 3 4 2 2 5" xfId="37546" xr:uid="{00000000-0005-0000-0000-0000FBB40000}"/>
    <cellStyle name="Note 6 3 4 2 3" xfId="8119" xr:uid="{00000000-0005-0000-0000-0000FCB40000}"/>
    <cellStyle name="Note 6 3 4 2 3 2" xfId="25554" xr:uid="{00000000-0005-0000-0000-0000FDB40000}"/>
    <cellStyle name="Note 6 3 4 2 3 3" xfId="40007" xr:uid="{00000000-0005-0000-0000-0000FEB40000}"/>
    <cellStyle name="Note 6 3 4 2 4" xfId="10560" xr:uid="{00000000-0005-0000-0000-0000FFB40000}"/>
    <cellStyle name="Note 6 3 4 2 4 2" xfId="27995" xr:uid="{00000000-0005-0000-0000-000000B50000}"/>
    <cellStyle name="Note 6 3 4 2 4 3" xfId="42448" xr:uid="{00000000-0005-0000-0000-000001B50000}"/>
    <cellStyle name="Note 6 3 4 2 5" xfId="12980" xr:uid="{00000000-0005-0000-0000-000002B50000}"/>
    <cellStyle name="Note 6 3 4 2 5 2" xfId="30415" xr:uid="{00000000-0005-0000-0000-000003B50000}"/>
    <cellStyle name="Note 6 3 4 2 5 3" xfId="44868" xr:uid="{00000000-0005-0000-0000-000004B50000}"/>
    <cellStyle name="Note 6 3 4 2 6" xfId="19987" xr:uid="{00000000-0005-0000-0000-000005B50000}"/>
    <cellStyle name="Note 6 3 4 3" xfId="3147" xr:uid="{00000000-0005-0000-0000-000006B50000}"/>
    <cellStyle name="Note 6 3 4 3 2" xfId="5658" xr:uid="{00000000-0005-0000-0000-000007B50000}"/>
    <cellStyle name="Note 6 3 4 3 2 2" xfId="14870" xr:uid="{00000000-0005-0000-0000-000008B50000}"/>
    <cellStyle name="Note 6 3 4 3 2 2 2" xfId="32305" xr:uid="{00000000-0005-0000-0000-000009B50000}"/>
    <cellStyle name="Note 6 3 4 3 2 2 3" xfId="46758" xr:uid="{00000000-0005-0000-0000-00000AB50000}"/>
    <cellStyle name="Note 6 3 4 3 2 3" xfId="17331" xr:uid="{00000000-0005-0000-0000-00000BB50000}"/>
    <cellStyle name="Note 6 3 4 3 2 3 2" xfId="34766" xr:uid="{00000000-0005-0000-0000-00000CB50000}"/>
    <cellStyle name="Note 6 3 4 3 2 3 3" xfId="49219" xr:uid="{00000000-0005-0000-0000-00000DB50000}"/>
    <cellStyle name="Note 6 3 4 3 2 4" xfId="23094" xr:uid="{00000000-0005-0000-0000-00000EB50000}"/>
    <cellStyle name="Note 6 3 4 3 2 5" xfId="37547" xr:uid="{00000000-0005-0000-0000-00000FB50000}"/>
    <cellStyle name="Note 6 3 4 3 3" xfId="8120" xr:uid="{00000000-0005-0000-0000-000010B50000}"/>
    <cellStyle name="Note 6 3 4 3 3 2" xfId="25555" xr:uid="{00000000-0005-0000-0000-000011B50000}"/>
    <cellStyle name="Note 6 3 4 3 3 3" xfId="40008" xr:uid="{00000000-0005-0000-0000-000012B50000}"/>
    <cellStyle name="Note 6 3 4 3 4" xfId="10561" xr:uid="{00000000-0005-0000-0000-000013B50000}"/>
    <cellStyle name="Note 6 3 4 3 4 2" xfId="27996" xr:uid="{00000000-0005-0000-0000-000014B50000}"/>
    <cellStyle name="Note 6 3 4 3 4 3" xfId="42449" xr:uid="{00000000-0005-0000-0000-000015B50000}"/>
    <cellStyle name="Note 6 3 4 3 5" xfId="12981" xr:uid="{00000000-0005-0000-0000-000016B50000}"/>
    <cellStyle name="Note 6 3 4 3 5 2" xfId="30416" xr:uid="{00000000-0005-0000-0000-000017B50000}"/>
    <cellStyle name="Note 6 3 4 3 5 3" xfId="44869" xr:uid="{00000000-0005-0000-0000-000018B50000}"/>
    <cellStyle name="Note 6 3 4 3 6" xfId="19988" xr:uid="{00000000-0005-0000-0000-000019B50000}"/>
    <cellStyle name="Note 6 3 4 4" xfId="3148" xr:uid="{00000000-0005-0000-0000-00001AB50000}"/>
    <cellStyle name="Note 6 3 4 4 2" xfId="5659" xr:uid="{00000000-0005-0000-0000-00001BB50000}"/>
    <cellStyle name="Note 6 3 4 4 2 2" xfId="23095" xr:uid="{00000000-0005-0000-0000-00001CB50000}"/>
    <cellStyle name="Note 6 3 4 4 2 3" xfId="37548" xr:uid="{00000000-0005-0000-0000-00001DB50000}"/>
    <cellStyle name="Note 6 3 4 4 3" xfId="8121" xr:uid="{00000000-0005-0000-0000-00001EB50000}"/>
    <cellStyle name="Note 6 3 4 4 3 2" xfId="25556" xr:uid="{00000000-0005-0000-0000-00001FB50000}"/>
    <cellStyle name="Note 6 3 4 4 3 3" xfId="40009" xr:uid="{00000000-0005-0000-0000-000020B50000}"/>
    <cellStyle name="Note 6 3 4 4 4" xfId="10562" xr:uid="{00000000-0005-0000-0000-000021B50000}"/>
    <cellStyle name="Note 6 3 4 4 4 2" xfId="27997" xr:uid="{00000000-0005-0000-0000-000022B50000}"/>
    <cellStyle name="Note 6 3 4 4 4 3" xfId="42450" xr:uid="{00000000-0005-0000-0000-000023B50000}"/>
    <cellStyle name="Note 6 3 4 4 5" xfId="12982" xr:uid="{00000000-0005-0000-0000-000024B50000}"/>
    <cellStyle name="Note 6 3 4 4 5 2" xfId="30417" xr:uid="{00000000-0005-0000-0000-000025B50000}"/>
    <cellStyle name="Note 6 3 4 4 5 3" xfId="44870" xr:uid="{00000000-0005-0000-0000-000026B50000}"/>
    <cellStyle name="Note 6 3 4 4 6" xfId="15556" xr:uid="{00000000-0005-0000-0000-000027B50000}"/>
    <cellStyle name="Note 6 3 4 4 6 2" xfId="32991" xr:uid="{00000000-0005-0000-0000-000028B50000}"/>
    <cellStyle name="Note 6 3 4 4 6 3" xfId="47444" xr:uid="{00000000-0005-0000-0000-000029B50000}"/>
    <cellStyle name="Note 6 3 4 4 7" xfId="19989" xr:uid="{00000000-0005-0000-0000-00002AB50000}"/>
    <cellStyle name="Note 6 3 4 4 8" xfId="20718" xr:uid="{00000000-0005-0000-0000-00002BB50000}"/>
    <cellStyle name="Note 6 3 4 5" xfId="5656" xr:uid="{00000000-0005-0000-0000-00002CB50000}"/>
    <cellStyle name="Note 6 3 4 5 2" xfId="14868" xr:uid="{00000000-0005-0000-0000-00002DB50000}"/>
    <cellStyle name="Note 6 3 4 5 2 2" xfId="32303" xr:uid="{00000000-0005-0000-0000-00002EB50000}"/>
    <cellStyle name="Note 6 3 4 5 2 3" xfId="46756" xr:uid="{00000000-0005-0000-0000-00002FB50000}"/>
    <cellStyle name="Note 6 3 4 5 3" xfId="17329" xr:uid="{00000000-0005-0000-0000-000030B50000}"/>
    <cellStyle name="Note 6 3 4 5 3 2" xfId="34764" xr:uid="{00000000-0005-0000-0000-000031B50000}"/>
    <cellStyle name="Note 6 3 4 5 3 3" xfId="49217" xr:uid="{00000000-0005-0000-0000-000032B50000}"/>
    <cellStyle name="Note 6 3 4 5 4" xfId="23092" xr:uid="{00000000-0005-0000-0000-000033B50000}"/>
    <cellStyle name="Note 6 3 4 5 5" xfId="37545" xr:uid="{00000000-0005-0000-0000-000034B50000}"/>
    <cellStyle name="Note 6 3 4 6" xfId="8118" xr:uid="{00000000-0005-0000-0000-000035B50000}"/>
    <cellStyle name="Note 6 3 4 6 2" xfId="25553" xr:uid="{00000000-0005-0000-0000-000036B50000}"/>
    <cellStyle name="Note 6 3 4 6 3" xfId="40006" xr:uid="{00000000-0005-0000-0000-000037B50000}"/>
    <cellStyle name="Note 6 3 4 7" xfId="10559" xr:uid="{00000000-0005-0000-0000-000038B50000}"/>
    <cellStyle name="Note 6 3 4 7 2" xfId="27994" xr:uid="{00000000-0005-0000-0000-000039B50000}"/>
    <cellStyle name="Note 6 3 4 7 3" xfId="42447" xr:uid="{00000000-0005-0000-0000-00003AB50000}"/>
    <cellStyle name="Note 6 3 4 8" xfId="12979" xr:uid="{00000000-0005-0000-0000-00003BB50000}"/>
    <cellStyle name="Note 6 3 4 8 2" xfId="30414" xr:uid="{00000000-0005-0000-0000-00003CB50000}"/>
    <cellStyle name="Note 6 3 4 8 3" xfId="44867" xr:uid="{00000000-0005-0000-0000-00003DB50000}"/>
    <cellStyle name="Note 6 3 4 9" xfId="19986" xr:uid="{00000000-0005-0000-0000-00003EB50000}"/>
    <cellStyle name="Note 6 3 5" xfId="3149" xr:uid="{00000000-0005-0000-0000-00003FB50000}"/>
    <cellStyle name="Note 6 3 5 2" xfId="3150" xr:uid="{00000000-0005-0000-0000-000040B50000}"/>
    <cellStyle name="Note 6 3 5 2 2" xfId="5661" xr:uid="{00000000-0005-0000-0000-000041B50000}"/>
    <cellStyle name="Note 6 3 5 2 2 2" xfId="14872" xr:uid="{00000000-0005-0000-0000-000042B50000}"/>
    <cellStyle name="Note 6 3 5 2 2 2 2" xfId="32307" xr:uid="{00000000-0005-0000-0000-000043B50000}"/>
    <cellStyle name="Note 6 3 5 2 2 2 3" xfId="46760" xr:uid="{00000000-0005-0000-0000-000044B50000}"/>
    <cellStyle name="Note 6 3 5 2 2 3" xfId="17333" xr:uid="{00000000-0005-0000-0000-000045B50000}"/>
    <cellStyle name="Note 6 3 5 2 2 3 2" xfId="34768" xr:uid="{00000000-0005-0000-0000-000046B50000}"/>
    <cellStyle name="Note 6 3 5 2 2 3 3" xfId="49221" xr:uid="{00000000-0005-0000-0000-000047B50000}"/>
    <cellStyle name="Note 6 3 5 2 2 4" xfId="23097" xr:uid="{00000000-0005-0000-0000-000048B50000}"/>
    <cellStyle name="Note 6 3 5 2 2 5" xfId="37550" xr:uid="{00000000-0005-0000-0000-000049B50000}"/>
    <cellStyle name="Note 6 3 5 2 3" xfId="8123" xr:uid="{00000000-0005-0000-0000-00004AB50000}"/>
    <cellStyle name="Note 6 3 5 2 3 2" xfId="25558" xr:uid="{00000000-0005-0000-0000-00004BB50000}"/>
    <cellStyle name="Note 6 3 5 2 3 3" xfId="40011" xr:uid="{00000000-0005-0000-0000-00004CB50000}"/>
    <cellStyle name="Note 6 3 5 2 4" xfId="10564" xr:uid="{00000000-0005-0000-0000-00004DB50000}"/>
    <cellStyle name="Note 6 3 5 2 4 2" xfId="27999" xr:uid="{00000000-0005-0000-0000-00004EB50000}"/>
    <cellStyle name="Note 6 3 5 2 4 3" xfId="42452" xr:uid="{00000000-0005-0000-0000-00004FB50000}"/>
    <cellStyle name="Note 6 3 5 2 5" xfId="12984" xr:uid="{00000000-0005-0000-0000-000050B50000}"/>
    <cellStyle name="Note 6 3 5 2 5 2" xfId="30419" xr:uid="{00000000-0005-0000-0000-000051B50000}"/>
    <cellStyle name="Note 6 3 5 2 5 3" xfId="44872" xr:uid="{00000000-0005-0000-0000-000052B50000}"/>
    <cellStyle name="Note 6 3 5 2 6" xfId="19991" xr:uid="{00000000-0005-0000-0000-000053B50000}"/>
    <cellStyle name="Note 6 3 5 3" xfId="3151" xr:uid="{00000000-0005-0000-0000-000054B50000}"/>
    <cellStyle name="Note 6 3 5 3 2" xfId="5662" xr:uid="{00000000-0005-0000-0000-000055B50000}"/>
    <cellStyle name="Note 6 3 5 3 2 2" xfId="14873" xr:uid="{00000000-0005-0000-0000-000056B50000}"/>
    <cellStyle name="Note 6 3 5 3 2 2 2" xfId="32308" xr:uid="{00000000-0005-0000-0000-000057B50000}"/>
    <cellStyle name="Note 6 3 5 3 2 2 3" xfId="46761" xr:uid="{00000000-0005-0000-0000-000058B50000}"/>
    <cellStyle name="Note 6 3 5 3 2 3" xfId="17334" xr:uid="{00000000-0005-0000-0000-000059B50000}"/>
    <cellStyle name="Note 6 3 5 3 2 3 2" xfId="34769" xr:uid="{00000000-0005-0000-0000-00005AB50000}"/>
    <cellStyle name="Note 6 3 5 3 2 3 3" xfId="49222" xr:uid="{00000000-0005-0000-0000-00005BB50000}"/>
    <cellStyle name="Note 6 3 5 3 2 4" xfId="23098" xr:uid="{00000000-0005-0000-0000-00005CB50000}"/>
    <cellStyle name="Note 6 3 5 3 2 5" xfId="37551" xr:uid="{00000000-0005-0000-0000-00005DB50000}"/>
    <cellStyle name="Note 6 3 5 3 3" xfId="8124" xr:uid="{00000000-0005-0000-0000-00005EB50000}"/>
    <cellStyle name="Note 6 3 5 3 3 2" xfId="25559" xr:uid="{00000000-0005-0000-0000-00005FB50000}"/>
    <cellStyle name="Note 6 3 5 3 3 3" xfId="40012" xr:uid="{00000000-0005-0000-0000-000060B50000}"/>
    <cellStyle name="Note 6 3 5 3 4" xfId="10565" xr:uid="{00000000-0005-0000-0000-000061B50000}"/>
    <cellStyle name="Note 6 3 5 3 4 2" xfId="28000" xr:uid="{00000000-0005-0000-0000-000062B50000}"/>
    <cellStyle name="Note 6 3 5 3 4 3" xfId="42453" xr:uid="{00000000-0005-0000-0000-000063B50000}"/>
    <cellStyle name="Note 6 3 5 3 5" xfId="12985" xr:uid="{00000000-0005-0000-0000-000064B50000}"/>
    <cellStyle name="Note 6 3 5 3 5 2" xfId="30420" xr:uid="{00000000-0005-0000-0000-000065B50000}"/>
    <cellStyle name="Note 6 3 5 3 5 3" xfId="44873" xr:uid="{00000000-0005-0000-0000-000066B50000}"/>
    <cellStyle name="Note 6 3 5 3 6" xfId="19992" xr:uid="{00000000-0005-0000-0000-000067B50000}"/>
    <cellStyle name="Note 6 3 5 4" xfId="3152" xr:uid="{00000000-0005-0000-0000-000068B50000}"/>
    <cellStyle name="Note 6 3 5 4 2" xfId="5663" xr:uid="{00000000-0005-0000-0000-000069B50000}"/>
    <cellStyle name="Note 6 3 5 4 2 2" xfId="23099" xr:uid="{00000000-0005-0000-0000-00006AB50000}"/>
    <cellStyle name="Note 6 3 5 4 2 3" xfId="37552" xr:uid="{00000000-0005-0000-0000-00006BB50000}"/>
    <cellStyle name="Note 6 3 5 4 3" xfId="8125" xr:uid="{00000000-0005-0000-0000-00006CB50000}"/>
    <cellStyle name="Note 6 3 5 4 3 2" xfId="25560" xr:uid="{00000000-0005-0000-0000-00006DB50000}"/>
    <cellStyle name="Note 6 3 5 4 3 3" xfId="40013" xr:uid="{00000000-0005-0000-0000-00006EB50000}"/>
    <cellStyle name="Note 6 3 5 4 4" xfId="10566" xr:uid="{00000000-0005-0000-0000-00006FB50000}"/>
    <cellStyle name="Note 6 3 5 4 4 2" xfId="28001" xr:uid="{00000000-0005-0000-0000-000070B50000}"/>
    <cellStyle name="Note 6 3 5 4 4 3" xfId="42454" xr:uid="{00000000-0005-0000-0000-000071B50000}"/>
    <cellStyle name="Note 6 3 5 4 5" xfId="12986" xr:uid="{00000000-0005-0000-0000-000072B50000}"/>
    <cellStyle name="Note 6 3 5 4 5 2" xfId="30421" xr:uid="{00000000-0005-0000-0000-000073B50000}"/>
    <cellStyle name="Note 6 3 5 4 5 3" xfId="44874" xr:uid="{00000000-0005-0000-0000-000074B50000}"/>
    <cellStyle name="Note 6 3 5 4 6" xfId="15557" xr:uid="{00000000-0005-0000-0000-000075B50000}"/>
    <cellStyle name="Note 6 3 5 4 6 2" xfId="32992" xr:uid="{00000000-0005-0000-0000-000076B50000}"/>
    <cellStyle name="Note 6 3 5 4 6 3" xfId="47445" xr:uid="{00000000-0005-0000-0000-000077B50000}"/>
    <cellStyle name="Note 6 3 5 4 7" xfId="19993" xr:uid="{00000000-0005-0000-0000-000078B50000}"/>
    <cellStyle name="Note 6 3 5 4 8" xfId="20719" xr:uid="{00000000-0005-0000-0000-000079B50000}"/>
    <cellStyle name="Note 6 3 5 5" xfId="5660" xr:uid="{00000000-0005-0000-0000-00007AB50000}"/>
    <cellStyle name="Note 6 3 5 5 2" xfId="14871" xr:uid="{00000000-0005-0000-0000-00007BB50000}"/>
    <cellStyle name="Note 6 3 5 5 2 2" xfId="32306" xr:uid="{00000000-0005-0000-0000-00007CB50000}"/>
    <cellStyle name="Note 6 3 5 5 2 3" xfId="46759" xr:uid="{00000000-0005-0000-0000-00007DB50000}"/>
    <cellStyle name="Note 6 3 5 5 3" xfId="17332" xr:uid="{00000000-0005-0000-0000-00007EB50000}"/>
    <cellStyle name="Note 6 3 5 5 3 2" xfId="34767" xr:uid="{00000000-0005-0000-0000-00007FB50000}"/>
    <cellStyle name="Note 6 3 5 5 3 3" xfId="49220" xr:uid="{00000000-0005-0000-0000-000080B50000}"/>
    <cellStyle name="Note 6 3 5 5 4" xfId="23096" xr:uid="{00000000-0005-0000-0000-000081B50000}"/>
    <cellStyle name="Note 6 3 5 5 5" xfId="37549" xr:uid="{00000000-0005-0000-0000-000082B50000}"/>
    <cellStyle name="Note 6 3 5 6" xfId="8122" xr:uid="{00000000-0005-0000-0000-000083B50000}"/>
    <cellStyle name="Note 6 3 5 6 2" xfId="25557" xr:uid="{00000000-0005-0000-0000-000084B50000}"/>
    <cellStyle name="Note 6 3 5 6 3" xfId="40010" xr:uid="{00000000-0005-0000-0000-000085B50000}"/>
    <cellStyle name="Note 6 3 5 7" xfId="10563" xr:uid="{00000000-0005-0000-0000-000086B50000}"/>
    <cellStyle name="Note 6 3 5 7 2" xfId="27998" xr:uid="{00000000-0005-0000-0000-000087B50000}"/>
    <cellStyle name="Note 6 3 5 7 3" xfId="42451" xr:uid="{00000000-0005-0000-0000-000088B50000}"/>
    <cellStyle name="Note 6 3 5 8" xfId="12983" xr:uid="{00000000-0005-0000-0000-000089B50000}"/>
    <cellStyle name="Note 6 3 5 8 2" xfId="30418" xr:uid="{00000000-0005-0000-0000-00008AB50000}"/>
    <cellStyle name="Note 6 3 5 8 3" xfId="44871" xr:uid="{00000000-0005-0000-0000-00008BB50000}"/>
    <cellStyle name="Note 6 3 5 9" xfId="19990" xr:uid="{00000000-0005-0000-0000-00008CB50000}"/>
    <cellStyle name="Note 6 3 6" xfId="3153" xr:uid="{00000000-0005-0000-0000-00008DB50000}"/>
    <cellStyle name="Note 6 3 6 2" xfId="5664" xr:uid="{00000000-0005-0000-0000-00008EB50000}"/>
    <cellStyle name="Note 6 3 6 2 2" xfId="14874" xr:uid="{00000000-0005-0000-0000-00008FB50000}"/>
    <cellStyle name="Note 6 3 6 2 2 2" xfId="32309" xr:uid="{00000000-0005-0000-0000-000090B50000}"/>
    <cellStyle name="Note 6 3 6 2 2 3" xfId="46762" xr:uid="{00000000-0005-0000-0000-000091B50000}"/>
    <cellStyle name="Note 6 3 6 2 3" xfId="17335" xr:uid="{00000000-0005-0000-0000-000092B50000}"/>
    <cellStyle name="Note 6 3 6 2 3 2" xfId="34770" xr:uid="{00000000-0005-0000-0000-000093B50000}"/>
    <cellStyle name="Note 6 3 6 2 3 3" xfId="49223" xr:uid="{00000000-0005-0000-0000-000094B50000}"/>
    <cellStyle name="Note 6 3 6 2 4" xfId="23100" xr:uid="{00000000-0005-0000-0000-000095B50000}"/>
    <cellStyle name="Note 6 3 6 2 5" xfId="37553" xr:uid="{00000000-0005-0000-0000-000096B50000}"/>
    <cellStyle name="Note 6 3 6 3" xfId="8126" xr:uid="{00000000-0005-0000-0000-000097B50000}"/>
    <cellStyle name="Note 6 3 6 3 2" xfId="25561" xr:uid="{00000000-0005-0000-0000-000098B50000}"/>
    <cellStyle name="Note 6 3 6 3 3" xfId="40014" xr:uid="{00000000-0005-0000-0000-000099B50000}"/>
    <cellStyle name="Note 6 3 6 4" xfId="10567" xr:uid="{00000000-0005-0000-0000-00009AB50000}"/>
    <cellStyle name="Note 6 3 6 4 2" xfId="28002" xr:uid="{00000000-0005-0000-0000-00009BB50000}"/>
    <cellStyle name="Note 6 3 6 4 3" xfId="42455" xr:uid="{00000000-0005-0000-0000-00009CB50000}"/>
    <cellStyle name="Note 6 3 6 5" xfId="12987" xr:uid="{00000000-0005-0000-0000-00009DB50000}"/>
    <cellStyle name="Note 6 3 6 5 2" xfId="30422" xr:uid="{00000000-0005-0000-0000-00009EB50000}"/>
    <cellStyle name="Note 6 3 6 5 3" xfId="44875" xr:uid="{00000000-0005-0000-0000-00009FB50000}"/>
    <cellStyle name="Note 6 3 6 6" xfId="19994" xr:uid="{00000000-0005-0000-0000-0000A0B50000}"/>
    <cellStyle name="Note 6 3 7" xfId="3154" xr:uid="{00000000-0005-0000-0000-0000A1B50000}"/>
    <cellStyle name="Note 6 3 7 2" xfId="5665" xr:uid="{00000000-0005-0000-0000-0000A2B50000}"/>
    <cellStyle name="Note 6 3 7 2 2" xfId="14875" xr:uid="{00000000-0005-0000-0000-0000A3B50000}"/>
    <cellStyle name="Note 6 3 7 2 2 2" xfId="32310" xr:uid="{00000000-0005-0000-0000-0000A4B50000}"/>
    <cellStyle name="Note 6 3 7 2 2 3" xfId="46763" xr:uid="{00000000-0005-0000-0000-0000A5B50000}"/>
    <cellStyle name="Note 6 3 7 2 3" xfId="17336" xr:uid="{00000000-0005-0000-0000-0000A6B50000}"/>
    <cellStyle name="Note 6 3 7 2 3 2" xfId="34771" xr:uid="{00000000-0005-0000-0000-0000A7B50000}"/>
    <cellStyle name="Note 6 3 7 2 3 3" xfId="49224" xr:uid="{00000000-0005-0000-0000-0000A8B50000}"/>
    <cellStyle name="Note 6 3 7 2 4" xfId="23101" xr:uid="{00000000-0005-0000-0000-0000A9B50000}"/>
    <cellStyle name="Note 6 3 7 2 5" xfId="37554" xr:uid="{00000000-0005-0000-0000-0000AAB50000}"/>
    <cellStyle name="Note 6 3 7 3" xfId="8127" xr:uid="{00000000-0005-0000-0000-0000ABB50000}"/>
    <cellStyle name="Note 6 3 7 3 2" xfId="25562" xr:uid="{00000000-0005-0000-0000-0000ACB50000}"/>
    <cellStyle name="Note 6 3 7 3 3" xfId="40015" xr:uid="{00000000-0005-0000-0000-0000ADB50000}"/>
    <cellStyle name="Note 6 3 7 4" xfId="10568" xr:uid="{00000000-0005-0000-0000-0000AEB50000}"/>
    <cellStyle name="Note 6 3 7 4 2" xfId="28003" xr:uid="{00000000-0005-0000-0000-0000AFB50000}"/>
    <cellStyle name="Note 6 3 7 4 3" xfId="42456" xr:uid="{00000000-0005-0000-0000-0000B0B50000}"/>
    <cellStyle name="Note 6 3 7 5" xfId="12988" xr:uid="{00000000-0005-0000-0000-0000B1B50000}"/>
    <cellStyle name="Note 6 3 7 5 2" xfId="30423" xr:uid="{00000000-0005-0000-0000-0000B2B50000}"/>
    <cellStyle name="Note 6 3 7 5 3" xfId="44876" xr:uid="{00000000-0005-0000-0000-0000B3B50000}"/>
    <cellStyle name="Note 6 3 7 6" xfId="19995" xr:uid="{00000000-0005-0000-0000-0000B4B50000}"/>
    <cellStyle name="Note 6 3 8" xfId="3155" xr:uid="{00000000-0005-0000-0000-0000B5B50000}"/>
    <cellStyle name="Note 6 3 8 2" xfId="5666" xr:uid="{00000000-0005-0000-0000-0000B6B50000}"/>
    <cellStyle name="Note 6 3 8 2 2" xfId="23102" xr:uid="{00000000-0005-0000-0000-0000B7B50000}"/>
    <cellStyle name="Note 6 3 8 2 3" xfId="37555" xr:uid="{00000000-0005-0000-0000-0000B8B50000}"/>
    <cellStyle name="Note 6 3 8 3" xfId="8128" xr:uid="{00000000-0005-0000-0000-0000B9B50000}"/>
    <cellStyle name="Note 6 3 8 3 2" xfId="25563" xr:uid="{00000000-0005-0000-0000-0000BAB50000}"/>
    <cellStyle name="Note 6 3 8 3 3" xfId="40016" xr:uid="{00000000-0005-0000-0000-0000BBB50000}"/>
    <cellStyle name="Note 6 3 8 4" xfId="10569" xr:uid="{00000000-0005-0000-0000-0000BCB50000}"/>
    <cellStyle name="Note 6 3 8 4 2" xfId="28004" xr:uid="{00000000-0005-0000-0000-0000BDB50000}"/>
    <cellStyle name="Note 6 3 8 4 3" xfId="42457" xr:uid="{00000000-0005-0000-0000-0000BEB50000}"/>
    <cellStyle name="Note 6 3 8 5" xfId="12989" xr:uid="{00000000-0005-0000-0000-0000BFB50000}"/>
    <cellStyle name="Note 6 3 8 5 2" xfId="30424" xr:uid="{00000000-0005-0000-0000-0000C0B50000}"/>
    <cellStyle name="Note 6 3 8 5 3" xfId="44877" xr:uid="{00000000-0005-0000-0000-0000C1B50000}"/>
    <cellStyle name="Note 6 3 8 6" xfId="15558" xr:uid="{00000000-0005-0000-0000-0000C2B50000}"/>
    <cellStyle name="Note 6 3 8 6 2" xfId="32993" xr:uid="{00000000-0005-0000-0000-0000C3B50000}"/>
    <cellStyle name="Note 6 3 8 6 3" xfId="47446" xr:uid="{00000000-0005-0000-0000-0000C4B50000}"/>
    <cellStyle name="Note 6 3 8 7" xfId="19996" xr:uid="{00000000-0005-0000-0000-0000C5B50000}"/>
    <cellStyle name="Note 6 3 8 8" xfId="20720" xr:uid="{00000000-0005-0000-0000-0000C6B50000}"/>
    <cellStyle name="Note 6 3 9" xfId="5647" xr:uid="{00000000-0005-0000-0000-0000C7B50000}"/>
    <cellStyle name="Note 6 3 9 2" xfId="14861" xr:uid="{00000000-0005-0000-0000-0000C8B50000}"/>
    <cellStyle name="Note 6 3 9 2 2" xfId="32296" xr:uid="{00000000-0005-0000-0000-0000C9B50000}"/>
    <cellStyle name="Note 6 3 9 2 3" xfId="46749" xr:uid="{00000000-0005-0000-0000-0000CAB50000}"/>
    <cellStyle name="Note 6 3 9 3" xfId="17322" xr:uid="{00000000-0005-0000-0000-0000CBB50000}"/>
    <cellStyle name="Note 6 3 9 3 2" xfId="34757" xr:uid="{00000000-0005-0000-0000-0000CCB50000}"/>
    <cellStyle name="Note 6 3 9 3 3" xfId="49210" xr:uid="{00000000-0005-0000-0000-0000CDB50000}"/>
    <cellStyle name="Note 6 3 9 4" xfId="23083" xr:uid="{00000000-0005-0000-0000-0000CEB50000}"/>
    <cellStyle name="Note 6 3 9 5" xfId="37536" xr:uid="{00000000-0005-0000-0000-0000CFB50000}"/>
    <cellStyle name="Note 6 30" xfId="3156" xr:uid="{00000000-0005-0000-0000-0000D0B50000}"/>
    <cellStyle name="Note 6 30 2" xfId="5667" xr:uid="{00000000-0005-0000-0000-0000D1B50000}"/>
    <cellStyle name="Note 6 30 2 2" xfId="23103" xr:uid="{00000000-0005-0000-0000-0000D2B50000}"/>
    <cellStyle name="Note 6 30 2 3" xfId="37556" xr:uid="{00000000-0005-0000-0000-0000D3B50000}"/>
    <cellStyle name="Note 6 30 3" xfId="8129" xr:uid="{00000000-0005-0000-0000-0000D4B50000}"/>
    <cellStyle name="Note 6 30 3 2" xfId="25564" xr:uid="{00000000-0005-0000-0000-0000D5B50000}"/>
    <cellStyle name="Note 6 30 3 3" xfId="40017" xr:uid="{00000000-0005-0000-0000-0000D6B50000}"/>
    <cellStyle name="Note 6 30 4" xfId="10570" xr:uid="{00000000-0005-0000-0000-0000D7B50000}"/>
    <cellStyle name="Note 6 30 4 2" xfId="28005" xr:uid="{00000000-0005-0000-0000-0000D8B50000}"/>
    <cellStyle name="Note 6 30 4 3" xfId="42458" xr:uid="{00000000-0005-0000-0000-0000D9B50000}"/>
    <cellStyle name="Note 6 30 5" xfId="12990" xr:uid="{00000000-0005-0000-0000-0000DAB50000}"/>
    <cellStyle name="Note 6 30 5 2" xfId="30425" xr:uid="{00000000-0005-0000-0000-0000DBB50000}"/>
    <cellStyle name="Note 6 30 5 3" xfId="44878" xr:uid="{00000000-0005-0000-0000-0000DCB50000}"/>
    <cellStyle name="Note 6 30 6" xfId="15559" xr:uid="{00000000-0005-0000-0000-0000DDB50000}"/>
    <cellStyle name="Note 6 30 6 2" xfId="32994" xr:uid="{00000000-0005-0000-0000-0000DEB50000}"/>
    <cellStyle name="Note 6 30 6 3" xfId="47447" xr:uid="{00000000-0005-0000-0000-0000DFB50000}"/>
    <cellStyle name="Note 6 30 7" xfId="19997" xr:uid="{00000000-0005-0000-0000-0000E0B50000}"/>
    <cellStyle name="Note 6 30 8" xfId="20721" xr:uid="{00000000-0005-0000-0000-0000E1B50000}"/>
    <cellStyle name="Note 6 31" xfId="5328" xr:uid="{00000000-0005-0000-0000-0000E2B50000}"/>
    <cellStyle name="Note 6 31 2" xfId="14621" xr:uid="{00000000-0005-0000-0000-0000E3B50000}"/>
    <cellStyle name="Note 6 31 2 2" xfId="32056" xr:uid="{00000000-0005-0000-0000-0000E4B50000}"/>
    <cellStyle name="Note 6 31 2 3" xfId="46509" xr:uid="{00000000-0005-0000-0000-0000E5B50000}"/>
    <cellStyle name="Note 6 31 3" xfId="17082" xr:uid="{00000000-0005-0000-0000-0000E6B50000}"/>
    <cellStyle name="Note 6 31 3 2" xfId="34517" xr:uid="{00000000-0005-0000-0000-0000E7B50000}"/>
    <cellStyle name="Note 6 31 3 3" xfId="48970" xr:uid="{00000000-0005-0000-0000-0000E8B50000}"/>
    <cellStyle name="Note 6 31 4" xfId="22764" xr:uid="{00000000-0005-0000-0000-0000E9B50000}"/>
    <cellStyle name="Note 6 31 5" xfId="37217" xr:uid="{00000000-0005-0000-0000-0000EAB50000}"/>
    <cellStyle name="Note 6 32" xfId="7790" xr:uid="{00000000-0005-0000-0000-0000EBB50000}"/>
    <cellStyle name="Note 6 32 2" xfId="25225" xr:uid="{00000000-0005-0000-0000-0000ECB50000}"/>
    <cellStyle name="Note 6 32 3" xfId="39678" xr:uid="{00000000-0005-0000-0000-0000EDB50000}"/>
    <cellStyle name="Note 6 33" xfId="10231" xr:uid="{00000000-0005-0000-0000-0000EEB50000}"/>
    <cellStyle name="Note 6 33 2" xfId="27666" xr:uid="{00000000-0005-0000-0000-0000EFB50000}"/>
    <cellStyle name="Note 6 33 3" xfId="42119" xr:uid="{00000000-0005-0000-0000-0000F0B50000}"/>
    <cellStyle name="Note 6 34" xfId="12651" xr:uid="{00000000-0005-0000-0000-0000F1B50000}"/>
    <cellStyle name="Note 6 34 2" xfId="30086" xr:uid="{00000000-0005-0000-0000-0000F2B50000}"/>
    <cellStyle name="Note 6 34 3" xfId="44539" xr:uid="{00000000-0005-0000-0000-0000F3B50000}"/>
    <cellStyle name="Note 6 35" xfId="19658" xr:uid="{00000000-0005-0000-0000-0000F4B50000}"/>
    <cellStyle name="Note 6 4" xfId="3157" xr:uid="{00000000-0005-0000-0000-0000F5B50000}"/>
    <cellStyle name="Note 6 4 10" xfId="8130" xr:uid="{00000000-0005-0000-0000-0000F6B50000}"/>
    <cellStyle name="Note 6 4 10 2" xfId="25565" xr:uid="{00000000-0005-0000-0000-0000F7B50000}"/>
    <cellStyle name="Note 6 4 10 3" xfId="40018" xr:uid="{00000000-0005-0000-0000-0000F8B50000}"/>
    <cellStyle name="Note 6 4 11" xfId="10571" xr:uid="{00000000-0005-0000-0000-0000F9B50000}"/>
    <cellStyle name="Note 6 4 11 2" xfId="28006" xr:uid="{00000000-0005-0000-0000-0000FAB50000}"/>
    <cellStyle name="Note 6 4 11 3" xfId="42459" xr:uid="{00000000-0005-0000-0000-0000FBB50000}"/>
    <cellStyle name="Note 6 4 12" xfId="12991" xr:uid="{00000000-0005-0000-0000-0000FCB50000}"/>
    <cellStyle name="Note 6 4 12 2" xfId="30426" xr:uid="{00000000-0005-0000-0000-0000FDB50000}"/>
    <cellStyle name="Note 6 4 12 3" xfId="44879" xr:uid="{00000000-0005-0000-0000-0000FEB50000}"/>
    <cellStyle name="Note 6 4 13" xfId="19998" xr:uid="{00000000-0005-0000-0000-0000FFB50000}"/>
    <cellStyle name="Note 6 4 2" xfId="3158" xr:uid="{00000000-0005-0000-0000-000000B60000}"/>
    <cellStyle name="Note 6 4 2 2" xfId="3159" xr:uid="{00000000-0005-0000-0000-000001B60000}"/>
    <cellStyle name="Note 6 4 2 2 2" xfId="5670" xr:uid="{00000000-0005-0000-0000-000002B60000}"/>
    <cellStyle name="Note 6 4 2 2 2 2" xfId="14878" xr:uid="{00000000-0005-0000-0000-000003B60000}"/>
    <cellStyle name="Note 6 4 2 2 2 2 2" xfId="32313" xr:uid="{00000000-0005-0000-0000-000004B60000}"/>
    <cellStyle name="Note 6 4 2 2 2 2 3" xfId="46766" xr:uid="{00000000-0005-0000-0000-000005B60000}"/>
    <cellStyle name="Note 6 4 2 2 2 3" xfId="17339" xr:uid="{00000000-0005-0000-0000-000006B60000}"/>
    <cellStyle name="Note 6 4 2 2 2 3 2" xfId="34774" xr:uid="{00000000-0005-0000-0000-000007B60000}"/>
    <cellStyle name="Note 6 4 2 2 2 3 3" xfId="49227" xr:uid="{00000000-0005-0000-0000-000008B60000}"/>
    <cellStyle name="Note 6 4 2 2 2 4" xfId="23106" xr:uid="{00000000-0005-0000-0000-000009B60000}"/>
    <cellStyle name="Note 6 4 2 2 2 5" xfId="37559" xr:uid="{00000000-0005-0000-0000-00000AB60000}"/>
    <cellStyle name="Note 6 4 2 2 3" xfId="8132" xr:uid="{00000000-0005-0000-0000-00000BB60000}"/>
    <cellStyle name="Note 6 4 2 2 3 2" xfId="25567" xr:uid="{00000000-0005-0000-0000-00000CB60000}"/>
    <cellStyle name="Note 6 4 2 2 3 3" xfId="40020" xr:uid="{00000000-0005-0000-0000-00000DB60000}"/>
    <cellStyle name="Note 6 4 2 2 4" xfId="10573" xr:uid="{00000000-0005-0000-0000-00000EB60000}"/>
    <cellStyle name="Note 6 4 2 2 4 2" xfId="28008" xr:uid="{00000000-0005-0000-0000-00000FB60000}"/>
    <cellStyle name="Note 6 4 2 2 4 3" xfId="42461" xr:uid="{00000000-0005-0000-0000-000010B60000}"/>
    <cellStyle name="Note 6 4 2 2 5" xfId="12993" xr:uid="{00000000-0005-0000-0000-000011B60000}"/>
    <cellStyle name="Note 6 4 2 2 5 2" xfId="30428" xr:uid="{00000000-0005-0000-0000-000012B60000}"/>
    <cellStyle name="Note 6 4 2 2 5 3" xfId="44881" xr:uid="{00000000-0005-0000-0000-000013B60000}"/>
    <cellStyle name="Note 6 4 2 2 6" xfId="20000" xr:uid="{00000000-0005-0000-0000-000014B60000}"/>
    <cellStyle name="Note 6 4 2 3" xfId="3160" xr:uid="{00000000-0005-0000-0000-000015B60000}"/>
    <cellStyle name="Note 6 4 2 3 2" xfId="5671" xr:uid="{00000000-0005-0000-0000-000016B60000}"/>
    <cellStyle name="Note 6 4 2 3 2 2" xfId="14879" xr:uid="{00000000-0005-0000-0000-000017B60000}"/>
    <cellStyle name="Note 6 4 2 3 2 2 2" xfId="32314" xr:uid="{00000000-0005-0000-0000-000018B60000}"/>
    <cellStyle name="Note 6 4 2 3 2 2 3" xfId="46767" xr:uid="{00000000-0005-0000-0000-000019B60000}"/>
    <cellStyle name="Note 6 4 2 3 2 3" xfId="17340" xr:uid="{00000000-0005-0000-0000-00001AB60000}"/>
    <cellStyle name="Note 6 4 2 3 2 3 2" xfId="34775" xr:uid="{00000000-0005-0000-0000-00001BB60000}"/>
    <cellStyle name="Note 6 4 2 3 2 3 3" xfId="49228" xr:uid="{00000000-0005-0000-0000-00001CB60000}"/>
    <cellStyle name="Note 6 4 2 3 2 4" xfId="23107" xr:uid="{00000000-0005-0000-0000-00001DB60000}"/>
    <cellStyle name="Note 6 4 2 3 2 5" xfId="37560" xr:uid="{00000000-0005-0000-0000-00001EB60000}"/>
    <cellStyle name="Note 6 4 2 3 3" xfId="8133" xr:uid="{00000000-0005-0000-0000-00001FB60000}"/>
    <cellStyle name="Note 6 4 2 3 3 2" xfId="25568" xr:uid="{00000000-0005-0000-0000-000020B60000}"/>
    <cellStyle name="Note 6 4 2 3 3 3" xfId="40021" xr:uid="{00000000-0005-0000-0000-000021B60000}"/>
    <cellStyle name="Note 6 4 2 3 4" xfId="10574" xr:uid="{00000000-0005-0000-0000-000022B60000}"/>
    <cellStyle name="Note 6 4 2 3 4 2" xfId="28009" xr:uid="{00000000-0005-0000-0000-000023B60000}"/>
    <cellStyle name="Note 6 4 2 3 4 3" xfId="42462" xr:uid="{00000000-0005-0000-0000-000024B60000}"/>
    <cellStyle name="Note 6 4 2 3 5" xfId="12994" xr:uid="{00000000-0005-0000-0000-000025B60000}"/>
    <cellStyle name="Note 6 4 2 3 5 2" xfId="30429" xr:uid="{00000000-0005-0000-0000-000026B60000}"/>
    <cellStyle name="Note 6 4 2 3 5 3" xfId="44882" xr:uid="{00000000-0005-0000-0000-000027B60000}"/>
    <cellStyle name="Note 6 4 2 3 6" xfId="20001" xr:uid="{00000000-0005-0000-0000-000028B60000}"/>
    <cellStyle name="Note 6 4 2 4" xfId="3161" xr:uid="{00000000-0005-0000-0000-000029B60000}"/>
    <cellStyle name="Note 6 4 2 4 2" xfId="5672" xr:uid="{00000000-0005-0000-0000-00002AB60000}"/>
    <cellStyle name="Note 6 4 2 4 2 2" xfId="23108" xr:uid="{00000000-0005-0000-0000-00002BB60000}"/>
    <cellStyle name="Note 6 4 2 4 2 3" xfId="37561" xr:uid="{00000000-0005-0000-0000-00002CB60000}"/>
    <cellStyle name="Note 6 4 2 4 3" xfId="8134" xr:uid="{00000000-0005-0000-0000-00002DB60000}"/>
    <cellStyle name="Note 6 4 2 4 3 2" xfId="25569" xr:uid="{00000000-0005-0000-0000-00002EB60000}"/>
    <cellStyle name="Note 6 4 2 4 3 3" xfId="40022" xr:uid="{00000000-0005-0000-0000-00002FB60000}"/>
    <cellStyle name="Note 6 4 2 4 4" xfId="10575" xr:uid="{00000000-0005-0000-0000-000030B60000}"/>
    <cellStyle name="Note 6 4 2 4 4 2" xfId="28010" xr:uid="{00000000-0005-0000-0000-000031B60000}"/>
    <cellStyle name="Note 6 4 2 4 4 3" xfId="42463" xr:uid="{00000000-0005-0000-0000-000032B60000}"/>
    <cellStyle name="Note 6 4 2 4 5" xfId="12995" xr:uid="{00000000-0005-0000-0000-000033B60000}"/>
    <cellStyle name="Note 6 4 2 4 5 2" xfId="30430" xr:uid="{00000000-0005-0000-0000-000034B60000}"/>
    <cellStyle name="Note 6 4 2 4 5 3" xfId="44883" xr:uid="{00000000-0005-0000-0000-000035B60000}"/>
    <cellStyle name="Note 6 4 2 4 6" xfId="15560" xr:uid="{00000000-0005-0000-0000-000036B60000}"/>
    <cellStyle name="Note 6 4 2 4 6 2" xfId="32995" xr:uid="{00000000-0005-0000-0000-000037B60000}"/>
    <cellStyle name="Note 6 4 2 4 6 3" xfId="47448" xr:uid="{00000000-0005-0000-0000-000038B60000}"/>
    <cellStyle name="Note 6 4 2 4 7" xfId="20002" xr:uid="{00000000-0005-0000-0000-000039B60000}"/>
    <cellStyle name="Note 6 4 2 4 8" xfId="20722" xr:uid="{00000000-0005-0000-0000-00003AB60000}"/>
    <cellStyle name="Note 6 4 2 5" xfId="5669" xr:uid="{00000000-0005-0000-0000-00003BB60000}"/>
    <cellStyle name="Note 6 4 2 5 2" xfId="14877" xr:uid="{00000000-0005-0000-0000-00003CB60000}"/>
    <cellStyle name="Note 6 4 2 5 2 2" xfId="32312" xr:uid="{00000000-0005-0000-0000-00003DB60000}"/>
    <cellStyle name="Note 6 4 2 5 2 3" xfId="46765" xr:uid="{00000000-0005-0000-0000-00003EB60000}"/>
    <cellStyle name="Note 6 4 2 5 3" xfId="17338" xr:uid="{00000000-0005-0000-0000-00003FB60000}"/>
    <cellStyle name="Note 6 4 2 5 3 2" xfId="34773" xr:uid="{00000000-0005-0000-0000-000040B60000}"/>
    <cellStyle name="Note 6 4 2 5 3 3" xfId="49226" xr:uid="{00000000-0005-0000-0000-000041B60000}"/>
    <cellStyle name="Note 6 4 2 5 4" xfId="23105" xr:uid="{00000000-0005-0000-0000-000042B60000}"/>
    <cellStyle name="Note 6 4 2 5 5" xfId="37558" xr:uid="{00000000-0005-0000-0000-000043B60000}"/>
    <cellStyle name="Note 6 4 2 6" xfId="8131" xr:uid="{00000000-0005-0000-0000-000044B60000}"/>
    <cellStyle name="Note 6 4 2 6 2" xfId="25566" xr:uid="{00000000-0005-0000-0000-000045B60000}"/>
    <cellStyle name="Note 6 4 2 6 3" xfId="40019" xr:uid="{00000000-0005-0000-0000-000046B60000}"/>
    <cellStyle name="Note 6 4 2 7" xfId="10572" xr:uid="{00000000-0005-0000-0000-000047B60000}"/>
    <cellStyle name="Note 6 4 2 7 2" xfId="28007" xr:uid="{00000000-0005-0000-0000-000048B60000}"/>
    <cellStyle name="Note 6 4 2 7 3" xfId="42460" xr:uid="{00000000-0005-0000-0000-000049B60000}"/>
    <cellStyle name="Note 6 4 2 8" xfId="12992" xr:uid="{00000000-0005-0000-0000-00004AB60000}"/>
    <cellStyle name="Note 6 4 2 8 2" xfId="30427" xr:uid="{00000000-0005-0000-0000-00004BB60000}"/>
    <cellStyle name="Note 6 4 2 8 3" xfId="44880" xr:uid="{00000000-0005-0000-0000-00004CB60000}"/>
    <cellStyle name="Note 6 4 2 9" xfId="19999" xr:uid="{00000000-0005-0000-0000-00004DB60000}"/>
    <cellStyle name="Note 6 4 3" xfId="3162" xr:uid="{00000000-0005-0000-0000-00004EB60000}"/>
    <cellStyle name="Note 6 4 3 2" xfId="3163" xr:uid="{00000000-0005-0000-0000-00004FB60000}"/>
    <cellStyle name="Note 6 4 3 2 2" xfId="5674" xr:uid="{00000000-0005-0000-0000-000050B60000}"/>
    <cellStyle name="Note 6 4 3 2 2 2" xfId="14881" xr:uid="{00000000-0005-0000-0000-000051B60000}"/>
    <cellStyle name="Note 6 4 3 2 2 2 2" xfId="32316" xr:uid="{00000000-0005-0000-0000-000052B60000}"/>
    <cellStyle name="Note 6 4 3 2 2 2 3" xfId="46769" xr:uid="{00000000-0005-0000-0000-000053B60000}"/>
    <cellStyle name="Note 6 4 3 2 2 3" xfId="17342" xr:uid="{00000000-0005-0000-0000-000054B60000}"/>
    <cellStyle name="Note 6 4 3 2 2 3 2" xfId="34777" xr:uid="{00000000-0005-0000-0000-000055B60000}"/>
    <cellStyle name="Note 6 4 3 2 2 3 3" xfId="49230" xr:uid="{00000000-0005-0000-0000-000056B60000}"/>
    <cellStyle name="Note 6 4 3 2 2 4" xfId="23110" xr:uid="{00000000-0005-0000-0000-000057B60000}"/>
    <cellStyle name="Note 6 4 3 2 2 5" xfId="37563" xr:uid="{00000000-0005-0000-0000-000058B60000}"/>
    <cellStyle name="Note 6 4 3 2 3" xfId="8136" xr:uid="{00000000-0005-0000-0000-000059B60000}"/>
    <cellStyle name="Note 6 4 3 2 3 2" xfId="25571" xr:uid="{00000000-0005-0000-0000-00005AB60000}"/>
    <cellStyle name="Note 6 4 3 2 3 3" xfId="40024" xr:uid="{00000000-0005-0000-0000-00005BB60000}"/>
    <cellStyle name="Note 6 4 3 2 4" xfId="10577" xr:uid="{00000000-0005-0000-0000-00005CB60000}"/>
    <cellStyle name="Note 6 4 3 2 4 2" xfId="28012" xr:uid="{00000000-0005-0000-0000-00005DB60000}"/>
    <cellStyle name="Note 6 4 3 2 4 3" xfId="42465" xr:uid="{00000000-0005-0000-0000-00005EB60000}"/>
    <cellStyle name="Note 6 4 3 2 5" xfId="12997" xr:uid="{00000000-0005-0000-0000-00005FB60000}"/>
    <cellStyle name="Note 6 4 3 2 5 2" xfId="30432" xr:uid="{00000000-0005-0000-0000-000060B60000}"/>
    <cellStyle name="Note 6 4 3 2 5 3" xfId="44885" xr:uid="{00000000-0005-0000-0000-000061B60000}"/>
    <cellStyle name="Note 6 4 3 2 6" xfId="20004" xr:uid="{00000000-0005-0000-0000-000062B60000}"/>
    <cellStyle name="Note 6 4 3 3" xfId="3164" xr:uid="{00000000-0005-0000-0000-000063B60000}"/>
    <cellStyle name="Note 6 4 3 3 2" xfId="5675" xr:uid="{00000000-0005-0000-0000-000064B60000}"/>
    <cellStyle name="Note 6 4 3 3 2 2" xfId="14882" xr:uid="{00000000-0005-0000-0000-000065B60000}"/>
    <cellStyle name="Note 6 4 3 3 2 2 2" xfId="32317" xr:uid="{00000000-0005-0000-0000-000066B60000}"/>
    <cellStyle name="Note 6 4 3 3 2 2 3" xfId="46770" xr:uid="{00000000-0005-0000-0000-000067B60000}"/>
    <cellStyle name="Note 6 4 3 3 2 3" xfId="17343" xr:uid="{00000000-0005-0000-0000-000068B60000}"/>
    <cellStyle name="Note 6 4 3 3 2 3 2" xfId="34778" xr:uid="{00000000-0005-0000-0000-000069B60000}"/>
    <cellStyle name="Note 6 4 3 3 2 3 3" xfId="49231" xr:uid="{00000000-0005-0000-0000-00006AB60000}"/>
    <cellStyle name="Note 6 4 3 3 2 4" xfId="23111" xr:uid="{00000000-0005-0000-0000-00006BB60000}"/>
    <cellStyle name="Note 6 4 3 3 2 5" xfId="37564" xr:uid="{00000000-0005-0000-0000-00006CB60000}"/>
    <cellStyle name="Note 6 4 3 3 3" xfId="8137" xr:uid="{00000000-0005-0000-0000-00006DB60000}"/>
    <cellStyle name="Note 6 4 3 3 3 2" xfId="25572" xr:uid="{00000000-0005-0000-0000-00006EB60000}"/>
    <cellStyle name="Note 6 4 3 3 3 3" xfId="40025" xr:uid="{00000000-0005-0000-0000-00006FB60000}"/>
    <cellStyle name="Note 6 4 3 3 4" xfId="10578" xr:uid="{00000000-0005-0000-0000-000070B60000}"/>
    <cellStyle name="Note 6 4 3 3 4 2" xfId="28013" xr:uid="{00000000-0005-0000-0000-000071B60000}"/>
    <cellStyle name="Note 6 4 3 3 4 3" xfId="42466" xr:uid="{00000000-0005-0000-0000-000072B60000}"/>
    <cellStyle name="Note 6 4 3 3 5" xfId="12998" xr:uid="{00000000-0005-0000-0000-000073B60000}"/>
    <cellStyle name="Note 6 4 3 3 5 2" xfId="30433" xr:uid="{00000000-0005-0000-0000-000074B60000}"/>
    <cellStyle name="Note 6 4 3 3 5 3" xfId="44886" xr:uid="{00000000-0005-0000-0000-000075B60000}"/>
    <cellStyle name="Note 6 4 3 3 6" xfId="20005" xr:uid="{00000000-0005-0000-0000-000076B60000}"/>
    <cellStyle name="Note 6 4 3 4" xfId="3165" xr:uid="{00000000-0005-0000-0000-000077B60000}"/>
    <cellStyle name="Note 6 4 3 4 2" xfId="5676" xr:uid="{00000000-0005-0000-0000-000078B60000}"/>
    <cellStyle name="Note 6 4 3 4 2 2" xfId="23112" xr:uid="{00000000-0005-0000-0000-000079B60000}"/>
    <cellStyle name="Note 6 4 3 4 2 3" xfId="37565" xr:uid="{00000000-0005-0000-0000-00007AB60000}"/>
    <cellStyle name="Note 6 4 3 4 3" xfId="8138" xr:uid="{00000000-0005-0000-0000-00007BB60000}"/>
    <cellStyle name="Note 6 4 3 4 3 2" xfId="25573" xr:uid="{00000000-0005-0000-0000-00007CB60000}"/>
    <cellStyle name="Note 6 4 3 4 3 3" xfId="40026" xr:uid="{00000000-0005-0000-0000-00007DB60000}"/>
    <cellStyle name="Note 6 4 3 4 4" xfId="10579" xr:uid="{00000000-0005-0000-0000-00007EB60000}"/>
    <cellStyle name="Note 6 4 3 4 4 2" xfId="28014" xr:uid="{00000000-0005-0000-0000-00007FB60000}"/>
    <cellStyle name="Note 6 4 3 4 4 3" xfId="42467" xr:uid="{00000000-0005-0000-0000-000080B60000}"/>
    <cellStyle name="Note 6 4 3 4 5" xfId="12999" xr:uid="{00000000-0005-0000-0000-000081B60000}"/>
    <cellStyle name="Note 6 4 3 4 5 2" xfId="30434" xr:uid="{00000000-0005-0000-0000-000082B60000}"/>
    <cellStyle name="Note 6 4 3 4 5 3" xfId="44887" xr:uid="{00000000-0005-0000-0000-000083B60000}"/>
    <cellStyle name="Note 6 4 3 4 6" xfId="15561" xr:uid="{00000000-0005-0000-0000-000084B60000}"/>
    <cellStyle name="Note 6 4 3 4 6 2" xfId="32996" xr:uid="{00000000-0005-0000-0000-000085B60000}"/>
    <cellStyle name="Note 6 4 3 4 6 3" xfId="47449" xr:uid="{00000000-0005-0000-0000-000086B60000}"/>
    <cellStyle name="Note 6 4 3 4 7" xfId="20006" xr:uid="{00000000-0005-0000-0000-000087B60000}"/>
    <cellStyle name="Note 6 4 3 4 8" xfId="20723" xr:uid="{00000000-0005-0000-0000-000088B60000}"/>
    <cellStyle name="Note 6 4 3 5" xfId="5673" xr:uid="{00000000-0005-0000-0000-000089B60000}"/>
    <cellStyle name="Note 6 4 3 5 2" xfId="14880" xr:uid="{00000000-0005-0000-0000-00008AB60000}"/>
    <cellStyle name="Note 6 4 3 5 2 2" xfId="32315" xr:uid="{00000000-0005-0000-0000-00008BB60000}"/>
    <cellStyle name="Note 6 4 3 5 2 3" xfId="46768" xr:uid="{00000000-0005-0000-0000-00008CB60000}"/>
    <cellStyle name="Note 6 4 3 5 3" xfId="17341" xr:uid="{00000000-0005-0000-0000-00008DB60000}"/>
    <cellStyle name="Note 6 4 3 5 3 2" xfId="34776" xr:uid="{00000000-0005-0000-0000-00008EB60000}"/>
    <cellStyle name="Note 6 4 3 5 3 3" xfId="49229" xr:uid="{00000000-0005-0000-0000-00008FB60000}"/>
    <cellStyle name="Note 6 4 3 5 4" xfId="23109" xr:uid="{00000000-0005-0000-0000-000090B60000}"/>
    <cellStyle name="Note 6 4 3 5 5" xfId="37562" xr:uid="{00000000-0005-0000-0000-000091B60000}"/>
    <cellStyle name="Note 6 4 3 6" xfId="8135" xr:uid="{00000000-0005-0000-0000-000092B60000}"/>
    <cellStyle name="Note 6 4 3 6 2" xfId="25570" xr:uid="{00000000-0005-0000-0000-000093B60000}"/>
    <cellStyle name="Note 6 4 3 6 3" xfId="40023" xr:uid="{00000000-0005-0000-0000-000094B60000}"/>
    <cellStyle name="Note 6 4 3 7" xfId="10576" xr:uid="{00000000-0005-0000-0000-000095B60000}"/>
    <cellStyle name="Note 6 4 3 7 2" xfId="28011" xr:uid="{00000000-0005-0000-0000-000096B60000}"/>
    <cellStyle name="Note 6 4 3 7 3" xfId="42464" xr:uid="{00000000-0005-0000-0000-000097B60000}"/>
    <cellStyle name="Note 6 4 3 8" xfId="12996" xr:uid="{00000000-0005-0000-0000-000098B60000}"/>
    <cellStyle name="Note 6 4 3 8 2" xfId="30431" xr:uid="{00000000-0005-0000-0000-000099B60000}"/>
    <cellStyle name="Note 6 4 3 8 3" xfId="44884" xr:uid="{00000000-0005-0000-0000-00009AB60000}"/>
    <cellStyle name="Note 6 4 3 9" xfId="20003" xr:uid="{00000000-0005-0000-0000-00009BB60000}"/>
    <cellStyle name="Note 6 4 4" xfId="3166" xr:uid="{00000000-0005-0000-0000-00009CB60000}"/>
    <cellStyle name="Note 6 4 4 2" xfId="3167" xr:uid="{00000000-0005-0000-0000-00009DB60000}"/>
    <cellStyle name="Note 6 4 4 2 2" xfId="5678" xr:uid="{00000000-0005-0000-0000-00009EB60000}"/>
    <cellStyle name="Note 6 4 4 2 2 2" xfId="14884" xr:uid="{00000000-0005-0000-0000-00009FB60000}"/>
    <cellStyle name="Note 6 4 4 2 2 2 2" xfId="32319" xr:uid="{00000000-0005-0000-0000-0000A0B60000}"/>
    <cellStyle name="Note 6 4 4 2 2 2 3" xfId="46772" xr:uid="{00000000-0005-0000-0000-0000A1B60000}"/>
    <cellStyle name="Note 6 4 4 2 2 3" xfId="17345" xr:uid="{00000000-0005-0000-0000-0000A2B60000}"/>
    <cellStyle name="Note 6 4 4 2 2 3 2" xfId="34780" xr:uid="{00000000-0005-0000-0000-0000A3B60000}"/>
    <cellStyle name="Note 6 4 4 2 2 3 3" xfId="49233" xr:uid="{00000000-0005-0000-0000-0000A4B60000}"/>
    <cellStyle name="Note 6 4 4 2 2 4" xfId="23114" xr:uid="{00000000-0005-0000-0000-0000A5B60000}"/>
    <cellStyle name="Note 6 4 4 2 2 5" xfId="37567" xr:uid="{00000000-0005-0000-0000-0000A6B60000}"/>
    <cellStyle name="Note 6 4 4 2 3" xfId="8140" xr:uid="{00000000-0005-0000-0000-0000A7B60000}"/>
    <cellStyle name="Note 6 4 4 2 3 2" xfId="25575" xr:uid="{00000000-0005-0000-0000-0000A8B60000}"/>
    <cellStyle name="Note 6 4 4 2 3 3" xfId="40028" xr:uid="{00000000-0005-0000-0000-0000A9B60000}"/>
    <cellStyle name="Note 6 4 4 2 4" xfId="10581" xr:uid="{00000000-0005-0000-0000-0000AAB60000}"/>
    <cellStyle name="Note 6 4 4 2 4 2" xfId="28016" xr:uid="{00000000-0005-0000-0000-0000ABB60000}"/>
    <cellStyle name="Note 6 4 4 2 4 3" xfId="42469" xr:uid="{00000000-0005-0000-0000-0000ACB60000}"/>
    <cellStyle name="Note 6 4 4 2 5" xfId="13001" xr:uid="{00000000-0005-0000-0000-0000ADB60000}"/>
    <cellStyle name="Note 6 4 4 2 5 2" xfId="30436" xr:uid="{00000000-0005-0000-0000-0000AEB60000}"/>
    <cellStyle name="Note 6 4 4 2 5 3" xfId="44889" xr:uid="{00000000-0005-0000-0000-0000AFB60000}"/>
    <cellStyle name="Note 6 4 4 2 6" xfId="20008" xr:uid="{00000000-0005-0000-0000-0000B0B60000}"/>
    <cellStyle name="Note 6 4 4 3" xfId="3168" xr:uid="{00000000-0005-0000-0000-0000B1B60000}"/>
    <cellStyle name="Note 6 4 4 3 2" xfId="5679" xr:uid="{00000000-0005-0000-0000-0000B2B60000}"/>
    <cellStyle name="Note 6 4 4 3 2 2" xfId="14885" xr:uid="{00000000-0005-0000-0000-0000B3B60000}"/>
    <cellStyle name="Note 6 4 4 3 2 2 2" xfId="32320" xr:uid="{00000000-0005-0000-0000-0000B4B60000}"/>
    <cellStyle name="Note 6 4 4 3 2 2 3" xfId="46773" xr:uid="{00000000-0005-0000-0000-0000B5B60000}"/>
    <cellStyle name="Note 6 4 4 3 2 3" xfId="17346" xr:uid="{00000000-0005-0000-0000-0000B6B60000}"/>
    <cellStyle name="Note 6 4 4 3 2 3 2" xfId="34781" xr:uid="{00000000-0005-0000-0000-0000B7B60000}"/>
    <cellStyle name="Note 6 4 4 3 2 3 3" xfId="49234" xr:uid="{00000000-0005-0000-0000-0000B8B60000}"/>
    <cellStyle name="Note 6 4 4 3 2 4" xfId="23115" xr:uid="{00000000-0005-0000-0000-0000B9B60000}"/>
    <cellStyle name="Note 6 4 4 3 2 5" xfId="37568" xr:uid="{00000000-0005-0000-0000-0000BAB60000}"/>
    <cellStyle name="Note 6 4 4 3 3" xfId="8141" xr:uid="{00000000-0005-0000-0000-0000BBB60000}"/>
    <cellStyle name="Note 6 4 4 3 3 2" xfId="25576" xr:uid="{00000000-0005-0000-0000-0000BCB60000}"/>
    <cellStyle name="Note 6 4 4 3 3 3" xfId="40029" xr:uid="{00000000-0005-0000-0000-0000BDB60000}"/>
    <cellStyle name="Note 6 4 4 3 4" xfId="10582" xr:uid="{00000000-0005-0000-0000-0000BEB60000}"/>
    <cellStyle name="Note 6 4 4 3 4 2" xfId="28017" xr:uid="{00000000-0005-0000-0000-0000BFB60000}"/>
    <cellStyle name="Note 6 4 4 3 4 3" xfId="42470" xr:uid="{00000000-0005-0000-0000-0000C0B60000}"/>
    <cellStyle name="Note 6 4 4 3 5" xfId="13002" xr:uid="{00000000-0005-0000-0000-0000C1B60000}"/>
    <cellStyle name="Note 6 4 4 3 5 2" xfId="30437" xr:uid="{00000000-0005-0000-0000-0000C2B60000}"/>
    <cellStyle name="Note 6 4 4 3 5 3" xfId="44890" xr:uid="{00000000-0005-0000-0000-0000C3B60000}"/>
    <cellStyle name="Note 6 4 4 3 6" xfId="20009" xr:uid="{00000000-0005-0000-0000-0000C4B60000}"/>
    <cellStyle name="Note 6 4 4 4" xfId="3169" xr:uid="{00000000-0005-0000-0000-0000C5B60000}"/>
    <cellStyle name="Note 6 4 4 4 2" xfId="5680" xr:uid="{00000000-0005-0000-0000-0000C6B60000}"/>
    <cellStyle name="Note 6 4 4 4 2 2" xfId="23116" xr:uid="{00000000-0005-0000-0000-0000C7B60000}"/>
    <cellStyle name="Note 6 4 4 4 2 3" xfId="37569" xr:uid="{00000000-0005-0000-0000-0000C8B60000}"/>
    <cellStyle name="Note 6 4 4 4 3" xfId="8142" xr:uid="{00000000-0005-0000-0000-0000C9B60000}"/>
    <cellStyle name="Note 6 4 4 4 3 2" xfId="25577" xr:uid="{00000000-0005-0000-0000-0000CAB60000}"/>
    <cellStyle name="Note 6 4 4 4 3 3" xfId="40030" xr:uid="{00000000-0005-0000-0000-0000CBB60000}"/>
    <cellStyle name="Note 6 4 4 4 4" xfId="10583" xr:uid="{00000000-0005-0000-0000-0000CCB60000}"/>
    <cellStyle name="Note 6 4 4 4 4 2" xfId="28018" xr:uid="{00000000-0005-0000-0000-0000CDB60000}"/>
    <cellStyle name="Note 6 4 4 4 4 3" xfId="42471" xr:uid="{00000000-0005-0000-0000-0000CEB60000}"/>
    <cellStyle name="Note 6 4 4 4 5" xfId="13003" xr:uid="{00000000-0005-0000-0000-0000CFB60000}"/>
    <cellStyle name="Note 6 4 4 4 5 2" xfId="30438" xr:uid="{00000000-0005-0000-0000-0000D0B60000}"/>
    <cellStyle name="Note 6 4 4 4 5 3" xfId="44891" xr:uid="{00000000-0005-0000-0000-0000D1B60000}"/>
    <cellStyle name="Note 6 4 4 4 6" xfId="15562" xr:uid="{00000000-0005-0000-0000-0000D2B60000}"/>
    <cellStyle name="Note 6 4 4 4 6 2" xfId="32997" xr:uid="{00000000-0005-0000-0000-0000D3B60000}"/>
    <cellStyle name="Note 6 4 4 4 6 3" xfId="47450" xr:uid="{00000000-0005-0000-0000-0000D4B60000}"/>
    <cellStyle name="Note 6 4 4 4 7" xfId="20010" xr:uid="{00000000-0005-0000-0000-0000D5B60000}"/>
    <cellStyle name="Note 6 4 4 4 8" xfId="20724" xr:uid="{00000000-0005-0000-0000-0000D6B60000}"/>
    <cellStyle name="Note 6 4 4 5" xfId="5677" xr:uid="{00000000-0005-0000-0000-0000D7B60000}"/>
    <cellStyle name="Note 6 4 4 5 2" xfId="14883" xr:uid="{00000000-0005-0000-0000-0000D8B60000}"/>
    <cellStyle name="Note 6 4 4 5 2 2" xfId="32318" xr:uid="{00000000-0005-0000-0000-0000D9B60000}"/>
    <cellStyle name="Note 6 4 4 5 2 3" xfId="46771" xr:uid="{00000000-0005-0000-0000-0000DAB60000}"/>
    <cellStyle name="Note 6 4 4 5 3" xfId="17344" xr:uid="{00000000-0005-0000-0000-0000DBB60000}"/>
    <cellStyle name="Note 6 4 4 5 3 2" xfId="34779" xr:uid="{00000000-0005-0000-0000-0000DCB60000}"/>
    <cellStyle name="Note 6 4 4 5 3 3" xfId="49232" xr:uid="{00000000-0005-0000-0000-0000DDB60000}"/>
    <cellStyle name="Note 6 4 4 5 4" xfId="23113" xr:uid="{00000000-0005-0000-0000-0000DEB60000}"/>
    <cellStyle name="Note 6 4 4 5 5" xfId="37566" xr:uid="{00000000-0005-0000-0000-0000DFB60000}"/>
    <cellStyle name="Note 6 4 4 6" xfId="8139" xr:uid="{00000000-0005-0000-0000-0000E0B60000}"/>
    <cellStyle name="Note 6 4 4 6 2" xfId="25574" xr:uid="{00000000-0005-0000-0000-0000E1B60000}"/>
    <cellStyle name="Note 6 4 4 6 3" xfId="40027" xr:uid="{00000000-0005-0000-0000-0000E2B60000}"/>
    <cellStyle name="Note 6 4 4 7" xfId="10580" xr:uid="{00000000-0005-0000-0000-0000E3B60000}"/>
    <cellStyle name="Note 6 4 4 7 2" xfId="28015" xr:uid="{00000000-0005-0000-0000-0000E4B60000}"/>
    <cellStyle name="Note 6 4 4 7 3" xfId="42468" xr:uid="{00000000-0005-0000-0000-0000E5B60000}"/>
    <cellStyle name="Note 6 4 4 8" xfId="13000" xr:uid="{00000000-0005-0000-0000-0000E6B60000}"/>
    <cellStyle name="Note 6 4 4 8 2" xfId="30435" xr:uid="{00000000-0005-0000-0000-0000E7B60000}"/>
    <cellStyle name="Note 6 4 4 8 3" xfId="44888" xr:uid="{00000000-0005-0000-0000-0000E8B60000}"/>
    <cellStyle name="Note 6 4 4 9" xfId="20007" xr:uid="{00000000-0005-0000-0000-0000E9B60000}"/>
    <cellStyle name="Note 6 4 5" xfId="3170" xr:uid="{00000000-0005-0000-0000-0000EAB60000}"/>
    <cellStyle name="Note 6 4 5 2" xfId="3171" xr:uid="{00000000-0005-0000-0000-0000EBB60000}"/>
    <cellStyle name="Note 6 4 5 2 2" xfId="5682" xr:uid="{00000000-0005-0000-0000-0000ECB60000}"/>
    <cellStyle name="Note 6 4 5 2 2 2" xfId="14887" xr:uid="{00000000-0005-0000-0000-0000EDB60000}"/>
    <cellStyle name="Note 6 4 5 2 2 2 2" xfId="32322" xr:uid="{00000000-0005-0000-0000-0000EEB60000}"/>
    <cellStyle name="Note 6 4 5 2 2 2 3" xfId="46775" xr:uid="{00000000-0005-0000-0000-0000EFB60000}"/>
    <cellStyle name="Note 6 4 5 2 2 3" xfId="17348" xr:uid="{00000000-0005-0000-0000-0000F0B60000}"/>
    <cellStyle name="Note 6 4 5 2 2 3 2" xfId="34783" xr:uid="{00000000-0005-0000-0000-0000F1B60000}"/>
    <cellStyle name="Note 6 4 5 2 2 3 3" xfId="49236" xr:uid="{00000000-0005-0000-0000-0000F2B60000}"/>
    <cellStyle name="Note 6 4 5 2 2 4" xfId="23118" xr:uid="{00000000-0005-0000-0000-0000F3B60000}"/>
    <cellStyle name="Note 6 4 5 2 2 5" xfId="37571" xr:uid="{00000000-0005-0000-0000-0000F4B60000}"/>
    <cellStyle name="Note 6 4 5 2 3" xfId="8144" xr:uid="{00000000-0005-0000-0000-0000F5B60000}"/>
    <cellStyle name="Note 6 4 5 2 3 2" xfId="25579" xr:uid="{00000000-0005-0000-0000-0000F6B60000}"/>
    <cellStyle name="Note 6 4 5 2 3 3" xfId="40032" xr:uid="{00000000-0005-0000-0000-0000F7B60000}"/>
    <cellStyle name="Note 6 4 5 2 4" xfId="10585" xr:uid="{00000000-0005-0000-0000-0000F8B60000}"/>
    <cellStyle name="Note 6 4 5 2 4 2" xfId="28020" xr:uid="{00000000-0005-0000-0000-0000F9B60000}"/>
    <cellStyle name="Note 6 4 5 2 4 3" xfId="42473" xr:uid="{00000000-0005-0000-0000-0000FAB60000}"/>
    <cellStyle name="Note 6 4 5 2 5" xfId="13005" xr:uid="{00000000-0005-0000-0000-0000FBB60000}"/>
    <cellStyle name="Note 6 4 5 2 5 2" xfId="30440" xr:uid="{00000000-0005-0000-0000-0000FCB60000}"/>
    <cellStyle name="Note 6 4 5 2 5 3" xfId="44893" xr:uid="{00000000-0005-0000-0000-0000FDB60000}"/>
    <cellStyle name="Note 6 4 5 2 6" xfId="20012" xr:uid="{00000000-0005-0000-0000-0000FEB60000}"/>
    <cellStyle name="Note 6 4 5 3" xfId="3172" xr:uid="{00000000-0005-0000-0000-0000FFB60000}"/>
    <cellStyle name="Note 6 4 5 3 2" xfId="5683" xr:uid="{00000000-0005-0000-0000-000000B70000}"/>
    <cellStyle name="Note 6 4 5 3 2 2" xfId="14888" xr:uid="{00000000-0005-0000-0000-000001B70000}"/>
    <cellStyle name="Note 6 4 5 3 2 2 2" xfId="32323" xr:uid="{00000000-0005-0000-0000-000002B70000}"/>
    <cellStyle name="Note 6 4 5 3 2 2 3" xfId="46776" xr:uid="{00000000-0005-0000-0000-000003B70000}"/>
    <cellStyle name="Note 6 4 5 3 2 3" xfId="17349" xr:uid="{00000000-0005-0000-0000-000004B70000}"/>
    <cellStyle name="Note 6 4 5 3 2 3 2" xfId="34784" xr:uid="{00000000-0005-0000-0000-000005B70000}"/>
    <cellStyle name="Note 6 4 5 3 2 3 3" xfId="49237" xr:uid="{00000000-0005-0000-0000-000006B70000}"/>
    <cellStyle name="Note 6 4 5 3 2 4" xfId="23119" xr:uid="{00000000-0005-0000-0000-000007B70000}"/>
    <cellStyle name="Note 6 4 5 3 2 5" xfId="37572" xr:uid="{00000000-0005-0000-0000-000008B70000}"/>
    <cellStyle name="Note 6 4 5 3 3" xfId="8145" xr:uid="{00000000-0005-0000-0000-000009B70000}"/>
    <cellStyle name="Note 6 4 5 3 3 2" xfId="25580" xr:uid="{00000000-0005-0000-0000-00000AB70000}"/>
    <cellStyle name="Note 6 4 5 3 3 3" xfId="40033" xr:uid="{00000000-0005-0000-0000-00000BB70000}"/>
    <cellStyle name="Note 6 4 5 3 4" xfId="10586" xr:uid="{00000000-0005-0000-0000-00000CB70000}"/>
    <cellStyle name="Note 6 4 5 3 4 2" xfId="28021" xr:uid="{00000000-0005-0000-0000-00000DB70000}"/>
    <cellStyle name="Note 6 4 5 3 4 3" xfId="42474" xr:uid="{00000000-0005-0000-0000-00000EB70000}"/>
    <cellStyle name="Note 6 4 5 3 5" xfId="13006" xr:uid="{00000000-0005-0000-0000-00000FB70000}"/>
    <cellStyle name="Note 6 4 5 3 5 2" xfId="30441" xr:uid="{00000000-0005-0000-0000-000010B70000}"/>
    <cellStyle name="Note 6 4 5 3 5 3" xfId="44894" xr:uid="{00000000-0005-0000-0000-000011B70000}"/>
    <cellStyle name="Note 6 4 5 3 6" xfId="20013" xr:uid="{00000000-0005-0000-0000-000012B70000}"/>
    <cellStyle name="Note 6 4 5 4" xfId="3173" xr:uid="{00000000-0005-0000-0000-000013B70000}"/>
    <cellStyle name="Note 6 4 5 4 2" xfId="5684" xr:uid="{00000000-0005-0000-0000-000014B70000}"/>
    <cellStyle name="Note 6 4 5 4 2 2" xfId="23120" xr:uid="{00000000-0005-0000-0000-000015B70000}"/>
    <cellStyle name="Note 6 4 5 4 2 3" xfId="37573" xr:uid="{00000000-0005-0000-0000-000016B70000}"/>
    <cellStyle name="Note 6 4 5 4 3" xfId="8146" xr:uid="{00000000-0005-0000-0000-000017B70000}"/>
    <cellStyle name="Note 6 4 5 4 3 2" xfId="25581" xr:uid="{00000000-0005-0000-0000-000018B70000}"/>
    <cellStyle name="Note 6 4 5 4 3 3" xfId="40034" xr:uid="{00000000-0005-0000-0000-000019B70000}"/>
    <cellStyle name="Note 6 4 5 4 4" xfId="10587" xr:uid="{00000000-0005-0000-0000-00001AB70000}"/>
    <cellStyle name="Note 6 4 5 4 4 2" xfId="28022" xr:uid="{00000000-0005-0000-0000-00001BB70000}"/>
    <cellStyle name="Note 6 4 5 4 4 3" xfId="42475" xr:uid="{00000000-0005-0000-0000-00001CB70000}"/>
    <cellStyle name="Note 6 4 5 4 5" xfId="13007" xr:uid="{00000000-0005-0000-0000-00001DB70000}"/>
    <cellStyle name="Note 6 4 5 4 5 2" xfId="30442" xr:uid="{00000000-0005-0000-0000-00001EB70000}"/>
    <cellStyle name="Note 6 4 5 4 5 3" xfId="44895" xr:uid="{00000000-0005-0000-0000-00001FB70000}"/>
    <cellStyle name="Note 6 4 5 4 6" xfId="15563" xr:uid="{00000000-0005-0000-0000-000020B70000}"/>
    <cellStyle name="Note 6 4 5 4 6 2" xfId="32998" xr:uid="{00000000-0005-0000-0000-000021B70000}"/>
    <cellStyle name="Note 6 4 5 4 6 3" xfId="47451" xr:uid="{00000000-0005-0000-0000-000022B70000}"/>
    <cellStyle name="Note 6 4 5 4 7" xfId="20014" xr:uid="{00000000-0005-0000-0000-000023B70000}"/>
    <cellStyle name="Note 6 4 5 4 8" xfId="20725" xr:uid="{00000000-0005-0000-0000-000024B70000}"/>
    <cellStyle name="Note 6 4 5 5" xfId="5681" xr:uid="{00000000-0005-0000-0000-000025B70000}"/>
    <cellStyle name="Note 6 4 5 5 2" xfId="14886" xr:uid="{00000000-0005-0000-0000-000026B70000}"/>
    <cellStyle name="Note 6 4 5 5 2 2" xfId="32321" xr:uid="{00000000-0005-0000-0000-000027B70000}"/>
    <cellStyle name="Note 6 4 5 5 2 3" xfId="46774" xr:uid="{00000000-0005-0000-0000-000028B70000}"/>
    <cellStyle name="Note 6 4 5 5 3" xfId="17347" xr:uid="{00000000-0005-0000-0000-000029B70000}"/>
    <cellStyle name="Note 6 4 5 5 3 2" xfId="34782" xr:uid="{00000000-0005-0000-0000-00002AB70000}"/>
    <cellStyle name="Note 6 4 5 5 3 3" xfId="49235" xr:uid="{00000000-0005-0000-0000-00002BB70000}"/>
    <cellStyle name="Note 6 4 5 5 4" xfId="23117" xr:uid="{00000000-0005-0000-0000-00002CB70000}"/>
    <cellStyle name="Note 6 4 5 5 5" xfId="37570" xr:uid="{00000000-0005-0000-0000-00002DB70000}"/>
    <cellStyle name="Note 6 4 5 6" xfId="8143" xr:uid="{00000000-0005-0000-0000-00002EB70000}"/>
    <cellStyle name="Note 6 4 5 6 2" xfId="25578" xr:uid="{00000000-0005-0000-0000-00002FB70000}"/>
    <cellStyle name="Note 6 4 5 6 3" xfId="40031" xr:uid="{00000000-0005-0000-0000-000030B70000}"/>
    <cellStyle name="Note 6 4 5 7" xfId="10584" xr:uid="{00000000-0005-0000-0000-000031B70000}"/>
    <cellStyle name="Note 6 4 5 7 2" xfId="28019" xr:uid="{00000000-0005-0000-0000-000032B70000}"/>
    <cellStyle name="Note 6 4 5 7 3" xfId="42472" xr:uid="{00000000-0005-0000-0000-000033B70000}"/>
    <cellStyle name="Note 6 4 5 8" xfId="13004" xr:uid="{00000000-0005-0000-0000-000034B70000}"/>
    <cellStyle name="Note 6 4 5 8 2" xfId="30439" xr:uid="{00000000-0005-0000-0000-000035B70000}"/>
    <cellStyle name="Note 6 4 5 8 3" xfId="44892" xr:uid="{00000000-0005-0000-0000-000036B70000}"/>
    <cellStyle name="Note 6 4 5 9" xfId="20011" xr:uid="{00000000-0005-0000-0000-000037B70000}"/>
    <cellStyle name="Note 6 4 6" xfId="3174" xr:uid="{00000000-0005-0000-0000-000038B70000}"/>
    <cellStyle name="Note 6 4 6 2" xfId="5685" xr:uid="{00000000-0005-0000-0000-000039B70000}"/>
    <cellStyle name="Note 6 4 6 2 2" xfId="14889" xr:uid="{00000000-0005-0000-0000-00003AB70000}"/>
    <cellStyle name="Note 6 4 6 2 2 2" xfId="32324" xr:uid="{00000000-0005-0000-0000-00003BB70000}"/>
    <cellStyle name="Note 6 4 6 2 2 3" xfId="46777" xr:uid="{00000000-0005-0000-0000-00003CB70000}"/>
    <cellStyle name="Note 6 4 6 2 3" xfId="17350" xr:uid="{00000000-0005-0000-0000-00003DB70000}"/>
    <cellStyle name="Note 6 4 6 2 3 2" xfId="34785" xr:uid="{00000000-0005-0000-0000-00003EB70000}"/>
    <cellStyle name="Note 6 4 6 2 3 3" xfId="49238" xr:uid="{00000000-0005-0000-0000-00003FB70000}"/>
    <cellStyle name="Note 6 4 6 2 4" xfId="23121" xr:uid="{00000000-0005-0000-0000-000040B70000}"/>
    <cellStyle name="Note 6 4 6 2 5" xfId="37574" xr:uid="{00000000-0005-0000-0000-000041B70000}"/>
    <cellStyle name="Note 6 4 6 3" xfId="8147" xr:uid="{00000000-0005-0000-0000-000042B70000}"/>
    <cellStyle name="Note 6 4 6 3 2" xfId="25582" xr:uid="{00000000-0005-0000-0000-000043B70000}"/>
    <cellStyle name="Note 6 4 6 3 3" xfId="40035" xr:uid="{00000000-0005-0000-0000-000044B70000}"/>
    <cellStyle name="Note 6 4 6 4" xfId="10588" xr:uid="{00000000-0005-0000-0000-000045B70000}"/>
    <cellStyle name="Note 6 4 6 4 2" xfId="28023" xr:uid="{00000000-0005-0000-0000-000046B70000}"/>
    <cellStyle name="Note 6 4 6 4 3" xfId="42476" xr:uid="{00000000-0005-0000-0000-000047B70000}"/>
    <cellStyle name="Note 6 4 6 5" xfId="13008" xr:uid="{00000000-0005-0000-0000-000048B70000}"/>
    <cellStyle name="Note 6 4 6 5 2" xfId="30443" xr:uid="{00000000-0005-0000-0000-000049B70000}"/>
    <cellStyle name="Note 6 4 6 5 3" xfId="44896" xr:uid="{00000000-0005-0000-0000-00004AB70000}"/>
    <cellStyle name="Note 6 4 6 6" xfId="20015" xr:uid="{00000000-0005-0000-0000-00004BB70000}"/>
    <cellStyle name="Note 6 4 7" xfId="3175" xr:uid="{00000000-0005-0000-0000-00004CB70000}"/>
    <cellStyle name="Note 6 4 7 2" xfId="5686" xr:uid="{00000000-0005-0000-0000-00004DB70000}"/>
    <cellStyle name="Note 6 4 7 2 2" xfId="14890" xr:uid="{00000000-0005-0000-0000-00004EB70000}"/>
    <cellStyle name="Note 6 4 7 2 2 2" xfId="32325" xr:uid="{00000000-0005-0000-0000-00004FB70000}"/>
    <cellStyle name="Note 6 4 7 2 2 3" xfId="46778" xr:uid="{00000000-0005-0000-0000-000050B70000}"/>
    <cellStyle name="Note 6 4 7 2 3" xfId="17351" xr:uid="{00000000-0005-0000-0000-000051B70000}"/>
    <cellStyle name="Note 6 4 7 2 3 2" xfId="34786" xr:uid="{00000000-0005-0000-0000-000052B70000}"/>
    <cellStyle name="Note 6 4 7 2 3 3" xfId="49239" xr:uid="{00000000-0005-0000-0000-000053B70000}"/>
    <cellStyle name="Note 6 4 7 2 4" xfId="23122" xr:uid="{00000000-0005-0000-0000-000054B70000}"/>
    <cellStyle name="Note 6 4 7 2 5" xfId="37575" xr:uid="{00000000-0005-0000-0000-000055B70000}"/>
    <cellStyle name="Note 6 4 7 3" xfId="8148" xr:uid="{00000000-0005-0000-0000-000056B70000}"/>
    <cellStyle name="Note 6 4 7 3 2" xfId="25583" xr:uid="{00000000-0005-0000-0000-000057B70000}"/>
    <cellStyle name="Note 6 4 7 3 3" xfId="40036" xr:uid="{00000000-0005-0000-0000-000058B70000}"/>
    <cellStyle name="Note 6 4 7 4" xfId="10589" xr:uid="{00000000-0005-0000-0000-000059B70000}"/>
    <cellStyle name="Note 6 4 7 4 2" xfId="28024" xr:uid="{00000000-0005-0000-0000-00005AB70000}"/>
    <cellStyle name="Note 6 4 7 4 3" xfId="42477" xr:uid="{00000000-0005-0000-0000-00005BB70000}"/>
    <cellStyle name="Note 6 4 7 5" xfId="13009" xr:uid="{00000000-0005-0000-0000-00005CB70000}"/>
    <cellStyle name="Note 6 4 7 5 2" xfId="30444" xr:uid="{00000000-0005-0000-0000-00005DB70000}"/>
    <cellStyle name="Note 6 4 7 5 3" xfId="44897" xr:uid="{00000000-0005-0000-0000-00005EB70000}"/>
    <cellStyle name="Note 6 4 7 6" xfId="20016" xr:uid="{00000000-0005-0000-0000-00005FB70000}"/>
    <cellStyle name="Note 6 4 8" xfId="3176" xr:uid="{00000000-0005-0000-0000-000060B70000}"/>
    <cellStyle name="Note 6 4 8 2" xfId="5687" xr:uid="{00000000-0005-0000-0000-000061B70000}"/>
    <cellStyle name="Note 6 4 8 2 2" xfId="23123" xr:uid="{00000000-0005-0000-0000-000062B70000}"/>
    <cellStyle name="Note 6 4 8 2 3" xfId="37576" xr:uid="{00000000-0005-0000-0000-000063B70000}"/>
    <cellStyle name="Note 6 4 8 3" xfId="8149" xr:uid="{00000000-0005-0000-0000-000064B70000}"/>
    <cellStyle name="Note 6 4 8 3 2" xfId="25584" xr:uid="{00000000-0005-0000-0000-000065B70000}"/>
    <cellStyle name="Note 6 4 8 3 3" xfId="40037" xr:uid="{00000000-0005-0000-0000-000066B70000}"/>
    <cellStyle name="Note 6 4 8 4" xfId="10590" xr:uid="{00000000-0005-0000-0000-000067B70000}"/>
    <cellStyle name="Note 6 4 8 4 2" xfId="28025" xr:uid="{00000000-0005-0000-0000-000068B70000}"/>
    <cellStyle name="Note 6 4 8 4 3" xfId="42478" xr:uid="{00000000-0005-0000-0000-000069B70000}"/>
    <cellStyle name="Note 6 4 8 5" xfId="13010" xr:uid="{00000000-0005-0000-0000-00006AB70000}"/>
    <cellStyle name="Note 6 4 8 5 2" xfId="30445" xr:uid="{00000000-0005-0000-0000-00006BB70000}"/>
    <cellStyle name="Note 6 4 8 5 3" xfId="44898" xr:uid="{00000000-0005-0000-0000-00006CB70000}"/>
    <cellStyle name="Note 6 4 8 6" xfId="15564" xr:uid="{00000000-0005-0000-0000-00006DB70000}"/>
    <cellStyle name="Note 6 4 8 6 2" xfId="32999" xr:uid="{00000000-0005-0000-0000-00006EB70000}"/>
    <cellStyle name="Note 6 4 8 6 3" xfId="47452" xr:uid="{00000000-0005-0000-0000-00006FB70000}"/>
    <cellStyle name="Note 6 4 8 7" xfId="20017" xr:uid="{00000000-0005-0000-0000-000070B70000}"/>
    <cellStyle name="Note 6 4 8 8" xfId="20726" xr:uid="{00000000-0005-0000-0000-000071B70000}"/>
    <cellStyle name="Note 6 4 9" xfId="5668" xr:uid="{00000000-0005-0000-0000-000072B70000}"/>
    <cellStyle name="Note 6 4 9 2" xfId="14876" xr:uid="{00000000-0005-0000-0000-000073B70000}"/>
    <cellStyle name="Note 6 4 9 2 2" xfId="32311" xr:uid="{00000000-0005-0000-0000-000074B70000}"/>
    <cellStyle name="Note 6 4 9 2 3" xfId="46764" xr:uid="{00000000-0005-0000-0000-000075B70000}"/>
    <cellStyle name="Note 6 4 9 3" xfId="17337" xr:uid="{00000000-0005-0000-0000-000076B70000}"/>
    <cellStyle name="Note 6 4 9 3 2" xfId="34772" xr:uid="{00000000-0005-0000-0000-000077B70000}"/>
    <cellStyle name="Note 6 4 9 3 3" xfId="49225" xr:uid="{00000000-0005-0000-0000-000078B70000}"/>
    <cellStyle name="Note 6 4 9 4" xfId="23104" xr:uid="{00000000-0005-0000-0000-000079B70000}"/>
    <cellStyle name="Note 6 4 9 5" xfId="37557" xr:uid="{00000000-0005-0000-0000-00007AB70000}"/>
    <cellStyle name="Note 6 5" xfId="3177" xr:uid="{00000000-0005-0000-0000-00007BB70000}"/>
    <cellStyle name="Note 6 5 10" xfId="8150" xr:uid="{00000000-0005-0000-0000-00007CB70000}"/>
    <cellStyle name="Note 6 5 10 2" xfId="25585" xr:uid="{00000000-0005-0000-0000-00007DB70000}"/>
    <cellStyle name="Note 6 5 10 3" xfId="40038" xr:uid="{00000000-0005-0000-0000-00007EB70000}"/>
    <cellStyle name="Note 6 5 11" xfId="10591" xr:uid="{00000000-0005-0000-0000-00007FB70000}"/>
    <cellStyle name="Note 6 5 11 2" xfId="28026" xr:uid="{00000000-0005-0000-0000-000080B70000}"/>
    <cellStyle name="Note 6 5 11 3" xfId="42479" xr:uid="{00000000-0005-0000-0000-000081B70000}"/>
    <cellStyle name="Note 6 5 12" xfId="13011" xr:uid="{00000000-0005-0000-0000-000082B70000}"/>
    <cellStyle name="Note 6 5 12 2" xfId="30446" xr:uid="{00000000-0005-0000-0000-000083B70000}"/>
    <cellStyle name="Note 6 5 12 3" xfId="44899" xr:uid="{00000000-0005-0000-0000-000084B70000}"/>
    <cellStyle name="Note 6 5 13" xfId="20018" xr:uid="{00000000-0005-0000-0000-000085B70000}"/>
    <cellStyle name="Note 6 5 2" xfId="3178" xr:uid="{00000000-0005-0000-0000-000086B70000}"/>
    <cellStyle name="Note 6 5 2 2" xfId="3179" xr:uid="{00000000-0005-0000-0000-000087B70000}"/>
    <cellStyle name="Note 6 5 2 2 2" xfId="5690" xr:uid="{00000000-0005-0000-0000-000088B70000}"/>
    <cellStyle name="Note 6 5 2 2 2 2" xfId="14893" xr:uid="{00000000-0005-0000-0000-000089B70000}"/>
    <cellStyle name="Note 6 5 2 2 2 2 2" xfId="32328" xr:uid="{00000000-0005-0000-0000-00008AB70000}"/>
    <cellStyle name="Note 6 5 2 2 2 2 3" xfId="46781" xr:uid="{00000000-0005-0000-0000-00008BB70000}"/>
    <cellStyle name="Note 6 5 2 2 2 3" xfId="17354" xr:uid="{00000000-0005-0000-0000-00008CB70000}"/>
    <cellStyle name="Note 6 5 2 2 2 3 2" xfId="34789" xr:uid="{00000000-0005-0000-0000-00008DB70000}"/>
    <cellStyle name="Note 6 5 2 2 2 3 3" xfId="49242" xr:uid="{00000000-0005-0000-0000-00008EB70000}"/>
    <cellStyle name="Note 6 5 2 2 2 4" xfId="23126" xr:uid="{00000000-0005-0000-0000-00008FB70000}"/>
    <cellStyle name="Note 6 5 2 2 2 5" xfId="37579" xr:uid="{00000000-0005-0000-0000-000090B70000}"/>
    <cellStyle name="Note 6 5 2 2 3" xfId="8152" xr:uid="{00000000-0005-0000-0000-000091B70000}"/>
    <cellStyle name="Note 6 5 2 2 3 2" xfId="25587" xr:uid="{00000000-0005-0000-0000-000092B70000}"/>
    <cellStyle name="Note 6 5 2 2 3 3" xfId="40040" xr:uid="{00000000-0005-0000-0000-000093B70000}"/>
    <cellStyle name="Note 6 5 2 2 4" xfId="10593" xr:uid="{00000000-0005-0000-0000-000094B70000}"/>
    <cellStyle name="Note 6 5 2 2 4 2" xfId="28028" xr:uid="{00000000-0005-0000-0000-000095B70000}"/>
    <cellStyle name="Note 6 5 2 2 4 3" xfId="42481" xr:uid="{00000000-0005-0000-0000-000096B70000}"/>
    <cellStyle name="Note 6 5 2 2 5" xfId="13013" xr:uid="{00000000-0005-0000-0000-000097B70000}"/>
    <cellStyle name="Note 6 5 2 2 5 2" xfId="30448" xr:uid="{00000000-0005-0000-0000-000098B70000}"/>
    <cellStyle name="Note 6 5 2 2 5 3" xfId="44901" xr:uid="{00000000-0005-0000-0000-000099B70000}"/>
    <cellStyle name="Note 6 5 2 2 6" xfId="20020" xr:uid="{00000000-0005-0000-0000-00009AB70000}"/>
    <cellStyle name="Note 6 5 2 3" xfId="3180" xr:uid="{00000000-0005-0000-0000-00009BB70000}"/>
    <cellStyle name="Note 6 5 2 3 2" xfId="5691" xr:uid="{00000000-0005-0000-0000-00009CB70000}"/>
    <cellStyle name="Note 6 5 2 3 2 2" xfId="14894" xr:uid="{00000000-0005-0000-0000-00009DB70000}"/>
    <cellStyle name="Note 6 5 2 3 2 2 2" xfId="32329" xr:uid="{00000000-0005-0000-0000-00009EB70000}"/>
    <cellStyle name="Note 6 5 2 3 2 2 3" xfId="46782" xr:uid="{00000000-0005-0000-0000-00009FB70000}"/>
    <cellStyle name="Note 6 5 2 3 2 3" xfId="17355" xr:uid="{00000000-0005-0000-0000-0000A0B70000}"/>
    <cellStyle name="Note 6 5 2 3 2 3 2" xfId="34790" xr:uid="{00000000-0005-0000-0000-0000A1B70000}"/>
    <cellStyle name="Note 6 5 2 3 2 3 3" xfId="49243" xr:uid="{00000000-0005-0000-0000-0000A2B70000}"/>
    <cellStyle name="Note 6 5 2 3 2 4" xfId="23127" xr:uid="{00000000-0005-0000-0000-0000A3B70000}"/>
    <cellStyle name="Note 6 5 2 3 2 5" xfId="37580" xr:uid="{00000000-0005-0000-0000-0000A4B70000}"/>
    <cellStyle name="Note 6 5 2 3 3" xfId="8153" xr:uid="{00000000-0005-0000-0000-0000A5B70000}"/>
    <cellStyle name="Note 6 5 2 3 3 2" xfId="25588" xr:uid="{00000000-0005-0000-0000-0000A6B70000}"/>
    <cellStyle name="Note 6 5 2 3 3 3" xfId="40041" xr:uid="{00000000-0005-0000-0000-0000A7B70000}"/>
    <cellStyle name="Note 6 5 2 3 4" xfId="10594" xr:uid="{00000000-0005-0000-0000-0000A8B70000}"/>
    <cellStyle name="Note 6 5 2 3 4 2" xfId="28029" xr:uid="{00000000-0005-0000-0000-0000A9B70000}"/>
    <cellStyle name="Note 6 5 2 3 4 3" xfId="42482" xr:uid="{00000000-0005-0000-0000-0000AAB70000}"/>
    <cellStyle name="Note 6 5 2 3 5" xfId="13014" xr:uid="{00000000-0005-0000-0000-0000ABB70000}"/>
    <cellStyle name="Note 6 5 2 3 5 2" xfId="30449" xr:uid="{00000000-0005-0000-0000-0000ACB70000}"/>
    <cellStyle name="Note 6 5 2 3 5 3" xfId="44902" xr:uid="{00000000-0005-0000-0000-0000ADB70000}"/>
    <cellStyle name="Note 6 5 2 3 6" xfId="20021" xr:uid="{00000000-0005-0000-0000-0000AEB70000}"/>
    <cellStyle name="Note 6 5 2 4" xfId="3181" xr:uid="{00000000-0005-0000-0000-0000AFB70000}"/>
    <cellStyle name="Note 6 5 2 4 2" xfId="5692" xr:uid="{00000000-0005-0000-0000-0000B0B70000}"/>
    <cellStyle name="Note 6 5 2 4 2 2" xfId="23128" xr:uid="{00000000-0005-0000-0000-0000B1B70000}"/>
    <cellStyle name="Note 6 5 2 4 2 3" xfId="37581" xr:uid="{00000000-0005-0000-0000-0000B2B70000}"/>
    <cellStyle name="Note 6 5 2 4 3" xfId="8154" xr:uid="{00000000-0005-0000-0000-0000B3B70000}"/>
    <cellStyle name="Note 6 5 2 4 3 2" xfId="25589" xr:uid="{00000000-0005-0000-0000-0000B4B70000}"/>
    <cellStyle name="Note 6 5 2 4 3 3" xfId="40042" xr:uid="{00000000-0005-0000-0000-0000B5B70000}"/>
    <cellStyle name="Note 6 5 2 4 4" xfId="10595" xr:uid="{00000000-0005-0000-0000-0000B6B70000}"/>
    <cellStyle name="Note 6 5 2 4 4 2" xfId="28030" xr:uid="{00000000-0005-0000-0000-0000B7B70000}"/>
    <cellStyle name="Note 6 5 2 4 4 3" xfId="42483" xr:uid="{00000000-0005-0000-0000-0000B8B70000}"/>
    <cellStyle name="Note 6 5 2 4 5" xfId="13015" xr:uid="{00000000-0005-0000-0000-0000B9B70000}"/>
    <cellStyle name="Note 6 5 2 4 5 2" xfId="30450" xr:uid="{00000000-0005-0000-0000-0000BAB70000}"/>
    <cellStyle name="Note 6 5 2 4 5 3" xfId="44903" xr:uid="{00000000-0005-0000-0000-0000BBB70000}"/>
    <cellStyle name="Note 6 5 2 4 6" xfId="15565" xr:uid="{00000000-0005-0000-0000-0000BCB70000}"/>
    <cellStyle name="Note 6 5 2 4 6 2" xfId="33000" xr:uid="{00000000-0005-0000-0000-0000BDB70000}"/>
    <cellStyle name="Note 6 5 2 4 6 3" xfId="47453" xr:uid="{00000000-0005-0000-0000-0000BEB70000}"/>
    <cellStyle name="Note 6 5 2 4 7" xfId="20022" xr:uid="{00000000-0005-0000-0000-0000BFB70000}"/>
    <cellStyle name="Note 6 5 2 4 8" xfId="20727" xr:uid="{00000000-0005-0000-0000-0000C0B70000}"/>
    <cellStyle name="Note 6 5 2 5" xfId="5689" xr:uid="{00000000-0005-0000-0000-0000C1B70000}"/>
    <cellStyle name="Note 6 5 2 5 2" xfId="14892" xr:uid="{00000000-0005-0000-0000-0000C2B70000}"/>
    <cellStyle name="Note 6 5 2 5 2 2" xfId="32327" xr:uid="{00000000-0005-0000-0000-0000C3B70000}"/>
    <cellStyle name="Note 6 5 2 5 2 3" xfId="46780" xr:uid="{00000000-0005-0000-0000-0000C4B70000}"/>
    <cellStyle name="Note 6 5 2 5 3" xfId="17353" xr:uid="{00000000-0005-0000-0000-0000C5B70000}"/>
    <cellStyle name="Note 6 5 2 5 3 2" xfId="34788" xr:uid="{00000000-0005-0000-0000-0000C6B70000}"/>
    <cellStyle name="Note 6 5 2 5 3 3" xfId="49241" xr:uid="{00000000-0005-0000-0000-0000C7B70000}"/>
    <cellStyle name="Note 6 5 2 5 4" xfId="23125" xr:uid="{00000000-0005-0000-0000-0000C8B70000}"/>
    <cellStyle name="Note 6 5 2 5 5" xfId="37578" xr:uid="{00000000-0005-0000-0000-0000C9B70000}"/>
    <cellStyle name="Note 6 5 2 6" xfId="8151" xr:uid="{00000000-0005-0000-0000-0000CAB70000}"/>
    <cellStyle name="Note 6 5 2 6 2" xfId="25586" xr:uid="{00000000-0005-0000-0000-0000CBB70000}"/>
    <cellStyle name="Note 6 5 2 6 3" xfId="40039" xr:uid="{00000000-0005-0000-0000-0000CCB70000}"/>
    <cellStyle name="Note 6 5 2 7" xfId="10592" xr:uid="{00000000-0005-0000-0000-0000CDB70000}"/>
    <cellStyle name="Note 6 5 2 7 2" xfId="28027" xr:uid="{00000000-0005-0000-0000-0000CEB70000}"/>
    <cellStyle name="Note 6 5 2 7 3" xfId="42480" xr:uid="{00000000-0005-0000-0000-0000CFB70000}"/>
    <cellStyle name="Note 6 5 2 8" xfId="13012" xr:uid="{00000000-0005-0000-0000-0000D0B70000}"/>
    <cellStyle name="Note 6 5 2 8 2" xfId="30447" xr:uid="{00000000-0005-0000-0000-0000D1B70000}"/>
    <cellStyle name="Note 6 5 2 8 3" xfId="44900" xr:uid="{00000000-0005-0000-0000-0000D2B70000}"/>
    <cellStyle name="Note 6 5 2 9" xfId="20019" xr:uid="{00000000-0005-0000-0000-0000D3B70000}"/>
    <cellStyle name="Note 6 5 3" xfId="3182" xr:uid="{00000000-0005-0000-0000-0000D4B70000}"/>
    <cellStyle name="Note 6 5 3 2" xfId="3183" xr:uid="{00000000-0005-0000-0000-0000D5B70000}"/>
    <cellStyle name="Note 6 5 3 2 2" xfId="5694" xr:uid="{00000000-0005-0000-0000-0000D6B70000}"/>
    <cellStyle name="Note 6 5 3 2 2 2" xfId="14896" xr:uid="{00000000-0005-0000-0000-0000D7B70000}"/>
    <cellStyle name="Note 6 5 3 2 2 2 2" xfId="32331" xr:uid="{00000000-0005-0000-0000-0000D8B70000}"/>
    <cellStyle name="Note 6 5 3 2 2 2 3" xfId="46784" xr:uid="{00000000-0005-0000-0000-0000D9B70000}"/>
    <cellStyle name="Note 6 5 3 2 2 3" xfId="17357" xr:uid="{00000000-0005-0000-0000-0000DAB70000}"/>
    <cellStyle name="Note 6 5 3 2 2 3 2" xfId="34792" xr:uid="{00000000-0005-0000-0000-0000DBB70000}"/>
    <cellStyle name="Note 6 5 3 2 2 3 3" xfId="49245" xr:uid="{00000000-0005-0000-0000-0000DCB70000}"/>
    <cellStyle name="Note 6 5 3 2 2 4" xfId="23130" xr:uid="{00000000-0005-0000-0000-0000DDB70000}"/>
    <cellStyle name="Note 6 5 3 2 2 5" xfId="37583" xr:uid="{00000000-0005-0000-0000-0000DEB70000}"/>
    <cellStyle name="Note 6 5 3 2 3" xfId="8156" xr:uid="{00000000-0005-0000-0000-0000DFB70000}"/>
    <cellStyle name="Note 6 5 3 2 3 2" xfId="25591" xr:uid="{00000000-0005-0000-0000-0000E0B70000}"/>
    <cellStyle name="Note 6 5 3 2 3 3" xfId="40044" xr:uid="{00000000-0005-0000-0000-0000E1B70000}"/>
    <cellStyle name="Note 6 5 3 2 4" xfId="10597" xr:uid="{00000000-0005-0000-0000-0000E2B70000}"/>
    <cellStyle name="Note 6 5 3 2 4 2" xfId="28032" xr:uid="{00000000-0005-0000-0000-0000E3B70000}"/>
    <cellStyle name="Note 6 5 3 2 4 3" xfId="42485" xr:uid="{00000000-0005-0000-0000-0000E4B70000}"/>
    <cellStyle name="Note 6 5 3 2 5" xfId="13017" xr:uid="{00000000-0005-0000-0000-0000E5B70000}"/>
    <cellStyle name="Note 6 5 3 2 5 2" xfId="30452" xr:uid="{00000000-0005-0000-0000-0000E6B70000}"/>
    <cellStyle name="Note 6 5 3 2 5 3" xfId="44905" xr:uid="{00000000-0005-0000-0000-0000E7B70000}"/>
    <cellStyle name="Note 6 5 3 2 6" xfId="20024" xr:uid="{00000000-0005-0000-0000-0000E8B70000}"/>
    <cellStyle name="Note 6 5 3 3" xfId="3184" xr:uid="{00000000-0005-0000-0000-0000E9B70000}"/>
    <cellStyle name="Note 6 5 3 3 2" xfId="5695" xr:uid="{00000000-0005-0000-0000-0000EAB70000}"/>
    <cellStyle name="Note 6 5 3 3 2 2" xfId="14897" xr:uid="{00000000-0005-0000-0000-0000EBB70000}"/>
    <cellStyle name="Note 6 5 3 3 2 2 2" xfId="32332" xr:uid="{00000000-0005-0000-0000-0000ECB70000}"/>
    <cellStyle name="Note 6 5 3 3 2 2 3" xfId="46785" xr:uid="{00000000-0005-0000-0000-0000EDB70000}"/>
    <cellStyle name="Note 6 5 3 3 2 3" xfId="17358" xr:uid="{00000000-0005-0000-0000-0000EEB70000}"/>
    <cellStyle name="Note 6 5 3 3 2 3 2" xfId="34793" xr:uid="{00000000-0005-0000-0000-0000EFB70000}"/>
    <cellStyle name="Note 6 5 3 3 2 3 3" xfId="49246" xr:uid="{00000000-0005-0000-0000-0000F0B70000}"/>
    <cellStyle name="Note 6 5 3 3 2 4" xfId="23131" xr:uid="{00000000-0005-0000-0000-0000F1B70000}"/>
    <cellStyle name="Note 6 5 3 3 2 5" xfId="37584" xr:uid="{00000000-0005-0000-0000-0000F2B70000}"/>
    <cellStyle name="Note 6 5 3 3 3" xfId="8157" xr:uid="{00000000-0005-0000-0000-0000F3B70000}"/>
    <cellStyle name="Note 6 5 3 3 3 2" xfId="25592" xr:uid="{00000000-0005-0000-0000-0000F4B70000}"/>
    <cellStyle name="Note 6 5 3 3 3 3" xfId="40045" xr:uid="{00000000-0005-0000-0000-0000F5B70000}"/>
    <cellStyle name="Note 6 5 3 3 4" xfId="10598" xr:uid="{00000000-0005-0000-0000-0000F6B70000}"/>
    <cellStyle name="Note 6 5 3 3 4 2" xfId="28033" xr:uid="{00000000-0005-0000-0000-0000F7B70000}"/>
    <cellStyle name="Note 6 5 3 3 4 3" xfId="42486" xr:uid="{00000000-0005-0000-0000-0000F8B70000}"/>
    <cellStyle name="Note 6 5 3 3 5" xfId="13018" xr:uid="{00000000-0005-0000-0000-0000F9B70000}"/>
    <cellStyle name="Note 6 5 3 3 5 2" xfId="30453" xr:uid="{00000000-0005-0000-0000-0000FAB70000}"/>
    <cellStyle name="Note 6 5 3 3 5 3" xfId="44906" xr:uid="{00000000-0005-0000-0000-0000FBB70000}"/>
    <cellStyle name="Note 6 5 3 3 6" xfId="20025" xr:uid="{00000000-0005-0000-0000-0000FCB70000}"/>
    <cellStyle name="Note 6 5 3 4" xfId="3185" xr:uid="{00000000-0005-0000-0000-0000FDB70000}"/>
    <cellStyle name="Note 6 5 3 4 2" xfId="5696" xr:uid="{00000000-0005-0000-0000-0000FEB70000}"/>
    <cellStyle name="Note 6 5 3 4 2 2" xfId="23132" xr:uid="{00000000-0005-0000-0000-0000FFB70000}"/>
    <cellStyle name="Note 6 5 3 4 2 3" xfId="37585" xr:uid="{00000000-0005-0000-0000-000000B80000}"/>
    <cellStyle name="Note 6 5 3 4 3" xfId="8158" xr:uid="{00000000-0005-0000-0000-000001B80000}"/>
    <cellStyle name="Note 6 5 3 4 3 2" xfId="25593" xr:uid="{00000000-0005-0000-0000-000002B80000}"/>
    <cellStyle name="Note 6 5 3 4 3 3" xfId="40046" xr:uid="{00000000-0005-0000-0000-000003B80000}"/>
    <cellStyle name="Note 6 5 3 4 4" xfId="10599" xr:uid="{00000000-0005-0000-0000-000004B80000}"/>
    <cellStyle name="Note 6 5 3 4 4 2" xfId="28034" xr:uid="{00000000-0005-0000-0000-000005B80000}"/>
    <cellStyle name="Note 6 5 3 4 4 3" xfId="42487" xr:uid="{00000000-0005-0000-0000-000006B80000}"/>
    <cellStyle name="Note 6 5 3 4 5" xfId="13019" xr:uid="{00000000-0005-0000-0000-000007B80000}"/>
    <cellStyle name="Note 6 5 3 4 5 2" xfId="30454" xr:uid="{00000000-0005-0000-0000-000008B80000}"/>
    <cellStyle name="Note 6 5 3 4 5 3" xfId="44907" xr:uid="{00000000-0005-0000-0000-000009B80000}"/>
    <cellStyle name="Note 6 5 3 4 6" xfId="15566" xr:uid="{00000000-0005-0000-0000-00000AB80000}"/>
    <cellStyle name="Note 6 5 3 4 6 2" xfId="33001" xr:uid="{00000000-0005-0000-0000-00000BB80000}"/>
    <cellStyle name="Note 6 5 3 4 6 3" xfId="47454" xr:uid="{00000000-0005-0000-0000-00000CB80000}"/>
    <cellStyle name="Note 6 5 3 4 7" xfId="20026" xr:uid="{00000000-0005-0000-0000-00000DB80000}"/>
    <cellStyle name="Note 6 5 3 4 8" xfId="20728" xr:uid="{00000000-0005-0000-0000-00000EB80000}"/>
    <cellStyle name="Note 6 5 3 5" xfId="5693" xr:uid="{00000000-0005-0000-0000-00000FB80000}"/>
    <cellStyle name="Note 6 5 3 5 2" xfId="14895" xr:uid="{00000000-0005-0000-0000-000010B80000}"/>
    <cellStyle name="Note 6 5 3 5 2 2" xfId="32330" xr:uid="{00000000-0005-0000-0000-000011B80000}"/>
    <cellStyle name="Note 6 5 3 5 2 3" xfId="46783" xr:uid="{00000000-0005-0000-0000-000012B80000}"/>
    <cellStyle name="Note 6 5 3 5 3" xfId="17356" xr:uid="{00000000-0005-0000-0000-000013B80000}"/>
    <cellStyle name="Note 6 5 3 5 3 2" xfId="34791" xr:uid="{00000000-0005-0000-0000-000014B80000}"/>
    <cellStyle name="Note 6 5 3 5 3 3" xfId="49244" xr:uid="{00000000-0005-0000-0000-000015B80000}"/>
    <cellStyle name="Note 6 5 3 5 4" xfId="23129" xr:uid="{00000000-0005-0000-0000-000016B80000}"/>
    <cellStyle name="Note 6 5 3 5 5" xfId="37582" xr:uid="{00000000-0005-0000-0000-000017B80000}"/>
    <cellStyle name="Note 6 5 3 6" xfId="8155" xr:uid="{00000000-0005-0000-0000-000018B80000}"/>
    <cellStyle name="Note 6 5 3 6 2" xfId="25590" xr:uid="{00000000-0005-0000-0000-000019B80000}"/>
    <cellStyle name="Note 6 5 3 6 3" xfId="40043" xr:uid="{00000000-0005-0000-0000-00001AB80000}"/>
    <cellStyle name="Note 6 5 3 7" xfId="10596" xr:uid="{00000000-0005-0000-0000-00001BB80000}"/>
    <cellStyle name="Note 6 5 3 7 2" xfId="28031" xr:uid="{00000000-0005-0000-0000-00001CB80000}"/>
    <cellStyle name="Note 6 5 3 7 3" xfId="42484" xr:uid="{00000000-0005-0000-0000-00001DB80000}"/>
    <cellStyle name="Note 6 5 3 8" xfId="13016" xr:uid="{00000000-0005-0000-0000-00001EB80000}"/>
    <cellStyle name="Note 6 5 3 8 2" xfId="30451" xr:uid="{00000000-0005-0000-0000-00001FB80000}"/>
    <cellStyle name="Note 6 5 3 8 3" xfId="44904" xr:uid="{00000000-0005-0000-0000-000020B80000}"/>
    <cellStyle name="Note 6 5 3 9" xfId="20023" xr:uid="{00000000-0005-0000-0000-000021B80000}"/>
    <cellStyle name="Note 6 5 4" xfId="3186" xr:uid="{00000000-0005-0000-0000-000022B80000}"/>
    <cellStyle name="Note 6 5 4 2" xfId="3187" xr:uid="{00000000-0005-0000-0000-000023B80000}"/>
    <cellStyle name="Note 6 5 4 2 2" xfId="5698" xr:uid="{00000000-0005-0000-0000-000024B80000}"/>
    <cellStyle name="Note 6 5 4 2 2 2" xfId="14899" xr:uid="{00000000-0005-0000-0000-000025B80000}"/>
    <cellStyle name="Note 6 5 4 2 2 2 2" xfId="32334" xr:uid="{00000000-0005-0000-0000-000026B80000}"/>
    <cellStyle name="Note 6 5 4 2 2 2 3" xfId="46787" xr:uid="{00000000-0005-0000-0000-000027B80000}"/>
    <cellStyle name="Note 6 5 4 2 2 3" xfId="17360" xr:uid="{00000000-0005-0000-0000-000028B80000}"/>
    <cellStyle name="Note 6 5 4 2 2 3 2" xfId="34795" xr:uid="{00000000-0005-0000-0000-000029B80000}"/>
    <cellStyle name="Note 6 5 4 2 2 3 3" xfId="49248" xr:uid="{00000000-0005-0000-0000-00002AB80000}"/>
    <cellStyle name="Note 6 5 4 2 2 4" xfId="23134" xr:uid="{00000000-0005-0000-0000-00002BB80000}"/>
    <cellStyle name="Note 6 5 4 2 2 5" xfId="37587" xr:uid="{00000000-0005-0000-0000-00002CB80000}"/>
    <cellStyle name="Note 6 5 4 2 3" xfId="8160" xr:uid="{00000000-0005-0000-0000-00002DB80000}"/>
    <cellStyle name="Note 6 5 4 2 3 2" xfId="25595" xr:uid="{00000000-0005-0000-0000-00002EB80000}"/>
    <cellStyle name="Note 6 5 4 2 3 3" xfId="40048" xr:uid="{00000000-0005-0000-0000-00002FB80000}"/>
    <cellStyle name="Note 6 5 4 2 4" xfId="10601" xr:uid="{00000000-0005-0000-0000-000030B80000}"/>
    <cellStyle name="Note 6 5 4 2 4 2" xfId="28036" xr:uid="{00000000-0005-0000-0000-000031B80000}"/>
    <cellStyle name="Note 6 5 4 2 4 3" xfId="42489" xr:uid="{00000000-0005-0000-0000-000032B80000}"/>
    <cellStyle name="Note 6 5 4 2 5" xfId="13021" xr:uid="{00000000-0005-0000-0000-000033B80000}"/>
    <cellStyle name="Note 6 5 4 2 5 2" xfId="30456" xr:uid="{00000000-0005-0000-0000-000034B80000}"/>
    <cellStyle name="Note 6 5 4 2 5 3" xfId="44909" xr:uid="{00000000-0005-0000-0000-000035B80000}"/>
    <cellStyle name="Note 6 5 4 2 6" xfId="20028" xr:uid="{00000000-0005-0000-0000-000036B80000}"/>
    <cellStyle name="Note 6 5 4 3" xfId="3188" xr:uid="{00000000-0005-0000-0000-000037B80000}"/>
    <cellStyle name="Note 6 5 4 3 2" xfId="5699" xr:uid="{00000000-0005-0000-0000-000038B80000}"/>
    <cellStyle name="Note 6 5 4 3 2 2" xfId="14900" xr:uid="{00000000-0005-0000-0000-000039B80000}"/>
    <cellStyle name="Note 6 5 4 3 2 2 2" xfId="32335" xr:uid="{00000000-0005-0000-0000-00003AB80000}"/>
    <cellStyle name="Note 6 5 4 3 2 2 3" xfId="46788" xr:uid="{00000000-0005-0000-0000-00003BB80000}"/>
    <cellStyle name="Note 6 5 4 3 2 3" xfId="17361" xr:uid="{00000000-0005-0000-0000-00003CB80000}"/>
    <cellStyle name="Note 6 5 4 3 2 3 2" xfId="34796" xr:uid="{00000000-0005-0000-0000-00003DB80000}"/>
    <cellStyle name="Note 6 5 4 3 2 3 3" xfId="49249" xr:uid="{00000000-0005-0000-0000-00003EB80000}"/>
    <cellStyle name="Note 6 5 4 3 2 4" xfId="23135" xr:uid="{00000000-0005-0000-0000-00003FB80000}"/>
    <cellStyle name="Note 6 5 4 3 2 5" xfId="37588" xr:uid="{00000000-0005-0000-0000-000040B80000}"/>
    <cellStyle name="Note 6 5 4 3 3" xfId="8161" xr:uid="{00000000-0005-0000-0000-000041B80000}"/>
    <cellStyle name="Note 6 5 4 3 3 2" xfId="25596" xr:uid="{00000000-0005-0000-0000-000042B80000}"/>
    <cellStyle name="Note 6 5 4 3 3 3" xfId="40049" xr:uid="{00000000-0005-0000-0000-000043B80000}"/>
    <cellStyle name="Note 6 5 4 3 4" xfId="10602" xr:uid="{00000000-0005-0000-0000-000044B80000}"/>
    <cellStyle name="Note 6 5 4 3 4 2" xfId="28037" xr:uid="{00000000-0005-0000-0000-000045B80000}"/>
    <cellStyle name="Note 6 5 4 3 4 3" xfId="42490" xr:uid="{00000000-0005-0000-0000-000046B80000}"/>
    <cellStyle name="Note 6 5 4 3 5" xfId="13022" xr:uid="{00000000-0005-0000-0000-000047B80000}"/>
    <cellStyle name="Note 6 5 4 3 5 2" xfId="30457" xr:uid="{00000000-0005-0000-0000-000048B80000}"/>
    <cellStyle name="Note 6 5 4 3 5 3" xfId="44910" xr:uid="{00000000-0005-0000-0000-000049B80000}"/>
    <cellStyle name="Note 6 5 4 3 6" xfId="20029" xr:uid="{00000000-0005-0000-0000-00004AB80000}"/>
    <cellStyle name="Note 6 5 4 4" xfId="3189" xr:uid="{00000000-0005-0000-0000-00004BB80000}"/>
    <cellStyle name="Note 6 5 4 4 2" xfId="5700" xr:uid="{00000000-0005-0000-0000-00004CB80000}"/>
    <cellStyle name="Note 6 5 4 4 2 2" xfId="23136" xr:uid="{00000000-0005-0000-0000-00004DB80000}"/>
    <cellStyle name="Note 6 5 4 4 2 3" xfId="37589" xr:uid="{00000000-0005-0000-0000-00004EB80000}"/>
    <cellStyle name="Note 6 5 4 4 3" xfId="8162" xr:uid="{00000000-0005-0000-0000-00004FB80000}"/>
    <cellStyle name="Note 6 5 4 4 3 2" xfId="25597" xr:uid="{00000000-0005-0000-0000-000050B80000}"/>
    <cellStyle name="Note 6 5 4 4 3 3" xfId="40050" xr:uid="{00000000-0005-0000-0000-000051B80000}"/>
    <cellStyle name="Note 6 5 4 4 4" xfId="10603" xr:uid="{00000000-0005-0000-0000-000052B80000}"/>
    <cellStyle name="Note 6 5 4 4 4 2" xfId="28038" xr:uid="{00000000-0005-0000-0000-000053B80000}"/>
    <cellStyle name="Note 6 5 4 4 4 3" xfId="42491" xr:uid="{00000000-0005-0000-0000-000054B80000}"/>
    <cellStyle name="Note 6 5 4 4 5" xfId="13023" xr:uid="{00000000-0005-0000-0000-000055B80000}"/>
    <cellStyle name="Note 6 5 4 4 5 2" xfId="30458" xr:uid="{00000000-0005-0000-0000-000056B80000}"/>
    <cellStyle name="Note 6 5 4 4 5 3" xfId="44911" xr:uid="{00000000-0005-0000-0000-000057B80000}"/>
    <cellStyle name="Note 6 5 4 4 6" xfId="15567" xr:uid="{00000000-0005-0000-0000-000058B80000}"/>
    <cellStyle name="Note 6 5 4 4 6 2" xfId="33002" xr:uid="{00000000-0005-0000-0000-000059B80000}"/>
    <cellStyle name="Note 6 5 4 4 6 3" xfId="47455" xr:uid="{00000000-0005-0000-0000-00005AB80000}"/>
    <cellStyle name="Note 6 5 4 4 7" xfId="20030" xr:uid="{00000000-0005-0000-0000-00005BB80000}"/>
    <cellStyle name="Note 6 5 4 4 8" xfId="20729" xr:uid="{00000000-0005-0000-0000-00005CB80000}"/>
    <cellStyle name="Note 6 5 4 5" xfId="5697" xr:uid="{00000000-0005-0000-0000-00005DB80000}"/>
    <cellStyle name="Note 6 5 4 5 2" xfId="14898" xr:uid="{00000000-0005-0000-0000-00005EB80000}"/>
    <cellStyle name="Note 6 5 4 5 2 2" xfId="32333" xr:uid="{00000000-0005-0000-0000-00005FB80000}"/>
    <cellStyle name="Note 6 5 4 5 2 3" xfId="46786" xr:uid="{00000000-0005-0000-0000-000060B80000}"/>
    <cellStyle name="Note 6 5 4 5 3" xfId="17359" xr:uid="{00000000-0005-0000-0000-000061B80000}"/>
    <cellStyle name="Note 6 5 4 5 3 2" xfId="34794" xr:uid="{00000000-0005-0000-0000-000062B80000}"/>
    <cellStyle name="Note 6 5 4 5 3 3" xfId="49247" xr:uid="{00000000-0005-0000-0000-000063B80000}"/>
    <cellStyle name="Note 6 5 4 5 4" xfId="23133" xr:uid="{00000000-0005-0000-0000-000064B80000}"/>
    <cellStyle name="Note 6 5 4 5 5" xfId="37586" xr:uid="{00000000-0005-0000-0000-000065B80000}"/>
    <cellStyle name="Note 6 5 4 6" xfId="8159" xr:uid="{00000000-0005-0000-0000-000066B80000}"/>
    <cellStyle name="Note 6 5 4 6 2" xfId="25594" xr:uid="{00000000-0005-0000-0000-000067B80000}"/>
    <cellStyle name="Note 6 5 4 6 3" xfId="40047" xr:uid="{00000000-0005-0000-0000-000068B80000}"/>
    <cellStyle name="Note 6 5 4 7" xfId="10600" xr:uid="{00000000-0005-0000-0000-000069B80000}"/>
    <cellStyle name="Note 6 5 4 7 2" xfId="28035" xr:uid="{00000000-0005-0000-0000-00006AB80000}"/>
    <cellStyle name="Note 6 5 4 7 3" xfId="42488" xr:uid="{00000000-0005-0000-0000-00006BB80000}"/>
    <cellStyle name="Note 6 5 4 8" xfId="13020" xr:uid="{00000000-0005-0000-0000-00006CB80000}"/>
    <cellStyle name="Note 6 5 4 8 2" xfId="30455" xr:uid="{00000000-0005-0000-0000-00006DB80000}"/>
    <cellStyle name="Note 6 5 4 8 3" xfId="44908" xr:uid="{00000000-0005-0000-0000-00006EB80000}"/>
    <cellStyle name="Note 6 5 4 9" xfId="20027" xr:uid="{00000000-0005-0000-0000-00006FB80000}"/>
    <cellStyle name="Note 6 5 5" xfId="3190" xr:uid="{00000000-0005-0000-0000-000070B80000}"/>
    <cellStyle name="Note 6 5 5 2" xfId="3191" xr:uid="{00000000-0005-0000-0000-000071B80000}"/>
    <cellStyle name="Note 6 5 5 2 2" xfId="5702" xr:uid="{00000000-0005-0000-0000-000072B80000}"/>
    <cellStyle name="Note 6 5 5 2 2 2" xfId="14902" xr:uid="{00000000-0005-0000-0000-000073B80000}"/>
    <cellStyle name="Note 6 5 5 2 2 2 2" xfId="32337" xr:uid="{00000000-0005-0000-0000-000074B80000}"/>
    <cellStyle name="Note 6 5 5 2 2 2 3" xfId="46790" xr:uid="{00000000-0005-0000-0000-000075B80000}"/>
    <cellStyle name="Note 6 5 5 2 2 3" xfId="17363" xr:uid="{00000000-0005-0000-0000-000076B80000}"/>
    <cellStyle name="Note 6 5 5 2 2 3 2" xfId="34798" xr:uid="{00000000-0005-0000-0000-000077B80000}"/>
    <cellStyle name="Note 6 5 5 2 2 3 3" xfId="49251" xr:uid="{00000000-0005-0000-0000-000078B80000}"/>
    <cellStyle name="Note 6 5 5 2 2 4" xfId="23138" xr:uid="{00000000-0005-0000-0000-000079B80000}"/>
    <cellStyle name="Note 6 5 5 2 2 5" xfId="37591" xr:uid="{00000000-0005-0000-0000-00007AB80000}"/>
    <cellStyle name="Note 6 5 5 2 3" xfId="8164" xr:uid="{00000000-0005-0000-0000-00007BB80000}"/>
    <cellStyle name="Note 6 5 5 2 3 2" xfId="25599" xr:uid="{00000000-0005-0000-0000-00007CB80000}"/>
    <cellStyle name="Note 6 5 5 2 3 3" xfId="40052" xr:uid="{00000000-0005-0000-0000-00007DB80000}"/>
    <cellStyle name="Note 6 5 5 2 4" xfId="10605" xr:uid="{00000000-0005-0000-0000-00007EB80000}"/>
    <cellStyle name="Note 6 5 5 2 4 2" xfId="28040" xr:uid="{00000000-0005-0000-0000-00007FB80000}"/>
    <cellStyle name="Note 6 5 5 2 4 3" xfId="42493" xr:uid="{00000000-0005-0000-0000-000080B80000}"/>
    <cellStyle name="Note 6 5 5 2 5" xfId="13025" xr:uid="{00000000-0005-0000-0000-000081B80000}"/>
    <cellStyle name="Note 6 5 5 2 5 2" xfId="30460" xr:uid="{00000000-0005-0000-0000-000082B80000}"/>
    <cellStyle name="Note 6 5 5 2 5 3" xfId="44913" xr:uid="{00000000-0005-0000-0000-000083B80000}"/>
    <cellStyle name="Note 6 5 5 2 6" xfId="20032" xr:uid="{00000000-0005-0000-0000-000084B80000}"/>
    <cellStyle name="Note 6 5 5 3" xfId="3192" xr:uid="{00000000-0005-0000-0000-000085B80000}"/>
    <cellStyle name="Note 6 5 5 3 2" xfId="5703" xr:uid="{00000000-0005-0000-0000-000086B80000}"/>
    <cellStyle name="Note 6 5 5 3 2 2" xfId="14903" xr:uid="{00000000-0005-0000-0000-000087B80000}"/>
    <cellStyle name="Note 6 5 5 3 2 2 2" xfId="32338" xr:uid="{00000000-0005-0000-0000-000088B80000}"/>
    <cellStyle name="Note 6 5 5 3 2 2 3" xfId="46791" xr:uid="{00000000-0005-0000-0000-000089B80000}"/>
    <cellStyle name="Note 6 5 5 3 2 3" xfId="17364" xr:uid="{00000000-0005-0000-0000-00008AB80000}"/>
    <cellStyle name="Note 6 5 5 3 2 3 2" xfId="34799" xr:uid="{00000000-0005-0000-0000-00008BB80000}"/>
    <cellStyle name="Note 6 5 5 3 2 3 3" xfId="49252" xr:uid="{00000000-0005-0000-0000-00008CB80000}"/>
    <cellStyle name="Note 6 5 5 3 2 4" xfId="23139" xr:uid="{00000000-0005-0000-0000-00008DB80000}"/>
    <cellStyle name="Note 6 5 5 3 2 5" xfId="37592" xr:uid="{00000000-0005-0000-0000-00008EB80000}"/>
    <cellStyle name="Note 6 5 5 3 3" xfId="8165" xr:uid="{00000000-0005-0000-0000-00008FB80000}"/>
    <cellStyle name="Note 6 5 5 3 3 2" xfId="25600" xr:uid="{00000000-0005-0000-0000-000090B80000}"/>
    <cellStyle name="Note 6 5 5 3 3 3" xfId="40053" xr:uid="{00000000-0005-0000-0000-000091B80000}"/>
    <cellStyle name="Note 6 5 5 3 4" xfId="10606" xr:uid="{00000000-0005-0000-0000-000092B80000}"/>
    <cellStyle name="Note 6 5 5 3 4 2" xfId="28041" xr:uid="{00000000-0005-0000-0000-000093B80000}"/>
    <cellStyle name="Note 6 5 5 3 4 3" xfId="42494" xr:uid="{00000000-0005-0000-0000-000094B80000}"/>
    <cellStyle name="Note 6 5 5 3 5" xfId="13026" xr:uid="{00000000-0005-0000-0000-000095B80000}"/>
    <cellStyle name="Note 6 5 5 3 5 2" xfId="30461" xr:uid="{00000000-0005-0000-0000-000096B80000}"/>
    <cellStyle name="Note 6 5 5 3 5 3" xfId="44914" xr:uid="{00000000-0005-0000-0000-000097B80000}"/>
    <cellStyle name="Note 6 5 5 3 6" xfId="20033" xr:uid="{00000000-0005-0000-0000-000098B80000}"/>
    <cellStyle name="Note 6 5 5 4" xfId="3193" xr:uid="{00000000-0005-0000-0000-000099B80000}"/>
    <cellStyle name="Note 6 5 5 4 2" xfId="5704" xr:uid="{00000000-0005-0000-0000-00009AB80000}"/>
    <cellStyle name="Note 6 5 5 4 2 2" xfId="23140" xr:uid="{00000000-0005-0000-0000-00009BB80000}"/>
    <cellStyle name="Note 6 5 5 4 2 3" xfId="37593" xr:uid="{00000000-0005-0000-0000-00009CB80000}"/>
    <cellStyle name="Note 6 5 5 4 3" xfId="8166" xr:uid="{00000000-0005-0000-0000-00009DB80000}"/>
    <cellStyle name="Note 6 5 5 4 3 2" xfId="25601" xr:uid="{00000000-0005-0000-0000-00009EB80000}"/>
    <cellStyle name="Note 6 5 5 4 3 3" xfId="40054" xr:uid="{00000000-0005-0000-0000-00009FB80000}"/>
    <cellStyle name="Note 6 5 5 4 4" xfId="10607" xr:uid="{00000000-0005-0000-0000-0000A0B80000}"/>
    <cellStyle name="Note 6 5 5 4 4 2" xfId="28042" xr:uid="{00000000-0005-0000-0000-0000A1B80000}"/>
    <cellStyle name="Note 6 5 5 4 4 3" xfId="42495" xr:uid="{00000000-0005-0000-0000-0000A2B80000}"/>
    <cellStyle name="Note 6 5 5 4 5" xfId="13027" xr:uid="{00000000-0005-0000-0000-0000A3B80000}"/>
    <cellStyle name="Note 6 5 5 4 5 2" xfId="30462" xr:uid="{00000000-0005-0000-0000-0000A4B80000}"/>
    <cellStyle name="Note 6 5 5 4 5 3" xfId="44915" xr:uid="{00000000-0005-0000-0000-0000A5B80000}"/>
    <cellStyle name="Note 6 5 5 4 6" xfId="15568" xr:uid="{00000000-0005-0000-0000-0000A6B80000}"/>
    <cellStyle name="Note 6 5 5 4 6 2" xfId="33003" xr:uid="{00000000-0005-0000-0000-0000A7B80000}"/>
    <cellStyle name="Note 6 5 5 4 6 3" xfId="47456" xr:uid="{00000000-0005-0000-0000-0000A8B80000}"/>
    <cellStyle name="Note 6 5 5 4 7" xfId="20034" xr:uid="{00000000-0005-0000-0000-0000A9B80000}"/>
    <cellStyle name="Note 6 5 5 4 8" xfId="20730" xr:uid="{00000000-0005-0000-0000-0000AAB80000}"/>
    <cellStyle name="Note 6 5 5 5" xfId="5701" xr:uid="{00000000-0005-0000-0000-0000ABB80000}"/>
    <cellStyle name="Note 6 5 5 5 2" xfId="14901" xr:uid="{00000000-0005-0000-0000-0000ACB80000}"/>
    <cellStyle name="Note 6 5 5 5 2 2" xfId="32336" xr:uid="{00000000-0005-0000-0000-0000ADB80000}"/>
    <cellStyle name="Note 6 5 5 5 2 3" xfId="46789" xr:uid="{00000000-0005-0000-0000-0000AEB80000}"/>
    <cellStyle name="Note 6 5 5 5 3" xfId="17362" xr:uid="{00000000-0005-0000-0000-0000AFB80000}"/>
    <cellStyle name="Note 6 5 5 5 3 2" xfId="34797" xr:uid="{00000000-0005-0000-0000-0000B0B80000}"/>
    <cellStyle name="Note 6 5 5 5 3 3" xfId="49250" xr:uid="{00000000-0005-0000-0000-0000B1B80000}"/>
    <cellStyle name="Note 6 5 5 5 4" xfId="23137" xr:uid="{00000000-0005-0000-0000-0000B2B80000}"/>
    <cellStyle name="Note 6 5 5 5 5" xfId="37590" xr:uid="{00000000-0005-0000-0000-0000B3B80000}"/>
    <cellStyle name="Note 6 5 5 6" xfId="8163" xr:uid="{00000000-0005-0000-0000-0000B4B80000}"/>
    <cellStyle name="Note 6 5 5 6 2" xfId="25598" xr:uid="{00000000-0005-0000-0000-0000B5B80000}"/>
    <cellStyle name="Note 6 5 5 6 3" xfId="40051" xr:uid="{00000000-0005-0000-0000-0000B6B80000}"/>
    <cellStyle name="Note 6 5 5 7" xfId="10604" xr:uid="{00000000-0005-0000-0000-0000B7B80000}"/>
    <cellStyle name="Note 6 5 5 7 2" xfId="28039" xr:uid="{00000000-0005-0000-0000-0000B8B80000}"/>
    <cellStyle name="Note 6 5 5 7 3" xfId="42492" xr:uid="{00000000-0005-0000-0000-0000B9B80000}"/>
    <cellStyle name="Note 6 5 5 8" xfId="13024" xr:uid="{00000000-0005-0000-0000-0000BAB80000}"/>
    <cellStyle name="Note 6 5 5 8 2" xfId="30459" xr:uid="{00000000-0005-0000-0000-0000BBB80000}"/>
    <cellStyle name="Note 6 5 5 8 3" xfId="44912" xr:uid="{00000000-0005-0000-0000-0000BCB80000}"/>
    <cellStyle name="Note 6 5 5 9" xfId="20031" xr:uid="{00000000-0005-0000-0000-0000BDB80000}"/>
    <cellStyle name="Note 6 5 6" xfId="3194" xr:uid="{00000000-0005-0000-0000-0000BEB80000}"/>
    <cellStyle name="Note 6 5 6 2" xfId="5705" xr:uid="{00000000-0005-0000-0000-0000BFB80000}"/>
    <cellStyle name="Note 6 5 6 2 2" xfId="14904" xr:uid="{00000000-0005-0000-0000-0000C0B80000}"/>
    <cellStyle name="Note 6 5 6 2 2 2" xfId="32339" xr:uid="{00000000-0005-0000-0000-0000C1B80000}"/>
    <cellStyle name="Note 6 5 6 2 2 3" xfId="46792" xr:uid="{00000000-0005-0000-0000-0000C2B80000}"/>
    <cellStyle name="Note 6 5 6 2 3" xfId="17365" xr:uid="{00000000-0005-0000-0000-0000C3B80000}"/>
    <cellStyle name="Note 6 5 6 2 3 2" xfId="34800" xr:uid="{00000000-0005-0000-0000-0000C4B80000}"/>
    <cellStyle name="Note 6 5 6 2 3 3" xfId="49253" xr:uid="{00000000-0005-0000-0000-0000C5B80000}"/>
    <cellStyle name="Note 6 5 6 2 4" xfId="23141" xr:uid="{00000000-0005-0000-0000-0000C6B80000}"/>
    <cellStyle name="Note 6 5 6 2 5" xfId="37594" xr:uid="{00000000-0005-0000-0000-0000C7B80000}"/>
    <cellStyle name="Note 6 5 6 3" xfId="8167" xr:uid="{00000000-0005-0000-0000-0000C8B80000}"/>
    <cellStyle name="Note 6 5 6 3 2" xfId="25602" xr:uid="{00000000-0005-0000-0000-0000C9B80000}"/>
    <cellStyle name="Note 6 5 6 3 3" xfId="40055" xr:uid="{00000000-0005-0000-0000-0000CAB80000}"/>
    <cellStyle name="Note 6 5 6 4" xfId="10608" xr:uid="{00000000-0005-0000-0000-0000CBB80000}"/>
    <cellStyle name="Note 6 5 6 4 2" xfId="28043" xr:uid="{00000000-0005-0000-0000-0000CCB80000}"/>
    <cellStyle name="Note 6 5 6 4 3" xfId="42496" xr:uid="{00000000-0005-0000-0000-0000CDB80000}"/>
    <cellStyle name="Note 6 5 6 5" xfId="13028" xr:uid="{00000000-0005-0000-0000-0000CEB80000}"/>
    <cellStyle name="Note 6 5 6 5 2" xfId="30463" xr:uid="{00000000-0005-0000-0000-0000CFB80000}"/>
    <cellStyle name="Note 6 5 6 5 3" xfId="44916" xr:uid="{00000000-0005-0000-0000-0000D0B80000}"/>
    <cellStyle name="Note 6 5 6 6" xfId="20035" xr:uid="{00000000-0005-0000-0000-0000D1B80000}"/>
    <cellStyle name="Note 6 5 7" xfId="3195" xr:uid="{00000000-0005-0000-0000-0000D2B80000}"/>
    <cellStyle name="Note 6 5 7 2" xfId="5706" xr:uid="{00000000-0005-0000-0000-0000D3B80000}"/>
    <cellStyle name="Note 6 5 7 2 2" xfId="14905" xr:uid="{00000000-0005-0000-0000-0000D4B80000}"/>
    <cellStyle name="Note 6 5 7 2 2 2" xfId="32340" xr:uid="{00000000-0005-0000-0000-0000D5B80000}"/>
    <cellStyle name="Note 6 5 7 2 2 3" xfId="46793" xr:uid="{00000000-0005-0000-0000-0000D6B80000}"/>
    <cellStyle name="Note 6 5 7 2 3" xfId="17366" xr:uid="{00000000-0005-0000-0000-0000D7B80000}"/>
    <cellStyle name="Note 6 5 7 2 3 2" xfId="34801" xr:uid="{00000000-0005-0000-0000-0000D8B80000}"/>
    <cellStyle name="Note 6 5 7 2 3 3" xfId="49254" xr:uid="{00000000-0005-0000-0000-0000D9B80000}"/>
    <cellStyle name="Note 6 5 7 2 4" xfId="23142" xr:uid="{00000000-0005-0000-0000-0000DAB80000}"/>
    <cellStyle name="Note 6 5 7 2 5" xfId="37595" xr:uid="{00000000-0005-0000-0000-0000DBB80000}"/>
    <cellStyle name="Note 6 5 7 3" xfId="8168" xr:uid="{00000000-0005-0000-0000-0000DCB80000}"/>
    <cellStyle name="Note 6 5 7 3 2" xfId="25603" xr:uid="{00000000-0005-0000-0000-0000DDB80000}"/>
    <cellStyle name="Note 6 5 7 3 3" xfId="40056" xr:uid="{00000000-0005-0000-0000-0000DEB80000}"/>
    <cellStyle name="Note 6 5 7 4" xfId="10609" xr:uid="{00000000-0005-0000-0000-0000DFB80000}"/>
    <cellStyle name="Note 6 5 7 4 2" xfId="28044" xr:uid="{00000000-0005-0000-0000-0000E0B80000}"/>
    <cellStyle name="Note 6 5 7 4 3" xfId="42497" xr:uid="{00000000-0005-0000-0000-0000E1B80000}"/>
    <cellStyle name="Note 6 5 7 5" xfId="13029" xr:uid="{00000000-0005-0000-0000-0000E2B80000}"/>
    <cellStyle name="Note 6 5 7 5 2" xfId="30464" xr:uid="{00000000-0005-0000-0000-0000E3B80000}"/>
    <cellStyle name="Note 6 5 7 5 3" xfId="44917" xr:uid="{00000000-0005-0000-0000-0000E4B80000}"/>
    <cellStyle name="Note 6 5 7 6" xfId="20036" xr:uid="{00000000-0005-0000-0000-0000E5B80000}"/>
    <cellStyle name="Note 6 5 8" xfId="3196" xr:uid="{00000000-0005-0000-0000-0000E6B80000}"/>
    <cellStyle name="Note 6 5 8 2" xfId="5707" xr:uid="{00000000-0005-0000-0000-0000E7B80000}"/>
    <cellStyle name="Note 6 5 8 2 2" xfId="23143" xr:uid="{00000000-0005-0000-0000-0000E8B80000}"/>
    <cellStyle name="Note 6 5 8 2 3" xfId="37596" xr:uid="{00000000-0005-0000-0000-0000E9B80000}"/>
    <cellStyle name="Note 6 5 8 3" xfId="8169" xr:uid="{00000000-0005-0000-0000-0000EAB80000}"/>
    <cellStyle name="Note 6 5 8 3 2" xfId="25604" xr:uid="{00000000-0005-0000-0000-0000EBB80000}"/>
    <cellStyle name="Note 6 5 8 3 3" xfId="40057" xr:uid="{00000000-0005-0000-0000-0000ECB80000}"/>
    <cellStyle name="Note 6 5 8 4" xfId="10610" xr:uid="{00000000-0005-0000-0000-0000EDB80000}"/>
    <cellStyle name="Note 6 5 8 4 2" xfId="28045" xr:uid="{00000000-0005-0000-0000-0000EEB80000}"/>
    <cellStyle name="Note 6 5 8 4 3" xfId="42498" xr:uid="{00000000-0005-0000-0000-0000EFB80000}"/>
    <cellStyle name="Note 6 5 8 5" xfId="13030" xr:uid="{00000000-0005-0000-0000-0000F0B80000}"/>
    <cellStyle name="Note 6 5 8 5 2" xfId="30465" xr:uid="{00000000-0005-0000-0000-0000F1B80000}"/>
    <cellStyle name="Note 6 5 8 5 3" xfId="44918" xr:uid="{00000000-0005-0000-0000-0000F2B80000}"/>
    <cellStyle name="Note 6 5 8 6" xfId="15569" xr:uid="{00000000-0005-0000-0000-0000F3B80000}"/>
    <cellStyle name="Note 6 5 8 6 2" xfId="33004" xr:uid="{00000000-0005-0000-0000-0000F4B80000}"/>
    <cellStyle name="Note 6 5 8 6 3" xfId="47457" xr:uid="{00000000-0005-0000-0000-0000F5B80000}"/>
    <cellStyle name="Note 6 5 8 7" xfId="20037" xr:uid="{00000000-0005-0000-0000-0000F6B80000}"/>
    <cellStyle name="Note 6 5 8 8" xfId="20731" xr:uid="{00000000-0005-0000-0000-0000F7B80000}"/>
    <cellStyle name="Note 6 5 9" xfId="5688" xr:uid="{00000000-0005-0000-0000-0000F8B80000}"/>
    <cellStyle name="Note 6 5 9 2" xfId="14891" xr:uid="{00000000-0005-0000-0000-0000F9B80000}"/>
    <cellStyle name="Note 6 5 9 2 2" xfId="32326" xr:uid="{00000000-0005-0000-0000-0000FAB80000}"/>
    <cellStyle name="Note 6 5 9 2 3" xfId="46779" xr:uid="{00000000-0005-0000-0000-0000FBB80000}"/>
    <cellStyle name="Note 6 5 9 3" xfId="17352" xr:uid="{00000000-0005-0000-0000-0000FCB80000}"/>
    <cellStyle name="Note 6 5 9 3 2" xfId="34787" xr:uid="{00000000-0005-0000-0000-0000FDB80000}"/>
    <cellStyle name="Note 6 5 9 3 3" xfId="49240" xr:uid="{00000000-0005-0000-0000-0000FEB80000}"/>
    <cellStyle name="Note 6 5 9 4" xfId="23124" xr:uid="{00000000-0005-0000-0000-0000FFB80000}"/>
    <cellStyle name="Note 6 5 9 5" xfId="37577" xr:uid="{00000000-0005-0000-0000-000000B90000}"/>
    <cellStyle name="Note 6 6" xfId="3197" xr:uid="{00000000-0005-0000-0000-000001B90000}"/>
    <cellStyle name="Note 6 6 10" xfId="8170" xr:uid="{00000000-0005-0000-0000-000002B90000}"/>
    <cellStyle name="Note 6 6 10 2" xfId="25605" xr:uid="{00000000-0005-0000-0000-000003B90000}"/>
    <cellStyle name="Note 6 6 10 3" xfId="40058" xr:uid="{00000000-0005-0000-0000-000004B90000}"/>
    <cellStyle name="Note 6 6 11" xfId="10611" xr:uid="{00000000-0005-0000-0000-000005B90000}"/>
    <cellStyle name="Note 6 6 11 2" xfId="28046" xr:uid="{00000000-0005-0000-0000-000006B90000}"/>
    <cellStyle name="Note 6 6 11 3" xfId="42499" xr:uid="{00000000-0005-0000-0000-000007B90000}"/>
    <cellStyle name="Note 6 6 12" xfId="13031" xr:uid="{00000000-0005-0000-0000-000008B90000}"/>
    <cellStyle name="Note 6 6 12 2" xfId="30466" xr:uid="{00000000-0005-0000-0000-000009B90000}"/>
    <cellStyle name="Note 6 6 12 3" xfId="44919" xr:uid="{00000000-0005-0000-0000-00000AB90000}"/>
    <cellStyle name="Note 6 6 13" xfId="20038" xr:uid="{00000000-0005-0000-0000-00000BB90000}"/>
    <cellStyle name="Note 6 6 2" xfId="3198" xr:uid="{00000000-0005-0000-0000-00000CB90000}"/>
    <cellStyle name="Note 6 6 2 2" xfId="3199" xr:uid="{00000000-0005-0000-0000-00000DB90000}"/>
    <cellStyle name="Note 6 6 2 2 2" xfId="5710" xr:uid="{00000000-0005-0000-0000-00000EB90000}"/>
    <cellStyle name="Note 6 6 2 2 2 2" xfId="14908" xr:uid="{00000000-0005-0000-0000-00000FB90000}"/>
    <cellStyle name="Note 6 6 2 2 2 2 2" xfId="32343" xr:uid="{00000000-0005-0000-0000-000010B90000}"/>
    <cellStyle name="Note 6 6 2 2 2 2 3" xfId="46796" xr:uid="{00000000-0005-0000-0000-000011B90000}"/>
    <cellStyle name="Note 6 6 2 2 2 3" xfId="17369" xr:uid="{00000000-0005-0000-0000-000012B90000}"/>
    <cellStyle name="Note 6 6 2 2 2 3 2" xfId="34804" xr:uid="{00000000-0005-0000-0000-000013B90000}"/>
    <cellStyle name="Note 6 6 2 2 2 3 3" xfId="49257" xr:uid="{00000000-0005-0000-0000-000014B90000}"/>
    <cellStyle name="Note 6 6 2 2 2 4" xfId="23146" xr:uid="{00000000-0005-0000-0000-000015B90000}"/>
    <cellStyle name="Note 6 6 2 2 2 5" xfId="37599" xr:uid="{00000000-0005-0000-0000-000016B90000}"/>
    <cellStyle name="Note 6 6 2 2 3" xfId="8172" xr:uid="{00000000-0005-0000-0000-000017B90000}"/>
    <cellStyle name="Note 6 6 2 2 3 2" xfId="25607" xr:uid="{00000000-0005-0000-0000-000018B90000}"/>
    <cellStyle name="Note 6 6 2 2 3 3" xfId="40060" xr:uid="{00000000-0005-0000-0000-000019B90000}"/>
    <cellStyle name="Note 6 6 2 2 4" xfId="10613" xr:uid="{00000000-0005-0000-0000-00001AB90000}"/>
    <cellStyle name="Note 6 6 2 2 4 2" xfId="28048" xr:uid="{00000000-0005-0000-0000-00001BB90000}"/>
    <cellStyle name="Note 6 6 2 2 4 3" xfId="42501" xr:uid="{00000000-0005-0000-0000-00001CB90000}"/>
    <cellStyle name="Note 6 6 2 2 5" xfId="13033" xr:uid="{00000000-0005-0000-0000-00001DB90000}"/>
    <cellStyle name="Note 6 6 2 2 5 2" xfId="30468" xr:uid="{00000000-0005-0000-0000-00001EB90000}"/>
    <cellStyle name="Note 6 6 2 2 5 3" xfId="44921" xr:uid="{00000000-0005-0000-0000-00001FB90000}"/>
    <cellStyle name="Note 6 6 2 2 6" xfId="20040" xr:uid="{00000000-0005-0000-0000-000020B90000}"/>
    <cellStyle name="Note 6 6 2 3" xfId="3200" xr:uid="{00000000-0005-0000-0000-000021B90000}"/>
    <cellStyle name="Note 6 6 2 3 2" xfId="5711" xr:uid="{00000000-0005-0000-0000-000022B90000}"/>
    <cellStyle name="Note 6 6 2 3 2 2" xfId="14909" xr:uid="{00000000-0005-0000-0000-000023B90000}"/>
    <cellStyle name="Note 6 6 2 3 2 2 2" xfId="32344" xr:uid="{00000000-0005-0000-0000-000024B90000}"/>
    <cellStyle name="Note 6 6 2 3 2 2 3" xfId="46797" xr:uid="{00000000-0005-0000-0000-000025B90000}"/>
    <cellStyle name="Note 6 6 2 3 2 3" xfId="17370" xr:uid="{00000000-0005-0000-0000-000026B90000}"/>
    <cellStyle name="Note 6 6 2 3 2 3 2" xfId="34805" xr:uid="{00000000-0005-0000-0000-000027B90000}"/>
    <cellStyle name="Note 6 6 2 3 2 3 3" xfId="49258" xr:uid="{00000000-0005-0000-0000-000028B90000}"/>
    <cellStyle name="Note 6 6 2 3 2 4" xfId="23147" xr:uid="{00000000-0005-0000-0000-000029B90000}"/>
    <cellStyle name="Note 6 6 2 3 2 5" xfId="37600" xr:uid="{00000000-0005-0000-0000-00002AB90000}"/>
    <cellStyle name="Note 6 6 2 3 3" xfId="8173" xr:uid="{00000000-0005-0000-0000-00002BB90000}"/>
    <cellStyle name="Note 6 6 2 3 3 2" xfId="25608" xr:uid="{00000000-0005-0000-0000-00002CB90000}"/>
    <cellStyle name="Note 6 6 2 3 3 3" xfId="40061" xr:uid="{00000000-0005-0000-0000-00002DB90000}"/>
    <cellStyle name="Note 6 6 2 3 4" xfId="10614" xr:uid="{00000000-0005-0000-0000-00002EB90000}"/>
    <cellStyle name="Note 6 6 2 3 4 2" xfId="28049" xr:uid="{00000000-0005-0000-0000-00002FB90000}"/>
    <cellStyle name="Note 6 6 2 3 4 3" xfId="42502" xr:uid="{00000000-0005-0000-0000-000030B90000}"/>
    <cellStyle name="Note 6 6 2 3 5" xfId="13034" xr:uid="{00000000-0005-0000-0000-000031B90000}"/>
    <cellStyle name="Note 6 6 2 3 5 2" xfId="30469" xr:uid="{00000000-0005-0000-0000-000032B90000}"/>
    <cellStyle name="Note 6 6 2 3 5 3" xfId="44922" xr:uid="{00000000-0005-0000-0000-000033B90000}"/>
    <cellStyle name="Note 6 6 2 3 6" xfId="20041" xr:uid="{00000000-0005-0000-0000-000034B90000}"/>
    <cellStyle name="Note 6 6 2 4" xfId="3201" xr:uid="{00000000-0005-0000-0000-000035B90000}"/>
    <cellStyle name="Note 6 6 2 4 2" xfId="5712" xr:uid="{00000000-0005-0000-0000-000036B90000}"/>
    <cellStyle name="Note 6 6 2 4 2 2" xfId="23148" xr:uid="{00000000-0005-0000-0000-000037B90000}"/>
    <cellStyle name="Note 6 6 2 4 2 3" xfId="37601" xr:uid="{00000000-0005-0000-0000-000038B90000}"/>
    <cellStyle name="Note 6 6 2 4 3" xfId="8174" xr:uid="{00000000-0005-0000-0000-000039B90000}"/>
    <cellStyle name="Note 6 6 2 4 3 2" xfId="25609" xr:uid="{00000000-0005-0000-0000-00003AB90000}"/>
    <cellStyle name="Note 6 6 2 4 3 3" xfId="40062" xr:uid="{00000000-0005-0000-0000-00003BB90000}"/>
    <cellStyle name="Note 6 6 2 4 4" xfId="10615" xr:uid="{00000000-0005-0000-0000-00003CB90000}"/>
    <cellStyle name="Note 6 6 2 4 4 2" xfId="28050" xr:uid="{00000000-0005-0000-0000-00003DB90000}"/>
    <cellStyle name="Note 6 6 2 4 4 3" xfId="42503" xr:uid="{00000000-0005-0000-0000-00003EB90000}"/>
    <cellStyle name="Note 6 6 2 4 5" xfId="13035" xr:uid="{00000000-0005-0000-0000-00003FB90000}"/>
    <cellStyle name="Note 6 6 2 4 5 2" xfId="30470" xr:uid="{00000000-0005-0000-0000-000040B90000}"/>
    <cellStyle name="Note 6 6 2 4 5 3" xfId="44923" xr:uid="{00000000-0005-0000-0000-000041B90000}"/>
    <cellStyle name="Note 6 6 2 4 6" xfId="15570" xr:uid="{00000000-0005-0000-0000-000042B90000}"/>
    <cellStyle name="Note 6 6 2 4 6 2" xfId="33005" xr:uid="{00000000-0005-0000-0000-000043B90000}"/>
    <cellStyle name="Note 6 6 2 4 6 3" xfId="47458" xr:uid="{00000000-0005-0000-0000-000044B90000}"/>
    <cellStyle name="Note 6 6 2 4 7" xfId="20042" xr:uid="{00000000-0005-0000-0000-000045B90000}"/>
    <cellStyle name="Note 6 6 2 4 8" xfId="20732" xr:uid="{00000000-0005-0000-0000-000046B90000}"/>
    <cellStyle name="Note 6 6 2 5" xfId="5709" xr:uid="{00000000-0005-0000-0000-000047B90000}"/>
    <cellStyle name="Note 6 6 2 5 2" xfId="14907" xr:uid="{00000000-0005-0000-0000-000048B90000}"/>
    <cellStyle name="Note 6 6 2 5 2 2" xfId="32342" xr:uid="{00000000-0005-0000-0000-000049B90000}"/>
    <cellStyle name="Note 6 6 2 5 2 3" xfId="46795" xr:uid="{00000000-0005-0000-0000-00004AB90000}"/>
    <cellStyle name="Note 6 6 2 5 3" xfId="17368" xr:uid="{00000000-0005-0000-0000-00004BB90000}"/>
    <cellStyle name="Note 6 6 2 5 3 2" xfId="34803" xr:uid="{00000000-0005-0000-0000-00004CB90000}"/>
    <cellStyle name="Note 6 6 2 5 3 3" xfId="49256" xr:uid="{00000000-0005-0000-0000-00004DB90000}"/>
    <cellStyle name="Note 6 6 2 5 4" xfId="23145" xr:uid="{00000000-0005-0000-0000-00004EB90000}"/>
    <cellStyle name="Note 6 6 2 5 5" xfId="37598" xr:uid="{00000000-0005-0000-0000-00004FB90000}"/>
    <cellStyle name="Note 6 6 2 6" xfId="8171" xr:uid="{00000000-0005-0000-0000-000050B90000}"/>
    <cellStyle name="Note 6 6 2 6 2" xfId="25606" xr:uid="{00000000-0005-0000-0000-000051B90000}"/>
    <cellStyle name="Note 6 6 2 6 3" xfId="40059" xr:uid="{00000000-0005-0000-0000-000052B90000}"/>
    <cellStyle name="Note 6 6 2 7" xfId="10612" xr:uid="{00000000-0005-0000-0000-000053B90000}"/>
    <cellStyle name="Note 6 6 2 7 2" xfId="28047" xr:uid="{00000000-0005-0000-0000-000054B90000}"/>
    <cellStyle name="Note 6 6 2 7 3" xfId="42500" xr:uid="{00000000-0005-0000-0000-000055B90000}"/>
    <cellStyle name="Note 6 6 2 8" xfId="13032" xr:uid="{00000000-0005-0000-0000-000056B90000}"/>
    <cellStyle name="Note 6 6 2 8 2" xfId="30467" xr:uid="{00000000-0005-0000-0000-000057B90000}"/>
    <cellStyle name="Note 6 6 2 8 3" xfId="44920" xr:uid="{00000000-0005-0000-0000-000058B90000}"/>
    <cellStyle name="Note 6 6 2 9" xfId="20039" xr:uid="{00000000-0005-0000-0000-000059B90000}"/>
    <cellStyle name="Note 6 6 3" xfId="3202" xr:uid="{00000000-0005-0000-0000-00005AB90000}"/>
    <cellStyle name="Note 6 6 3 2" xfId="3203" xr:uid="{00000000-0005-0000-0000-00005BB90000}"/>
    <cellStyle name="Note 6 6 3 2 2" xfId="5714" xr:uid="{00000000-0005-0000-0000-00005CB90000}"/>
    <cellStyle name="Note 6 6 3 2 2 2" xfId="14911" xr:uid="{00000000-0005-0000-0000-00005DB90000}"/>
    <cellStyle name="Note 6 6 3 2 2 2 2" xfId="32346" xr:uid="{00000000-0005-0000-0000-00005EB90000}"/>
    <cellStyle name="Note 6 6 3 2 2 2 3" xfId="46799" xr:uid="{00000000-0005-0000-0000-00005FB90000}"/>
    <cellStyle name="Note 6 6 3 2 2 3" xfId="17372" xr:uid="{00000000-0005-0000-0000-000060B90000}"/>
    <cellStyle name="Note 6 6 3 2 2 3 2" xfId="34807" xr:uid="{00000000-0005-0000-0000-000061B90000}"/>
    <cellStyle name="Note 6 6 3 2 2 3 3" xfId="49260" xr:uid="{00000000-0005-0000-0000-000062B90000}"/>
    <cellStyle name="Note 6 6 3 2 2 4" xfId="23150" xr:uid="{00000000-0005-0000-0000-000063B90000}"/>
    <cellStyle name="Note 6 6 3 2 2 5" xfId="37603" xr:uid="{00000000-0005-0000-0000-000064B90000}"/>
    <cellStyle name="Note 6 6 3 2 3" xfId="8176" xr:uid="{00000000-0005-0000-0000-000065B90000}"/>
    <cellStyle name="Note 6 6 3 2 3 2" xfId="25611" xr:uid="{00000000-0005-0000-0000-000066B90000}"/>
    <cellStyle name="Note 6 6 3 2 3 3" xfId="40064" xr:uid="{00000000-0005-0000-0000-000067B90000}"/>
    <cellStyle name="Note 6 6 3 2 4" xfId="10617" xr:uid="{00000000-0005-0000-0000-000068B90000}"/>
    <cellStyle name="Note 6 6 3 2 4 2" xfId="28052" xr:uid="{00000000-0005-0000-0000-000069B90000}"/>
    <cellStyle name="Note 6 6 3 2 4 3" xfId="42505" xr:uid="{00000000-0005-0000-0000-00006AB90000}"/>
    <cellStyle name="Note 6 6 3 2 5" xfId="13037" xr:uid="{00000000-0005-0000-0000-00006BB90000}"/>
    <cellStyle name="Note 6 6 3 2 5 2" xfId="30472" xr:uid="{00000000-0005-0000-0000-00006CB90000}"/>
    <cellStyle name="Note 6 6 3 2 5 3" xfId="44925" xr:uid="{00000000-0005-0000-0000-00006DB90000}"/>
    <cellStyle name="Note 6 6 3 2 6" xfId="20044" xr:uid="{00000000-0005-0000-0000-00006EB90000}"/>
    <cellStyle name="Note 6 6 3 3" xfId="3204" xr:uid="{00000000-0005-0000-0000-00006FB90000}"/>
    <cellStyle name="Note 6 6 3 3 2" xfId="5715" xr:uid="{00000000-0005-0000-0000-000070B90000}"/>
    <cellStyle name="Note 6 6 3 3 2 2" xfId="14912" xr:uid="{00000000-0005-0000-0000-000071B90000}"/>
    <cellStyle name="Note 6 6 3 3 2 2 2" xfId="32347" xr:uid="{00000000-0005-0000-0000-000072B90000}"/>
    <cellStyle name="Note 6 6 3 3 2 2 3" xfId="46800" xr:uid="{00000000-0005-0000-0000-000073B90000}"/>
    <cellStyle name="Note 6 6 3 3 2 3" xfId="17373" xr:uid="{00000000-0005-0000-0000-000074B90000}"/>
    <cellStyle name="Note 6 6 3 3 2 3 2" xfId="34808" xr:uid="{00000000-0005-0000-0000-000075B90000}"/>
    <cellStyle name="Note 6 6 3 3 2 3 3" xfId="49261" xr:uid="{00000000-0005-0000-0000-000076B90000}"/>
    <cellStyle name="Note 6 6 3 3 2 4" xfId="23151" xr:uid="{00000000-0005-0000-0000-000077B90000}"/>
    <cellStyle name="Note 6 6 3 3 2 5" xfId="37604" xr:uid="{00000000-0005-0000-0000-000078B90000}"/>
    <cellStyle name="Note 6 6 3 3 3" xfId="8177" xr:uid="{00000000-0005-0000-0000-000079B90000}"/>
    <cellStyle name="Note 6 6 3 3 3 2" xfId="25612" xr:uid="{00000000-0005-0000-0000-00007AB90000}"/>
    <cellStyle name="Note 6 6 3 3 3 3" xfId="40065" xr:uid="{00000000-0005-0000-0000-00007BB90000}"/>
    <cellStyle name="Note 6 6 3 3 4" xfId="10618" xr:uid="{00000000-0005-0000-0000-00007CB90000}"/>
    <cellStyle name="Note 6 6 3 3 4 2" xfId="28053" xr:uid="{00000000-0005-0000-0000-00007DB90000}"/>
    <cellStyle name="Note 6 6 3 3 4 3" xfId="42506" xr:uid="{00000000-0005-0000-0000-00007EB90000}"/>
    <cellStyle name="Note 6 6 3 3 5" xfId="13038" xr:uid="{00000000-0005-0000-0000-00007FB90000}"/>
    <cellStyle name="Note 6 6 3 3 5 2" xfId="30473" xr:uid="{00000000-0005-0000-0000-000080B90000}"/>
    <cellStyle name="Note 6 6 3 3 5 3" xfId="44926" xr:uid="{00000000-0005-0000-0000-000081B90000}"/>
    <cellStyle name="Note 6 6 3 3 6" xfId="20045" xr:uid="{00000000-0005-0000-0000-000082B90000}"/>
    <cellStyle name="Note 6 6 3 4" xfId="3205" xr:uid="{00000000-0005-0000-0000-000083B90000}"/>
    <cellStyle name="Note 6 6 3 4 2" xfId="5716" xr:uid="{00000000-0005-0000-0000-000084B90000}"/>
    <cellStyle name="Note 6 6 3 4 2 2" xfId="23152" xr:uid="{00000000-0005-0000-0000-000085B90000}"/>
    <cellStyle name="Note 6 6 3 4 2 3" xfId="37605" xr:uid="{00000000-0005-0000-0000-000086B90000}"/>
    <cellStyle name="Note 6 6 3 4 3" xfId="8178" xr:uid="{00000000-0005-0000-0000-000087B90000}"/>
    <cellStyle name="Note 6 6 3 4 3 2" xfId="25613" xr:uid="{00000000-0005-0000-0000-000088B90000}"/>
    <cellStyle name="Note 6 6 3 4 3 3" xfId="40066" xr:uid="{00000000-0005-0000-0000-000089B90000}"/>
    <cellStyle name="Note 6 6 3 4 4" xfId="10619" xr:uid="{00000000-0005-0000-0000-00008AB90000}"/>
    <cellStyle name="Note 6 6 3 4 4 2" xfId="28054" xr:uid="{00000000-0005-0000-0000-00008BB90000}"/>
    <cellStyle name="Note 6 6 3 4 4 3" xfId="42507" xr:uid="{00000000-0005-0000-0000-00008CB90000}"/>
    <cellStyle name="Note 6 6 3 4 5" xfId="13039" xr:uid="{00000000-0005-0000-0000-00008DB90000}"/>
    <cellStyle name="Note 6 6 3 4 5 2" xfId="30474" xr:uid="{00000000-0005-0000-0000-00008EB90000}"/>
    <cellStyle name="Note 6 6 3 4 5 3" xfId="44927" xr:uid="{00000000-0005-0000-0000-00008FB90000}"/>
    <cellStyle name="Note 6 6 3 4 6" xfId="15571" xr:uid="{00000000-0005-0000-0000-000090B90000}"/>
    <cellStyle name="Note 6 6 3 4 6 2" xfId="33006" xr:uid="{00000000-0005-0000-0000-000091B90000}"/>
    <cellStyle name="Note 6 6 3 4 6 3" xfId="47459" xr:uid="{00000000-0005-0000-0000-000092B90000}"/>
    <cellStyle name="Note 6 6 3 4 7" xfId="20046" xr:uid="{00000000-0005-0000-0000-000093B90000}"/>
    <cellStyle name="Note 6 6 3 4 8" xfId="20733" xr:uid="{00000000-0005-0000-0000-000094B90000}"/>
    <cellStyle name="Note 6 6 3 5" xfId="5713" xr:uid="{00000000-0005-0000-0000-000095B90000}"/>
    <cellStyle name="Note 6 6 3 5 2" xfId="14910" xr:uid="{00000000-0005-0000-0000-000096B90000}"/>
    <cellStyle name="Note 6 6 3 5 2 2" xfId="32345" xr:uid="{00000000-0005-0000-0000-000097B90000}"/>
    <cellStyle name="Note 6 6 3 5 2 3" xfId="46798" xr:uid="{00000000-0005-0000-0000-000098B90000}"/>
    <cellStyle name="Note 6 6 3 5 3" xfId="17371" xr:uid="{00000000-0005-0000-0000-000099B90000}"/>
    <cellStyle name="Note 6 6 3 5 3 2" xfId="34806" xr:uid="{00000000-0005-0000-0000-00009AB90000}"/>
    <cellStyle name="Note 6 6 3 5 3 3" xfId="49259" xr:uid="{00000000-0005-0000-0000-00009BB90000}"/>
    <cellStyle name="Note 6 6 3 5 4" xfId="23149" xr:uid="{00000000-0005-0000-0000-00009CB90000}"/>
    <cellStyle name="Note 6 6 3 5 5" xfId="37602" xr:uid="{00000000-0005-0000-0000-00009DB90000}"/>
    <cellStyle name="Note 6 6 3 6" xfId="8175" xr:uid="{00000000-0005-0000-0000-00009EB90000}"/>
    <cellStyle name="Note 6 6 3 6 2" xfId="25610" xr:uid="{00000000-0005-0000-0000-00009FB90000}"/>
    <cellStyle name="Note 6 6 3 6 3" xfId="40063" xr:uid="{00000000-0005-0000-0000-0000A0B90000}"/>
    <cellStyle name="Note 6 6 3 7" xfId="10616" xr:uid="{00000000-0005-0000-0000-0000A1B90000}"/>
    <cellStyle name="Note 6 6 3 7 2" xfId="28051" xr:uid="{00000000-0005-0000-0000-0000A2B90000}"/>
    <cellStyle name="Note 6 6 3 7 3" xfId="42504" xr:uid="{00000000-0005-0000-0000-0000A3B90000}"/>
    <cellStyle name="Note 6 6 3 8" xfId="13036" xr:uid="{00000000-0005-0000-0000-0000A4B90000}"/>
    <cellStyle name="Note 6 6 3 8 2" xfId="30471" xr:uid="{00000000-0005-0000-0000-0000A5B90000}"/>
    <cellStyle name="Note 6 6 3 8 3" xfId="44924" xr:uid="{00000000-0005-0000-0000-0000A6B90000}"/>
    <cellStyle name="Note 6 6 3 9" xfId="20043" xr:uid="{00000000-0005-0000-0000-0000A7B90000}"/>
    <cellStyle name="Note 6 6 4" xfId="3206" xr:uid="{00000000-0005-0000-0000-0000A8B90000}"/>
    <cellStyle name="Note 6 6 4 2" xfId="3207" xr:uid="{00000000-0005-0000-0000-0000A9B90000}"/>
    <cellStyle name="Note 6 6 4 2 2" xfId="5718" xr:uid="{00000000-0005-0000-0000-0000AAB90000}"/>
    <cellStyle name="Note 6 6 4 2 2 2" xfId="14914" xr:uid="{00000000-0005-0000-0000-0000ABB90000}"/>
    <cellStyle name="Note 6 6 4 2 2 2 2" xfId="32349" xr:uid="{00000000-0005-0000-0000-0000ACB90000}"/>
    <cellStyle name="Note 6 6 4 2 2 2 3" xfId="46802" xr:uid="{00000000-0005-0000-0000-0000ADB90000}"/>
    <cellStyle name="Note 6 6 4 2 2 3" xfId="17375" xr:uid="{00000000-0005-0000-0000-0000AEB90000}"/>
    <cellStyle name="Note 6 6 4 2 2 3 2" xfId="34810" xr:uid="{00000000-0005-0000-0000-0000AFB90000}"/>
    <cellStyle name="Note 6 6 4 2 2 3 3" xfId="49263" xr:uid="{00000000-0005-0000-0000-0000B0B90000}"/>
    <cellStyle name="Note 6 6 4 2 2 4" xfId="23154" xr:uid="{00000000-0005-0000-0000-0000B1B90000}"/>
    <cellStyle name="Note 6 6 4 2 2 5" xfId="37607" xr:uid="{00000000-0005-0000-0000-0000B2B90000}"/>
    <cellStyle name="Note 6 6 4 2 3" xfId="8180" xr:uid="{00000000-0005-0000-0000-0000B3B90000}"/>
    <cellStyle name="Note 6 6 4 2 3 2" xfId="25615" xr:uid="{00000000-0005-0000-0000-0000B4B90000}"/>
    <cellStyle name="Note 6 6 4 2 3 3" xfId="40068" xr:uid="{00000000-0005-0000-0000-0000B5B90000}"/>
    <cellStyle name="Note 6 6 4 2 4" xfId="10621" xr:uid="{00000000-0005-0000-0000-0000B6B90000}"/>
    <cellStyle name="Note 6 6 4 2 4 2" xfId="28056" xr:uid="{00000000-0005-0000-0000-0000B7B90000}"/>
    <cellStyle name="Note 6 6 4 2 4 3" xfId="42509" xr:uid="{00000000-0005-0000-0000-0000B8B90000}"/>
    <cellStyle name="Note 6 6 4 2 5" xfId="13041" xr:uid="{00000000-0005-0000-0000-0000B9B90000}"/>
    <cellStyle name="Note 6 6 4 2 5 2" xfId="30476" xr:uid="{00000000-0005-0000-0000-0000BAB90000}"/>
    <cellStyle name="Note 6 6 4 2 5 3" xfId="44929" xr:uid="{00000000-0005-0000-0000-0000BBB90000}"/>
    <cellStyle name="Note 6 6 4 2 6" xfId="20048" xr:uid="{00000000-0005-0000-0000-0000BCB90000}"/>
    <cellStyle name="Note 6 6 4 3" xfId="3208" xr:uid="{00000000-0005-0000-0000-0000BDB90000}"/>
    <cellStyle name="Note 6 6 4 3 2" xfId="5719" xr:uid="{00000000-0005-0000-0000-0000BEB90000}"/>
    <cellStyle name="Note 6 6 4 3 2 2" xfId="14915" xr:uid="{00000000-0005-0000-0000-0000BFB90000}"/>
    <cellStyle name="Note 6 6 4 3 2 2 2" xfId="32350" xr:uid="{00000000-0005-0000-0000-0000C0B90000}"/>
    <cellStyle name="Note 6 6 4 3 2 2 3" xfId="46803" xr:uid="{00000000-0005-0000-0000-0000C1B90000}"/>
    <cellStyle name="Note 6 6 4 3 2 3" xfId="17376" xr:uid="{00000000-0005-0000-0000-0000C2B90000}"/>
    <cellStyle name="Note 6 6 4 3 2 3 2" xfId="34811" xr:uid="{00000000-0005-0000-0000-0000C3B90000}"/>
    <cellStyle name="Note 6 6 4 3 2 3 3" xfId="49264" xr:uid="{00000000-0005-0000-0000-0000C4B90000}"/>
    <cellStyle name="Note 6 6 4 3 2 4" xfId="23155" xr:uid="{00000000-0005-0000-0000-0000C5B90000}"/>
    <cellStyle name="Note 6 6 4 3 2 5" xfId="37608" xr:uid="{00000000-0005-0000-0000-0000C6B90000}"/>
    <cellStyle name="Note 6 6 4 3 3" xfId="8181" xr:uid="{00000000-0005-0000-0000-0000C7B90000}"/>
    <cellStyle name="Note 6 6 4 3 3 2" xfId="25616" xr:uid="{00000000-0005-0000-0000-0000C8B90000}"/>
    <cellStyle name="Note 6 6 4 3 3 3" xfId="40069" xr:uid="{00000000-0005-0000-0000-0000C9B90000}"/>
    <cellStyle name="Note 6 6 4 3 4" xfId="10622" xr:uid="{00000000-0005-0000-0000-0000CAB90000}"/>
    <cellStyle name="Note 6 6 4 3 4 2" xfId="28057" xr:uid="{00000000-0005-0000-0000-0000CBB90000}"/>
    <cellStyle name="Note 6 6 4 3 4 3" xfId="42510" xr:uid="{00000000-0005-0000-0000-0000CCB90000}"/>
    <cellStyle name="Note 6 6 4 3 5" xfId="13042" xr:uid="{00000000-0005-0000-0000-0000CDB90000}"/>
    <cellStyle name="Note 6 6 4 3 5 2" xfId="30477" xr:uid="{00000000-0005-0000-0000-0000CEB90000}"/>
    <cellStyle name="Note 6 6 4 3 5 3" xfId="44930" xr:uid="{00000000-0005-0000-0000-0000CFB90000}"/>
    <cellStyle name="Note 6 6 4 3 6" xfId="20049" xr:uid="{00000000-0005-0000-0000-0000D0B90000}"/>
    <cellStyle name="Note 6 6 4 4" xfId="3209" xr:uid="{00000000-0005-0000-0000-0000D1B90000}"/>
    <cellStyle name="Note 6 6 4 4 2" xfId="5720" xr:uid="{00000000-0005-0000-0000-0000D2B90000}"/>
    <cellStyle name="Note 6 6 4 4 2 2" xfId="23156" xr:uid="{00000000-0005-0000-0000-0000D3B90000}"/>
    <cellStyle name="Note 6 6 4 4 2 3" xfId="37609" xr:uid="{00000000-0005-0000-0000-0000D4B90000}"/>
    <cellStyle name="Note 6 6 4 4 3" xfId="8182" xr:uid="{00000000-0005-0000-0000-0000D5B90000}"/>
    <cellStyle name="Note 6 6 4 4 3 2" xfId="25617" xr:uid="{00000000-0005-0000-0000-0000D6B90000}"/>
    <cellStyle name="Note 6 6 4 4 3 3" xfId="40070" xr:uid="{00000000-0005-0000-0000-0000D7B90000}"/>
    <cellStyle name="Note 6 6 4 4 4" xfId="10623" xr:uid="{00000000-0005-0000-0000-0000D8B90000}"/>
    <cellStyle name="Note 6 6 4 4 4 2" xfId="28058" xr:uid="{00000000-0005-0000-0000-0000D9B90000}"/>
    <cellStyle name="Note 6 6 4 4 4 3" xfId="42511" xr:uid="{00000000-0005-0000-0000-0000DAB90000}"/>
    <cellStyle name="Note 6 6 4 4 5" xfId="13043" xr:uid="{00000000-0005-0000-0000-0000DBB90000}"/>
    <cellStyle name="Note 6 6 4 4 5 2" xfId="30478" xr:uid="{00000000-0005-0000-0000-0000DCB90000}"/>
    <cellStyle name="Note 6 6 4 4 5 3" xfId="44931" xr:uid="{00000000-0005-0000-0000-0000DDB90000}"/>
    <cellStyle name="Note 6 6 4 4 6" xfId="15572" xr:uid="{00000000-0005-0000-0000-0000DEB90000}"/>
    <cellStyle name="Note 6 6 4 4 6 2" xfId="33007" xr:uid="{00000000-0005-0000-0000-0000DFB90000}"/>
    <cellStyle name="Note 6 6 4 4 6 3" xfId="47460" xr:uid="{00000000-0005-0000-0000-0000E0B90000}"/>
    <cellStyle name="Note 6 6 4 4 7" xfId="20050" xr:uid="{00000000-0005-0000-0000-0000E1B90000}"/>
    <cellStyle name="Note 6 6 4 4 8" xfId="20734" xr:uid="{00000000-0005-0000-0000-0000E2B90000}"/>
    <cellStyle name="Note 6 6 4 5" xfId="5717" xr:uid="{00000000-0005-0000-0000-0000E3B90000}"/>
    <cellStyle name="Note 6 6 4 5 2" xfId="14913" xr:uid="{00000000-0005-0000-0000-0000E4B90000}"/>
    <cellStyle name="Note 6 6 4 5 2 2" xfId="32348" xr:uid="{00000000-0005-0000-0000-0000E5B90000}"/>
    <cellStyle name="Note 6 6 4 5 2 3" xfId="46801" xr:uid="{00000000-0005-0000-0000-0000E6B90000}"/>
    <cellStyle name="Note 6 6 4 5 3" xfId="17374" xr:uid="{00000000-0005-0000-0000-0000E7B90000}"/>
    <cellStyle name="Note 6 6 4 5 3 2" xfId="34809" xr:uid="{00000000-0005-0000-0000-0000E8B90000}"/>
    <cellStyle name="Note 6 6 4 5 3 3" xfId="49262" xr:uid="{00000000-0005-0000-0000-0000E9B90000}"/>
    <cellStyle name="Note 6 6 4 5 4" xfId="23153" xr:uid="{00000000-0005-0000-0000-0000EAB90000}"/>
    <cellStyle name="Note 6 6 4 5 5" xfId="37606" xr:uid="{00000000-0005-0000-0000-0000EBB90000}"/>
    <cellStyle name="Note 6 6 4 6" xfId="8179" xr:uid="{00000000-0005-0000-0000-0000ECB90000}"/>
    <cellStyle name="Note 6 6 4 6 2" xfId="25614" xr:uid="{00000000-0005-0000-0000-0000EDB90000}"/>
    <cellStyle name="Note 6 6 4 6 3" xfId="40067" xr:uid="{00000000-0005-0000-0000-0000EEB90000}"/>
    <cellStyle name="Note 6 6 4 7" xfId="10620" xr:uid="{00000000-0005-0000-0000-0000EFB90000}"/>
    <cellStyle name="Note 6 6 4 7 2" xfId="28055" xr:uid="{00000000-0005-0000-0000-0000F0B90000}"/>
    <cellStyle name="Note 6 6 4 7 3" xfId="42508" xr:uid="{00000000-0005-0000-0000-0000F1B90000}"/>
    <cellStyle name="Note 6 6 4 8" xfId="13040" xr:uid="{00000000-0005-0000-0000-0000F2B90000}"/>
    <cellStyle name="Note 6 6 4 8 2" xfId="30475" xr:uid="{00000000-0005-0000-0000-0000F3B90000}"/>
    <cellStyle name="Note 6 6 4 8 3" xfId="44928" xr:uid="{00000000-0005-0000-0000-0000F4B90000}"/>
    <cellStyle name="Note 6 6 4 9" xfId="20047" xr:uid="{00000000-0005-0000-0000-0000F5B90000}"/>
    <cellStyle name="Note 6 6 5" xfId="3210" xr:uid="{00000000-0005-0000-0000-0000F6B90000}"/>
    <cellStyle name="Note 6 6 5 2" xfId="3211" xr:uid="{00000000-0005-0000-0000-0000F7B90000}"/>
    <cellStyle name="Note 6 6 5 2 2" xfId="5722" xr:uid="{00000000-0005-0000-0000-0000F8B90000}"/>
    <cellStyle name="Note 6 6 5 2 2 2" xfId="14917" xr:uid="{00000000-0005-0000-0000-0000F9B90000}"/>
    <cellStyle name="Note 6 6 5 2 2 2 2" xfId="32352" xr:uid="{00000000-0005-0000-0000-0000FAB90000}"/>
    <cellStyle name="Note 6 6 5 2 2 2 3" xfId="46805" xr:uid="{00000000-0005-0000-0000-0000FBB90000}"/>
    <cellStyle name="Note 6 6 5 2 2 3" xfId="17378" xr:uid="{00000000-0005-0000-0000-0000FCB90000}"/>
    <cellStyle name="Note 6 6 5 2 2 3 2" xfId="34813" xr:uid="{00000000-0005-0000-0000-0000FDB90000}"/>
    <cellStyle name="Note 6 6 5 2 2 3 3" xfId="49266" xr:uid="{00000000-0005-0000-0000-0000FEB90000}"/>
    <cellStyle name="Note 6 6 5 2 2 4" xfId="23158" xr:uid="{00000000-0005-0000-0000-0000FFB90000}"/>
    <cellStyle name="Note 6 6 5 2 2 5" xfId="37611" xr:uid="{00000000-0005-0000-0000-000000BA0000}"/>
    <cellStyle name="Note 6 6 5 2 3" xfId="8184" xr:uid="{00000000-0005-0000-0000-000001BA0000}"/>
    <cellStyle name="Note 6 6 5 2 3 2" xfId="25619" xr:uid="{00000000-0005-0000-0000-000002BA0000}"/>
    <cellStyle name="Note 6 6 5 2 3 3" xfId="40072" xr:uid="{00000000-0005-0000-0000-000003BA0000}"/>
    <cellStyle name="Note 6 6 5 2 4" xfId="10625" xr:uid="{00000000-0005-0000-0000-000004BA0000}"/>
    <cellStyle name="Note 6 6 5 2 4 2" xfId="28060" xr:uid="{00000000-0005-0000-0000-000005BA0000}"/>
    <cellStyle name="Note 6 6 5 2 4 3" xfId="42513" xr:uid="{00000000-0005-0000-0000-000006BA0000}"/>
    <cellStyle name="Note 6 6 5 2 5" xfId="13045" xr:uid="{00000000-0005-0000-0000-000007BA0000}"/>
    <cellStyle name="Note 6 6 5 2 5 2" xfId="30480" xr:uid="{00000000-0005-0000-0000-000008BA0000}"/>
    <cellStyle name="Note 6 6 5 2 5 3" xfId="44933" xr:uid="{00000000-0005-0000-0000-000009BA0000}"/>
    <cellStyle name="Note 6 6 5 2 6" xfId="20052" xr:uid="{00000000-0005-0000-0000-00000ABA0000}"/>
    <cellStyle name="Note 6 6 5 3" xfId="3212" xr:uid="{00000000-0005-0000-0000-00000BBA0000}"/>
    <cellStyle name="Note 6 6 5 3 2" xfId="5723" xr:uid="{00000000-0005-0000-0000-00000CBA0000}"/>
    <cellStyle name="Note 6 6 5 3 2 2" xfId="14918" xr:uid="{00000000-0005-0000-0000-00000DBA0000}"/>
    <cellStyle name="Note 6 6 5 3 2 2 2" xfId="32353" xr:uid="{00000000-0005-0000-0000-00000EBA0000}"/>
    <cellStyle name="Note 6 6 5 3 2 2 3" xfId="46806" xr:uid="{00000000-0005-0000-0000-00000FBA0000}"/>
    <cellStyle name="Note 6 6 5 3 2 3" xfId="17379" xr:uid="{00000000-0005-0000-0000-000010BA0000}"/>
    <cellStyle name="Note 6 6 5 3 2 3 2" xfId="34814" xr:uid="{00000000-0005-0000-0000-000011BA0000}"/>
    <cellStyle name="Note 6 6 5 3 2 3 3" xfId="49267" xr:uid="{00000000-0005-0000-0000-000012BA0000}"/>
    <cellStyle name="Note 6 6 5 3 2 4" xfId="23159" xr:uid="{00000000-0005-0000-0000-000013BA0000}"/>
    <cellStyle name="Note 6 6 5 3 2 5" xfId="37612" xr:uid="{00000000-0005-0000-0000-000014BA0000}"/>
    <cellStyle name="Note 6 6 5 3 3" xfId="8185" xr:uid="{00000000-0005-0000-0000-000015BA0000}"/>
    <cellStyle name="Note 6 6 5 3 3 2" xfId="25620" xr:uid="{00000000-0005-0000-0000-000016BA0000}"/>
    <cellStyle name="Note 6 6 5 3 3 3" xfId="40073" xr:uid="{00000000-0005-0000-0000-000017BA0000}"/>
    <cellStyle name="Note 6 6 5 3 4" xfId="10626" xr:uid="{00000000-0005-0000-0000-000018BA0000}"/>
    <cellStyle name="Note 6 6 5 3 4 2" xfId="28061" xr:uid="{00000000-0005-0000-0000-000019BA0000}"/>
    <cellStyle name="Note 6 6 5 3 4 3" xfId="42514" xr:uid="{00000000-0005-0000-0000-00001ABA0000}"/>
    <cellStyle name="Note 6 6 5 3 5" xfId="13046" xr:uid="{00000000-0005-0000-0000-00001BBA0000}"/>
    <cellStyle name="Note 6 6 5 3 5 2" xfId="30481" xr:uid="{00000000-0005-0000-0000-00001CBA0000}"/>
    <cellStyle name="Note 6 6 5 3 5 3" xfId="44934" xr:uid="{00000000-0005-0000-0000-00001DBA0000}"/>
    <cellStyle name="Note 6 6 5 3 6" xfId="20053" xr:uid="{00000000-0005-0000-0000-00001EBA0000}"/>
    <cellStyle name="Note 6 6 5 4" xfId="3213" xr:uid="{00000000-0005-0000-0000-00001FBA0000}"/>
    <cellStyle name="Note 6 6 5 4 2" xfId="5724" xr:uid="{00000000-0005-0000-0000-000020BA0000}"/>
    <cellStyle name="Note 6 6 5 4 2 2" xfId="23160" xr:uid="{00000000-0005-0000-0000-000021BA0000}"/>
    <cellStyle name="Note 6 6 5 4 2 3" xfId="37613" xr:uid="{00000000-0005-0000-0000-000022BA0000}"/>
    <cellStyle name="Note 6 6 5 4 3" xfId="8186" xr:uid="{00000000-0005-0000-0000-000023BA0000}"/>
    <cellStyle name="Note 6 6 5 4 3 2" xfId="25621" xr:uid="{00000000-0005-0000-0000-000024BA0000}"/>
    <cellStyle name="Note 6 6 5 4 3 3" xfId="40074" xr:uid="{00000000-0005-0000-0000-000025BA0000}"/>
    <cellStyle name="Note 6 6 5 4 4" xfId="10627" xr:uid="{00000000-0005-0000-0000-000026BA0000}"/>
    <cellStyle name="Note 6 6 5 4 4 2" xfId="28062" xr:uid="{00000000-0005-0000-0000-000027BA0000}"/>
    <cellStyle name="Note 6 6 5 4 4 3" xfId="42515" xr:uid="{00000000-0005-0000-0000-000028BA0000}"/>
    <cellStyle name="Note 6 6 5 4 5" xfId="13047" xr:uid="{00000000-0005-0000-0000-000029BA0000}"/>
    <cellStyle name="Note 6 6 5 4 5 2" xfId="30482" xr:uid="{00000000-0005-0000-0000-00002ABA0000}"/>
    <cellStyle name="Note 6 6 5 4 5 3" xfId="44935" xr:uid="{00000000-0005-0000-0000-00002BBA0000}"/>
    <cellStyle name="Note 6 6 5 4 6" xfId="15573" xr:uid="{00000000-0005-0000-0000-00002CBA0000}"/>
    <cellStyle name="Note 6 6 5 4 6 2" xfId="33008" xr:uid="{00000000-0005-0000-0000-00002DBA0000}"/>
    <cellStyle name="Note 6 6 5 4 6 3" xfId="47461" xr:uid="{00000000-0005-0000-0000-00002EBA0000}"/>
    <cellStyle name="Note 6 6 5 4 7" xfId="20054" xr:uid="{00000000-0005-0000-0000-00002FBA0000}"/>
    <cellStyle name="Note 6 6 5 4 8" xfId="20735" xr:uid="{00000000-0005-0000-0000-000030BA0000}"/>
    <cellStyle name="Note 6 6 5 5" xfId="5721" xr:uid="{00000000-0005-0000-0000-000031BA0000}"/>
    <cellStyle name="Note 6 6 5 5 2" xfId="14916" xr:uid="{00000000-0005-0000-0000-000032BA0000}"/>
    <cellStyle name="Note 6 6 5 5 2 2" xfId="32351" xr:uid="{00000000-0005-0000-0000-000033BA0000}"/>
    <cellStyle name="Note 6 6 5 5 2 3" xfId="46804" xr:uid="{00000000-0005-0000-0000-000034BA0000}"/>
    <cellStyle name="Note 6 6 5 5 3" xfId="17377" xr:uid="{00000000-0005-0000-0000-000035BA0000}"/>
    <cellStyle name="Note 6 6 5 5 3 2" xfId="34812" xr:uid="{00000000-0005-0000-0000-000036BA0000}"/>
    <cellStyle name="Note 6 6 5 5 3 3" xfId="49265" xr:uid="{00000000-0005-0000-0000-000037BA0000}"/>
    <cellStyle name="Note 6 6 5 5 4" xfId="23157" xr:uid="{00000000-0005-0000-0000-000038BA0000}"/>
    <cellStyle name="Note 6 6 5 5 5" xfId="37610" xr:uid="{00000000-0005-0000-0000-000039BA0000}"/>
    <cellStyle name="Note 6 6 5 6" xfId="8183" xr:uid="{00000000-0005-0000-0000-00003ABA0000}"/>
    <cellStyle name="Note 6 6 5 6 2" xfId="25618" xr:uid="{00000000-0005-0000-0000-00003BBA0000}"/>
    <cellStyle name="Note 6 6 5 6 3" xfId="40071" xr:uid="{00000000-0005-0000-0000-00003CBA0000}"/>
    <cellStyle name="Note 6 6 5 7" xfId="10624" xr:uid="{00000000-0005-0000-0000-00003DBA0000}"/>
    <cellStyle name="Note 6 6 5 7 2" xfId="28059" xr:uid="{00000000-0005-0000-0000-00003EBA0000}"/>
    <cellStyle name="Note 6 6 5 7 3" xfId="42512" xr:uid="{00000000-0005-0000-0000-00003FBA0000}"/>
    <cellStyle name="Note 6 6 5 8" xfId="13044" xr:uid="{00000000-0005-0000-0000-000040BA0000}"/>
    <cellStyle name="Note 6 6 5 8 2" xfId="30479" xr:uid="{00000000-0005-0000-0000-000041BA0000}"/>
    <cellStyle name="Note 6 6 5 8 3" xfId="44932" xr:uid="{00000000-0005-0000-0000-000042BA0000}"/>
    <cellStyle name="Note 6 6 5 9" xfId="20051" xr:uid="{00000000-0005-0000-0000-000043BA0000}"/>
    <cellStyle name="Note 6 6 6" xfId="3214" xr:uid="{00000000-0005-0000-0000-000044BA0000}"/>
    <cellStyle name="Note 6 6 6 2" xfId="5725" xr:uid="{00000000-0005-0000-0000-000045BA0000}"/>
    <cellStyle name="Note 6 6 6 2 2" xfId="14919" xr:uid="{00000000-0005-0000-0000-000046BA0000}"/>
    <cellStyle name="Note 6 6 6 2 2 2" xfId="32354" xr:uid="{00000000-0005-0000-0000-000047BA0000}"/>
    <cellStyle name="Note 6 6 6 2 2 3" xfId="46807" xr:uid="{00000000-0005-0000-0000-000048BA0000}"/>
    <cellStyle name="Note 6 6 6 2 3" xfId="17380" xr:uid="{00000000-0005-0000-0000-000049BA0000}"/>
    <cellStyle name="Note 6 6 6 2 3 2" xfId="34815" xr:uid="{00000000-0005-0000-0000-00004ABA0000}"/>
    <cellStyle name="Note 6 6 6 2 3 3" xfId="49268" xr:uid="{00000000-0005-0000-0000-00004BBA0000}"/>
    <cellStyle name="Note 6 6 6 2 4" xfId="23161" xr:uid="{00000000-0005-0000-0000-00004CBA0000}"/>
    <cellStyle name="Note 6 6 6 2 5" xfId="37614" xr:uid="{00000000-0005-0000-0000-00004DBA0000}"/>
    <cellStyle name="Note 6 6 6 3" xfId="8187" xr:uid="{00000000-0005-0000-0000-00004EBA0000}"/>
    <cellStyle name="Note 6 6 6 3 2" xfId="25622" xr:uid="{00000000-0005-0000-0000-00004FBA0000}"/>
    <cellStyle name="Note 6 6 6 3 3" xfId="40075" xr:uid="{00000000-0005-0000-0000-000050BA0000}"/>
    <cellStyle name="Note 6 6 6 4" xfId="10628" xr:uid="{00000000-0005-0000-0000-000051BA0000}"/>
    <cellStyle name="Note 6 6 6 4 2" xfId="28063" xr:uid="{00000000-0005-0000-0000-000052BA0000}"/>
    <cellStyle name="Note 6 6 6 4 3" xfId="42516" xr:uid="{00000000-0005-0000-0000-000053BA0000}"/>
    <cellStyle name="Note 6 6 6 5" xfId="13048" xr:uid="{00000000-0005-0000-0000-000054BA0000}"/>
    <cellStyle name="Note 6 6 6 5 2" xfId="30483" xr:uid="{00000000-0005-0000-0000-000055BA0000}"/>
    <cellStyle name="Note 6 6 6 5 3" xfId="44936" xr:uid="{00000000-0005-0000-0000-000056BA0000}"/>
    <cellStyle name="Note 6 6 6 6" xfId="20055" xr:uid="{00000000-0005-0000-0000-000057BA0000}"/>
    <cellStyle name="Note 6 6 7" xfId="3215" xr:uid="{00000000-0005-0000-0000-000058BA0000}"/>
    <cellStyle name="Note 6 6 7 2" xfId="5726" xr:uid="{00000000-0005-0000-0000-000059BA0000}"/>
    <cellStyle name="Note 6 6 7 2 2" xfId="14920" xr:uid="{00000000-0005-0000-0000-00005ABA0000}"/>
    <cellStyle name="Note 6 6 7 2 2 2" xfId="32355" xr:uid="{00000000-0005-0000-0000-00005BBA0000}"/>
    <cellStyle name="Note 6 6 7 2 2 3" xfId="46808" xr:uid="{00000000-0005-0000-0000-00005CBA0000}"/>
    <cellStyle name="Note 6 6 7 2 3" xfId="17381" xr:uid="{00000000-0005-0000-0000-00005DBA0000}"/>
    <cellStyle name="Note 6 6 7 2 3 2" xfId="34816" xr:uid="{00000000-0005-0000-0000-00005EBA0000}"/>
    <cellStyle name="Note 6 6 7 2 3 3" xfId="49269" xr:uid="{00000000-0005-0000-0000-00005FBA0000}"/>
    <cellStyle name="Note 6 6 7 2 4" xfId="23162" xr:uid="{00000000-0005-0000-0000-000060BA0000}"/>
    <cellStyle name="Note 6 6 7 2 5" xfId="37615" xr:uid="{00000000-0005-0000-0000-000061BA0000}"/>
    <cellStyle name="Note 6 6 7 3" xfId="8188" xr:uid="{00000000-0005-0000-0000-000062BA0000}"/>
    <cellStyle name="Note 6 6 7 3 2" xfId="25623" xr:uid="{00000000-0005-0000-0000-000063BA0000}"/>
    <cellStyle name="Note 6 6 7 3 3" xfId="40076" xr:uid="{00000000-0005-0000-0000-000064BA0000}"/>
    <cellStyle name="Note 6 6 7 4" xfId="10629" xr:uid="{00000000-0005-0000-0000-000065BA0000}"/>
    <cellStyle name="Note 6 6 7 4 2" xfId="28064" xr:uid="{00000000-0005-0000-0000-000066BA0000}"/>
    <cellStyle name="Note 6 6 7 4 3" xfId="42517" xr:uid="{00000000-0005-0000-0000-000067BA0000}"/>
    <cellStyle name="Note 6 6 7 5" xfId="13049" xr:uid="{00000000-0005-0000-0000-000068BA0000}"/>
    <cellStyle name="Note 6 6 7 5 2" xfId="30484" xr:uid="{00000000-0005-0000-0000-000069BA0000}"/>
    <cellStyle name="Note 6 6 7 5 3" xfId="44937" xr:uid="{00000000-0005-0000-0000-00006ABA0000}"/>
    <cellStyle name="Note 6 6 7 6" xfId="20056" xr:uid="{00000000-0005-0000-0000-00006BBA0000}"/>
    <cellStyle name="Note 6 6 8" xfId="3216" xr:uid="{00000000-0005-0000-0000-00006CBA0000}"/>
    <cellStyle name="Note 6 6 8 2" xfId="5727" xr:uid="{00000000-0005-0000-0000-00006DBA0000}"/>
    <cellStyle name="Note 6 6 8 2 2" xfId="23163" xr:uid="{00000000-0005-0000-0000-00006EBA0000}"/>
    <cellStyle name="Note 6 6 8 2 3" xfId="37616" xr:uid="{00000000-0005-0000-0000-00006FBA0000}"/>
    <cellStyle name="Note 6 6 8 3" xfId="8189" xr:uid="{00000000-0005-0000-0000-000070BA0000}"/>
    <cellStyle name="Note 6 6 8 3 2" xfId="25624" xr:uid="{00000000-0005-0000-0000-000071BA0000}"/>
    <cellStyle name="Note 6 6 8 3 3" xfId="40077" xr:uid="{00000000-0005-0000-0000-000072BA0000}"/>
    <cellStyle name="Note 6 6 8 4" xfId="10630" xr:uid="{00000000-0005-0000-0000-000073BA0000}"/>
    <cellStyle name="Note 6 6 8 4 2" xfId="28065" xr:uid="{00000000-0005-0000-0000-000074BA0000}"/>
    <cellStyle name="Note 6 6 8 4 3" xfId="42518" xr:uid="{00000000-0005-0000-0000-000075BA0000}"/>
    <cellStyle name="Note 6 6 8 5" xfId="13050" xr:uid="{00000000-0005-0000-0000-000076BA0000}"/>
    <cellStyle name="Note 6 6 8 5 2" xfId="30485" xr:uid="{00000000-0005-0000-0000-000077BA0000}"/>
    <cellStyle name="Note 6 6 8 5 3" xfId="44938" xr:uid="{00000000-0005-0000-0000-000078BA0000}"/>
    <cellStyle name="Note 6 6 8 6" xfId="15574" xr:uid="{00000000-0005-0000-0000-000079BA0000}"/>
    <cellStyle name="Note 6 6 8 6 2" xfId="33009" xr:uid="{00000000-0005-0000-0000-00007ABA0000}"/>
    <cellStyle name="Note 6 6 8 6 3" xfId="47462" xr:uid="{00000000-0005-0000-0000-00007BBA0000}"/>
    <cellStyle name="Note 6 6 8 7" xfId="20057" xr:uid="{00000000-0005-0000-0000-00007CBA0000}"/>
    <cellStyle name="Note 6 6 8 8" xfId="20736" xr:uid="{00000000-0005-0000-0000-00007DBA0000}"/>
    <cellStyle name="Note 6 6 9" xfId="5708" xr:uid="{00000000-0005-0000-0000-00007EBA0000}"/>
    <cellStyle name="Note 6 6 9 2" xfId="14906" xr:uid="{00000000-0005-0000-0000-00007FBA0000}"/>
    <cellStyle name="Note 6 6 9 2 2" xfId="32341" xr:uid="{00000000-0005-0000-0000-000080BA0000}"/>
    <cellStyle name="Note 6 6 9 2 3" xfId="46794" xr:uid="{00000000-0005-0000-0000-000081BA0000}"/>
    <cellStyle name="Note 6 6 9 3" xfId="17367" xr:uid="{00000000-0005-0000-0000-000082BA0000}"/>
    <cellStyle name="Note 6 6 9 3 2" xfId="34802" xr:uid="{00000000-0005-0000-0000-000083BA0000}"/>
    <cellStyle name="Note 6 6 9 3 3" xfId="49255" xr:uid="{00000000-0005-0000-0000-000084BA0000}"/>
    <cellStyle name="Note 6 6 9 4" xfId="23144" xr:uid="{00000000-0005-0000-0000-000085BA0000}"/>
    <cellStyle name="Note 6 6 9 5" xfId="37597" xr:uid="{00000000-0005-0000-0000-000086BA0000}"/>
    <cellStyle name="Note 6 7" xfId="3217" xr:uid="{00000000-0005-0000-0000-000087BA0000}"/>
    <cellStyle name="Note 6 7 10" xfId="8190" xr:uid="{00000000-0005-0000-0000-000088BA0000}"/>
    <cellStyle name="Note 6 7 10 2" xfId="25625" xr:uid="{00000000-0005-0000-0000-000089BA0000}"/>
    <cellStyle name="Note 6 7 10 3" xfId="40078" xr:uid="{00000000-0005-0000-0000-00008ABA0000}"/>
    <cellStyle name="Note 6 7 11" xfId="10631" xr:uid="{00000000-0005-0000-0000-00008BBA0000}"/>
    <cellStyle name="Note 6 7 11 2" xfId="28066" xr:uid="{00000000-0005-0000-0000-00008CBA0000}"/>
    <cellStyle name="Note 6 7 11 3" xfId="42519" xr:uid="{00000000-0005-0000-0000-00008DBA0000}"/>
    <cellStyle name="Note 6 7 12" xfId="13051" xr:uid="{00000000-0005-0000-0000-00008EBA0000}"/>
    <cellStyle name="Note 6 7 12 2" xfId="30486" xr:uid="{00000000-0005-0000-0000-00008FBA0000}"/>
    <cellStyle name="Note 6 7 12 3" xfId="44939" xr:uid="{00000000-0005-0000-0000-000090BA0000}"/>
    <cellStyle name="Note 6 7 13" xfId="20058" xr:uid="{00000000-0005-0000-0000-000091BA0000}"/>
    <cellStyle name="Note 6 7 2" xfId="3218" xr:uid="{00000000-0005-0000-0000-000092BA0000}"/>
    <cellStyle name="Note 6 7 2 2" xfId="3219" xr:uid="{00000000-0005-0000-0000-000093BA0000}"/>
    <cellStyle name="Note 6 7 2 2 2" xfId="5730" xr:uid="{00000000-0005-0000-0000-000094BA0000}"/>
    <cellStyle name="Note 6 7 2 2 2 2" xfId="14923" xr:uid="{00000000-0005-0000-0000-000095BA0000}"/>
    <cellStyle name="Note 6 7 2 2 2 2 2" xfId="32358" xr:uid="{00000000-0005-0000-0000-000096BA0000}"/>
    <cellStyle name="Note 6 7 2 2 2 2 3" xfId="46811" xr:uid="{00000000-0005-0000-0000-000097BA0000}"/>
    <cellStyle name="Note 6 7 2 2 2 3" xfId="17384" xr:uid="{00000000-0005-0000-0000-000098BA0000}"/>
    <cellStyle name="Note 6 7 2 2 2 3 2" xfId="34819" xr:uid="{00000000-0005-0000-0000-000099BA0000}"/>
    <cellStyle name="Note 6 7 2 2 2 3 3" xfId="49272" xr:uid="{00000000-0005-0000-0000-00009ABA0000}"/>
    <cellStyle name="Note 6 7 2 2 2 4" xfId="23166" xr:uid="{00000000-0005-0000-0000-00009BBA0000}"/>
    <cellStyle name="Note 6 7 2 2 2 5" xfId="37619" xr:uid="{00000000-0005-0000-0000-00009CBA0000}"/>
    <cellStyle name="Note 6 7 2 2 3" xfId="8192" xr:uid="{00000000-0005-0000-0000-00009DBA0000}"/>
    <cellStyle name="Note 6 7 2 2 3 2" xfId="25627" xr:uid="{00000000-0005-0000-0000-00009EBA0000}"/>
    <cellStyle name="Note 6 7 2 2 3 3" xfId="40080" xr:uid="{00000000-0005-0000-0000-00009FBA0000}"/>
    <cellStyle name="Note 6 7 2 2 4" xfId="10633" xr:uid="{00000000-0005-0000-0000-0000A0BA0000}"/>
    <cellStyle name="Note 6 7 2 2 4 2" xfId="28068" xr:uid="{00000000-0005-0000-0000-0000A1BA0000}"/>
    <cellStyle name="Note 6 7 2 2 4 3" xfId="42521" xr:uid="{00000000-0005-0000-0000-0000A2BA0000}"/>
    <cellStyle name="Note 6 7 2 2 5" xfId="13053" xr:uid="{00000000-0005-0000-0000-0000A3BA0000}"/>
    <cellStyle name="Note 6 7 2 2 5 2" xfId="30488" xr:uid="{00000000-0005-0000-0000-0000A4BA0000}"/>
    <cellStyle name="Note 6 7 2 2 5 3" xfId="44941" xr:uid="{00000000-0005-0000-0000-0000A5BA0000}"/>
    <cellStyle name="Note 6 7 2 2 6" xfId="20060" xr:uid="{00000000-0005-0000-0000-0000A6BA0000}"/>
    <cellStyle name="Note 6 7 2 3" xfId="3220" xr:uid="{00000000-0005-0000-0000-0000A7BA0000}"/>
    <cellStyle name="Note 6 7 2 3 2" xfId="5731" xr:uid="{00000000-0005-0000-0000-0000A8BA0000}"/>
    <cellStyle name="Note 6 7 2 3 2 2" xfId="14924" xr:uid="{00000000-0005-0000-0000-0000A9BA0000}"/>
    <cellStyle name="Note 6 7 2 3 2 2 2" xfId="32359" xr:uid="{00000000-0005-0000-0000-0000AABA0000}"/>
    <cellStyle name="Note 6 7 2 3 2 2 3" xfId="46812" xr:uid="{00000000-0005-0000-0000-0000ABBA0000}"/>
    <cellStyle name="Note 6 7 2 3 2 3" xfId="17385" xr:uid="{00000000-0005-0000-0000-0000ACBA0000}"/>
    <cellStyle name="Note 6 7 2 3 2 3 2" xfId="34820" xr:uid="{00000000-0005-0000-0000-0000ADBA0000}"/>
    <cellStyle name="Note 6 7 2 3 2 3 3" xfId="49273" xr:uid="{00000000-0005-0000-0000-0000AEBA0000}"/>
    <cellStyle name="Note 6 7 2 3 2 4" xfId="23167" xr:uid="{00000000-0005-0000-0000-0000AFBA0000}"/>
    <cellStyle name="Note 6 7 2 3 2 5" xfId="37620" xr:uid="{00000000-0005-0000-0000-0000B0BA0000}"/>
    <cellStyle name="Note 6 7 2 3 3" xfId="8193" xr:uid="{00000000-0005-0000-0000-0000B1BA0000}"/>
    <cellStyle name="Note 6 7 2 3 3 2" xfId="25628" xr:uid="{00000000-0005-0000-0000-0000B2BA0000}"/>
    <cellStyle name="Note 6 7 2 3 3 3" xfId="40081" xr:uid="{00000000-0005-0000-0000-0000B3BA0000}"/>
    <cellStyle name="Note 6 7 2 3 4" xfId="10634" xr:uid="{00000000-0005-0000-0000-0000B4BA0000}"/>
    <cellStyle name="Note 6 7 2 3 4 2" xfId="28069" xr:uid="{00000000-0005-0000-0000-0000B5BA0000}"/>
    <cellStyle name="Note 6 7 2 3 4 3" xfId="42522" xr:uid="{00000000-0005-0000-0000-0000B6BA0000}"/>
    <cellStyle name="Note 6 7 2 3 5" xfId="13054" xr:uid="{00000000-0005-0000-0000-0000B7BA0000}"/>
    <cellStyle name="Note 6 7 2 3 5 2" xfId="30489" xr:uid="{00000000-0005-0000-0000-0000B8BA0000}"/>
    <cellStyle name="Note 6 7 2 3 5 3" xfId="44942" xr:uid="{00000000-0005-0000-0000-0000B9BA0000}"/>
    <cellStyle name="Note 6 7 2 3 6" xfId="20061" xr:uid="{00000000-0005-0000-0000-0000BABA0000}"/>
    <cellStyle name="Note 6 7 2 4" xfId="3221" xr:uid="{00000000-0005-0000-0000-0000BBBA0000}"/>
    <cellStyle name="Note 6 7 2 4 2" xfId="5732" xr:uid="{00000000-0005-0000-0000-0000BCBA0000}"/>
    <cellStyle name="Note 6 7 2 4 2 2" xfId="23168" xr:uid="{00000000-0005-0000-0000-0000BDBA0000}"/>
    <cellStyle name="Note 6 7 2 4 2 3" xfId="37621" xr:uid="{00000000-0005-0000-0000-0000BEBA0000}"/>
    <cellStyle name="Note 6 7 2 4 3" xfId="8194" xr:uid="{00000000-0005-0000-0000-0000BFBA0000}"/>
    <cellStyle name="Note 6 7 2 4 3 2" xfId="25629" xr:uid="{00000000-0005-0000-0000-0000C0BA0000}"/>
    <cellStyle name="Note 6 7 2 4 3 3" xfId="40082" xr:uid="{00000000-0005-0000-0000-0000C1BA0000}"/>
    <cellStyle name="Note 6 7 2 4 4" xfId="10635" xr:uid="{00000000-0005-0000-0000-0000C2BA0000}"/>
    <cellStyle name="Note 6 7 2 4 4 2" xfId="28070" xr:uid="{00000000-0005-0000-0000-0000C3BA0000}"/>
    <cellStyle name="Note 6 7 2 4 4 3" xfId="42523" xr:uid="{00000000-0005-0000-0000-0000C4BA0000}"/>
    <cellStyle name="Note 6 7 2 4 5" xfId="13055" xr:uid="{00000000-0005-0000-0000-0000C5BA0000}"/>
    <cellStyle name="Note 6 7 2 4 5 2" xfId="30490" xr:uid="{00000000-0005-0000-0000-0000C6BA0000}"/>
    <cellStyle name="Note 6 7 2 4 5 3" xfId="44943" xr:uid="{00000000-0005-0000-0000-0000C7BA0000}"/>
    <cellStyle name="Note 6 7 2 4 6" xfId="15575" xr:uid="{00000000-0005-0000-0000-0000C8BA0000}"/>
    <cellStyle name="Note 6 7 2 4 6 2" xfId="33010" xr:uid="{00000000-0005-0000-0000-0000C9BA0000}"/>
    <cellStyle name="Note 6 7 2 4 6 3" xfId="47463" xr:uid="{00000000-0005-0000-0000-0000CABA0000}"/>
    <cellStyle name="Note 6 7 2 4 7" xfId="20062" xr:uid="{00000000-0005-0000-0000-0000CBBA0000}"/>
    <cellStyle name="Note 6 7 2 4 8" xfId="20737" xr:uid="{00000000-0005-0000-0000-0000CCBA0000}"/>
    <cellStyle name="Note 6 7 2 5" xfId="5729" xr:uid="{00000000-0005-0000-0000-0000CDBA0000}"/>
    <cellStyle name="Note 6 7 2 5 2" xfId="14922" xr:uid="{00000000-0005-0000-0000-0000CEBA0000}"/>
    <cellStyle name="Note 6 7 2 5 2 2" xfId="32357" xr:uid="{00000000-0005-0000-0000-0000CFBA0000}"/>
    <cellStyle name="Note 6 7 2 5 2 3" xfId="46810" xr:uid="{00000000-0005-0000-0000-0000D0BA0000}"/>
    <cellStyle name="Note 6 7 2 5 3" xfId="17383" xr:uid="{00000000-0005-0000-0000-0000D1BA0000}"/>
    <cellStyle name="Note 6 7 2 5 3 2" xfId="34818" xr:uid="{00000000-0005-0000-0000-0000D2BA0000}"/>
    <cellStyle name="Note 6 7 2 5 3 3" xfId="49271" xr:uid="{00000000-0005-0000-0000-0000D3BA0000}"/>
    <cellStyle name="Note 6 7 2 5 4" xfId="23165" xr:uid="{00000000-0005-0000-0000-0000D4BA0000}"/>
    <cellStyle name="Note 6 7 2 5 5" xfId="37618" xr:uid="{00000000-0005-0000-0000-0000D5BA0000}"/>
    <cellStyle name="Note 6 7 2 6" xfId="8191" xr:uid="{00000000-0005-0000-0000-0000D6BA0000}"/>
    <cellStyle name="Note 6 7 2 6 2" xfId="25626" xr:uid="{00000000-0005-0000-0000-0000D7BA0000}"/>
    <cellStyle name="Note 6 7 2 6 3" xfId="40079" xr:uid="{00000000-0005-0000-0000-0000D8BA0000}"/>
    <cellStyle name="Note 6 7 2 7" xfId="10632" xr:uid="{00000000-0005-0000-0000-0000D9BA0000}"/>
    <cellStyle name="Note 6 7 2 7 2" xfId="28067" xr:uid="{00000000-0005-0000-0000-0000DABA0000}"/>
    <cellStyle name="Note 6 7 2 7 3" xfId="42520" xr:uid="{00000000-0005-0000-0000-0000DBBA0000}"/>
    <cellStyle name="Note 6 7 2 8" xfId="13052" xr:uid="{00000000-0005-0000-0000-0000DCBA0000}"/>
    <cellStyle name="Note 6 7 2 8 2" xfId="30487" xr:uid="{00000000-0005-0000-0000-0000DDBA0000}"/>
    <cellStyle name="Note 6 7 2 8 3" xfId="44940" xr:uid="{00000000-0005-0000-0000-0000DEBA0000}"/>
    <cellStyle name="Note 6 7 2 9" xfId="20059" xr:uid="{00000000-0005-0000-0000-0000DFBA0000}"/>
    <cellStyle name="Note 6 7 3" xfId="3222" xr:uid="{00000000-0005-0000-0000-0000E0BA0000}"/>
    <cellStyle name="Note 6 7 3 2" xfId="3223" xr:uid="{00000000-0005-0000-0000-0000E1BA0000}"/>
    <cellStyle name="Note 6 7 3 2 2" xfId="5734" xr:uid="{00000000-0005-0000-0000-0000E2BA0000}"/>
    <cellStyle name="Note 6 7 3 2 2 2" xfId="14926" xr:uid="{00000000-0005-0000-0000-0000E3BA0000}"/>
    <cellStyle name="Note 6 7 3 2 2 2 2" xfId="32361" xr:uid="{00000000-0005-0000-0000-0000E4BA0000}"/>
    <cellStyle name="Note 6 7 3 2 2 2 3" xfId="46814" xr:uid="{00000000-0005-0000-0000-0000E5BA0000}"/>
    <cellStyle name="Note 6 7 3 2 2 3" xfId="17387" xr:uid="{00000000-0005-0000-0000-0000E6BA0000}"/>
    <cellStyle name="Note 6 7 3 2 2 3 2" xfId="34822" xr:uid="{00000000-0005-0000-0000-0000E7BA0000}"/>
    <cellStyle name="Note 6 7 3 2 2 3 3" xfId="49275" xr:uid="{00000000-0005-0000-0000-0000E8BA0000}"/>
    <cellStyle name="Note 6 7 3 2 2 4" xfId="23170" xr:uid="{00000000-0005-0000-0000-0000E9BA0000}"/>
    <cellStyle name="Note 6 7 3 2 2 5" xfId="37623" xr:uid="{00000000-0005-0000-0000-0000EABA0000}"/>
    <cellStyle name="Note 6 7 3 2 3" xfId="8196" xr:uid="{00000000-0005-0000-0000-0000EBBA0000}"/>
    <cellStyle name="Note 6 7 3 2 3 2" xfId="25631" xr:uid="{00000000-0005-0000-0000-0000ECBA0000}"/>
    <cellStyle name="Note 6 7 3 2 3 3" xfId="40084" xr:uid="{00000000-0005-0000-0000-0000EDBA0000}"/>
    <cellStyle name="Note 6 7 3 2 4" xfId="10637" xr:uid="{00000000-0005-0000-0000-0000EEBA0000}"/>
    <cellStyle name="Note 6 7 3 2 4 2" xfId="28072" xr:uid="{00000000-0005-0000-0000-0000EFBA0000}"/>
    <cellStyle name="Note 6 7 3 2 4 3" xfId="42525" xr:uid="{00000000-0005-0000-0000-0000F0BA0000}"/>
    <cellStyle name="Note 6 7 3 2 5" xfId="13057" xr:uid="{00000000-0005-0000-0000-0000F1BA0000}"/>
    <cellStyle name="Note 6 7 3 2 5 2" xfId="30492" xr:uid="{00000000-0005-0000-0000-0000F2BA0000}"/>
    <cellStyle name="Note 6 7 3 2 5 3" xfId="44945" xr:uid="{00000000-0005-0000-0000-0000F3BA0000}"/>
    <cellStyle name="Note 6 7 3 2 6" xfId="20064" xr:uid="{00000000-0005-0000-0000-0000F4BA0000}"/>
    <cellStyle name="Note 6 7 3 3" xfId="3224" xr:uid="{00000000-0005-0000-0000-0000F5BA0000}"/>
    <cellStyle name="Note 6 7 3 3 2" xfId="5735" xr:uid="{00000000-0005-0000-0000-0000F6BA0000}"/>
    <cellStyle name="Note 6 7 3 3 2 2" xfId="14927" xr:uid="{00000000-0005-0000-0000-0000F7BA0000}"/>
    <cellStyle name="Note 6 7 3 3 2 2 2" xfId="32362" xr:uid="{00000000-0005-0000-0000-0000F8BA0000}"/>
    <cellStyle name="Note 6 7 3 3 2 2 3" xfId="46815" xr:uid="{00000000-0005-0000-0000-0000F9BA0000}"/>
    <cellStyle name="Note 6 7 3 3 2 3" xfId="17388" xr:uid="{00000000-0005-0000-0000-0000FABA0000}"/>
    <cellStyle name="Note 6 7 3 3 2 3 2" xfId="34823" xr:uid="{00000000-0005-0000-0000-0000FBBA0000}"/>
    <cellStyle name="Note 6 7 3 3 2 3 3" xfId="49276" xr:uid="{00000000-0005-0000-0000-0000FCBA0000}"/>
    <cellStyle name="Note 6 7 3 3 2 4" xfId="23171" xr:uid="{00000000-0005-0000-0000-0000FDBA0000}"/>
    <cellStyle name="Note 6 7 3 3 2 5" xfId="37624" xr:uid="{00000000-0005-0000-0000-0000FEBA0000}"/>
    <cellStyle name="Note 6 7 3 3 3" xfId="8197" xr:uid="{00000000-0005-0000-0000-0000FFBA0000}"/>
    <cellStyle name="Note 6 7 3 3 3 2" xfId="25632" xr:uid="{00000000-0005-0000-0000-000000BB0000}"/>
    <cellStyle name="Note 6 7 3 3 3 3" xfId="40085" xr:uid="{00000000-0005-0000-0000-000001BB0000}"/>
    <cellStyle name="Note 6 7 3 3 4" xfId="10638" xr:uid="{00000000-0005-0000-0000-000002BB0000}"/>
    <cellStyle name="Note 6 7 3 3 4 2" xfId="28073" xr:uid="{00000000-0005-0000-0000-000003BB0000}"/>
    <cellStyle name="Note 6 7 3 3 4 3" xfId="42526" xr:uid="{00000000-0005-0000-0000-000004BB0000}"/>
    <cellStyle name="Note 6 7 3 3 5" xfId="13058" xr:uid="{00000000-0005-0000-0000-000005BB0000}"/>
    <cellStyle name="Note 6 7 3 3 5 2" xfId="30493" xr:uid="{00000000-0005-0000-0000-000006BB0000}"/>
    <cellStyle name="Note 6 7 3 3 5 3" xfId="44946" xr:uid="{00000000-0005-0000-0000-000007BB0000}"/>
    <cellStyle name="Note 6 7 3 3 6" xfId="20065" xr:uid="{00000000-0005-0000-0000-000008BB0000}"/>
    <cellStyle name="Note 6 7 3 4" xfId="3225" xr:uid="{00000000-0005-0000-0000-000009BB0000}"/>
    <cellStyle name="Note 6 7 3 4 2" xfId="5736" xr:uid="{00000000-0005-0000-0000-00000ABB0000}"/>
    <cellStyle name="Note 6 7 3 4 2 2" xfId="23172" xr:uid="{00000000-0005-0000-0000-00000BBB0000}"/>
    <cellStyle name="Note 6 7 3 4 2 3" xfId="37625" xr:uid="{00000000-0005-0000-0000-00000CBB0000}"/>
    <cellStyle name="Note 6 7 3 4 3" xfId="8198" xr:uid="{00000000-0005-0000-0000-00000DBB0000}"/>
    <cellStyle name="Note 6 7 3 4 3 2" xfId="25633" xr:uid="{00000000-0005-0000-0000-00000EBB0000}"/>
    <cellStyle name="Note 6 7 3 4 3 3" xfId="40086" xr:uid="{00000000-0005-0000-0000-00000FBB0000}"/>
    <cellStyle name="Note 6 7 3 4 4" xfId="10639" xr:uid="{00000000-0005-0000-0000-000010BB0000}"/>
    <cellStyle name="Note 6 7 3 4 4 2" xfId="28074" xr:uid="{00000000-0005-0000-0000-000011BB0000}"/>
    <cellStyle name="Note 6 7 3 4 4 3" xfId="42527" xr:uid="{00000000-0005-0000-0000-000012BB0000}"/>
    <cellStyle name="Note 6 7 3 4 5" xfId="13059" xr:uid="{00000000-0005-0000-0000-000013BB0000}"/>
    <cellStyle name="Note 6 7 3 4 5 2" xfId="30494" xr:uid="{00000000-0005-0000-0000-000014BB0000}"/>
    <cellStyle name="Note 6 7 3 4 5 3" xfId="44947" xr:uid="{00000000-0005-0000-0000-000015BB0000}"/>
    <cellStyle name="Note 6 7 3 4 6" xfId="15576" xr:uid="{00000000-0005-0000-0000-000016BB0000}"/>
    <cellStyle name="Note 6 7 3 4 6 2" xfId="33011" xr:uid="{00000000-0005-0000-0000-000017BB0000}"/>
    <cellStyle name="Note 6 7 3 4 6 3" xfId="47464" xr:uid="{00000000-0005-0000-0000-000018BB0000}"/>
    <cellStyle name="Note 6 7 3 4 7" xfId="20066" xr:uid="{00000000-0005-0000-0000-000019BB0000}"/>
    <cellStyle name="Note 6 7 3 4 8" xfId="20738" xr:uid="{00000000-0005-0000-0000-00001ABB0000}"/>
    <cellStyle name="Note 6 7 3 5" xfId="5733" xr:uid="{00000000-0005-0000-0000-00001BBB0000}"/>
    <cellStyle name="Note 6 7 3 5 2" xfId="14925" xr:uid="{00000000-0005-0000-0000-00001CBB0000}"/>
    <cellStyle name="Note 6 7 3 5 2 2" xfId="32360" xr:uid="{00000000-0005-0000-0000-00001DBB0000}"/>
    <cellStyle name="Note 6 7 3 5 2 3" xfId="46813" xr:uid="{00000000-0005-0000-0000-00001EBB0000}"/>
    <cellStyle name="Note 6 7 3 5 3" xfId="17386" xr:uid="{00000000-0005-0000-0000-00001FBB0000}"/>
    <cellStyle name="Note 6 7 3 5 3 2" xfId="34821" xr:uid="{00000000-0005-0000-0000-000020BB0000}"/>
    <cellStyle name="Note 6 7 3 5 3 3" xfId="49274" xr:uid="{00000000-0005-0000-0000-000021BB0000}"/>
    <cellStyle name="Note 6 7 3 5 4" xfId="23169" xr:uid="{00000000-0005-0000-0000-000022BB0000}"/>
    <cellStyle name="Note 6 7 3 5 5" xfId="37622" xr:uid="{00000000-0005-0000-0000-000023BB0000}"/>
    <cellStyle name="Note 6 7 3 6" xfId="8195" xr:uid="{00000000-0005-0000-0000-000024BB0000}"/>
    <cellStyle name="Note 6 7 3 6 2" xfId="25630" xr:uid="{00000000-0005-0000-0000-000025BB0000}"/>
    <cellStyle name="Note 6 7 3 6 3" xfId="40083" xr:uid="{00000000-0005-0000-0000-000026BB0000}"/>
    <cellStyle name="Note 6 7 3 7" xfId="10636" xr:uid="{00000000-0005-0000-0000-000027BB0000}"/>
    <cellStyle name="Note 6 7 3 7 2" xfId="28071" xr:uid="{00000000-0005-0000-0000-000028BB0000}"/>
    <cellStyle name="Note 6 7 3 7 3" xfId="42524" xr:uid="{00000000-0005-0000-0000-000029BB0000}"/>
    <cellStyle name="Note 6 7 3 8" xfId="13056" xr:uid="{00000000-0005-0000-0000-00002ABB0000}"/>
    <cellStyle name="Note 6 7 3 8 2" xfId="30491" xr:uid="{00000000-0005-0000-0000-00002BBB0000}"/>
    <cellStyle name="Note 6 7 3 8 3" xfId="44944" xr:uid="{00000000-0005-0000-0000-00002CBB0000}"/>
    <cellStyle name="Note 6 7 3 9" xfId="20063" xr:uid="{00000000-0005-0000-0000-00002DBB0000}"/>
    <cellStyle name="Note 6 7 4" xfId="3226" xr:uid="{00000000-0005-0000-0000-00002EBB0000}"/>
    <cellStyle name="Note 6 7 4 2" xfId="3227" xr:uid="{00000000-0005-0000-0000-00002FBB0000}"/>
    <cellStyle name="Note 6 7 4 2 2" xfId="5738" xr:uid="{00000000-0005-0000-0000-000030BB0000}"/>
    <cellStyle name="Note 6 7 4 2 2 2" xfId="14929" xr:uid="{00000000-0005-0000-0000-000031BB0000}"/>
    <cellStyle name="Note 6 7 4 2 2 2 2" xfId="32364" xr:uid="{00000000-0005-0000-0000-000032BB0000}"/>
    <cellStyle name="Note 6 7 4 2 2 2 3" xfId="46817" xr:uid="{00000000-0005-0000-0000-000033BB0000}"/>
    <cellStyle name="Note 6 7 4 2 2 3" xfId="17390" xr:uid="{00000000-0005-0000-0000-000034BB0000}"/>
    <cellStyle name="Note 6 7 4 2 2 3 2" xfId="34825" xr:uid="{00000000-0005-0000-0000-000035BB0000}"/>
    <cellStyle name="Note 6 7 4 2 2 3 3" xfId="49278" xr:uid="{00000000-0005-0000-0000-000036BB0000}"/>
    <cellStyle name="Note 6 7 4 2 2 4" xfId="23174" xr:uid="{00000000-0005-0000-0000-000037BB0000}"/>
    <cellStyle name="Note 6 7 4 2 2 5" xfId="37627" xr:uid="{00000000-0005-0000-0000-000038BB0000}"/>
    <cellStyle name="Note 6 7 4 2 3" xfId="8200" xr:uid="{00000000-0005-0000-0000-000039BB0000}"/>
    <cellStyle name="Note 6 7 4 2 3 2" xfId="25635" xr:uid="{00000000-0005-0000-0000-00003ABB0000}"/>
    <cellStyle name="Note 6 7 4 2 3 3" xfId="40088" xr:uid="{00000000-0005-0000-0000-00003BBB0000}"/>
    <cellStyle name="Note 6 7 4 2 4" xfId="10641" xr:uid="{00000000-0005-0000-0000-00003CBB0000}"/>
    <cellStyle name="Note 6 7 4 2 4 2" xfId="28076" xr:uid="{00000000-0005-0000-0000-00003DBB0000}"/>
    <cellStyle name="Note 6 7 4 2 4 3" xfId="42529" xr:uid="{00000000-0005-0000-0000-00003EBB0000}"/>
    <cellStyle name="Note 6 7 4 2 5" xfId="13061" xr:uid="{00000000-0005-0000-0000-00003FBB0000}"/>
    <cellStyle name="Note 6 7 4 2 5 2" xfId="30496" xr:uid="{00000000-0005-0000-0000-000040BB0000}"/>
    <cellStyle name="Note 6 7 4 2 5 3" xfId="44949" xr:uid="{00000000-0005-0000-0000-000041BB0000}"/>
    <cellStyle name="Note 6 7 4 2 6" xfId="20068" xr:uid="{00000000-0005-0000-0000-000042BB0000}"/>
    <cellStyle name="Note 6 7 4 3" xfId="3228" xr:uid="{00000000-0005-0000-0000-000043BB0000}"/>
    <cellStyle name="Note 6 7 4 3 2" xfId="5739" xr:uid="{00000000-0005-0000-0000-000044BB0000}"/>
    <cellStyle name="Note 6 7 4 3 2 2" xfId="14930" xr:uid="{00000000-0005-0000-0000-000045BB0000}"/>
    <cellStyle name="Note 6 7 4 3 2 2 2" xfId="32365" xr:uid="{00000000-0005-0000-0000-000046BB0000}"/>
    <cellStyle name="Note 6 7 4 3 2 2 3" xfId="46818" xr:uid="{00000000-0005-0000-0000-000047BB0000}"/>
    <cellStyle name="Note 6 7 4 3 2 3" xfId="17391" xr:uid="{00000000-0005-0000-0000-000048BB0000}"/>
    <cellStyle name="Note 6 7 4 3 2 3 2" xfId="34826" xr:uid="{00000000-0005-0000-0000-000049BB0000}"/>
    <cellStyle name="Note 6 7 4 3 2 3 3" xfId="49279" xr:uid="{00000000-0005-0000-0000-00004ABB0000}"/>
    <cellStyle name="Note 6 7 4 3 2 4" xfId="23175" xr:uid="{00000000-0005-0000-0000-00004BBB0000}"/>
    <cellStyle name="Note 6 7 4 3 2 5" xfId="37628" xr:uid="{00000000-0005-0000-0000-00004CBB0000}"/>
    <cellStyle name="Note 6 7 4 3 3" xfId="8201" xr:uid="{00000000-0005-0000-0000-00004DBB0000}"/>
    <cellStyle name="Note 6 7 4 3 3 2" xfId="25636" xr:uid="{00000000-0005-0000-0000-00004EBB0000}"/>
    <cellStyle name="Note 6 7 4 3 3 3" xfId="40089" xr:uid="{00000000-0005-0000-0000-00004FBB0000}"/>
    <cellStyle name="Note 6 7 4 3 4" xfId="10642" xr:uid="{00000000-0005-0000-0000-000050BB0000}"/>
    <cellStyle name="Note 6 7 4 3 4 2" xfId="28077" xr:uid="{00000000-0005-0000-0000-000051BB0000}"/>
    <cellStyle name="Note 6 7 4 3 4 3" xfId="42530" xr:uid="{00000000-0005-0000-0000-000052BB0000}"/>
    <cellStyle name="Note 6 7 4 3 5" xfId="13062" xr:uid="{00000000-0005-0000-0000-000053BB0000}"/>
    <cellStyle name="Note 6 7 4 3 5 2" xfId="30497" xr:uid="{00000000-0005-0000-0000-000054BB0000}"/>
    <cellStyle name="Note 6 7 4 3 5 3" xfId="44950" xr:uid="{00000000-0005-0000-0000-000055BB0000}"/>
    <cellStyle name="Note 6 7 4 3 6" xfId="20069" xr:uid="{00000000-0005-0000-0000-000056BB0000}"/>
    <cellStyle name="Note 6 7 4 4" xfId="3229" xr:uid="{00000000-0005-0000-0000-000057BB0000}"/>
    <cellStyle name="Note 6 7 4 4 2" xfId="5740" xr:uid="{00000000-0005-0000-0000-000058BB0000}"/>
    <cellStyle name="Note 6 7 4 4 2 2" xfId="23176" xr:uid="{00000000-0005-0000-0000-000059BB0000}"/>
    <cellStyle name="Note 6 7 4 4 2 3" xfId="37629" xr:uid="{00000000-0005-0000-0000-00005ABB0000}"/>
    <cellStyle name="Note 6 7 4 4 3" xfId="8202" xr:uid="{00000000-0005-0000-0000-00005BBB0000}"/>
    <cellStyle name="Note 6 7 4 4 3 2" xfId="25637" xr:uid="{00000000-0005-0000-0000-00005CBB0000}"/>
    <cellStyle name="Note 6 7 4 4 3 3" xfId="40090" xr:uid="{00000000-0005-0000-0000-00005DBB0000}"/>
    <cellStyle name="Note 6 7 4 4 4" xfId="10643" xr:uid="{00000000-0005-0000-0000-00005EBB0000}"/>
    <cellStyle name="Note 6 7 4 4 4 2" xfId="28078" xr:uid="{00000000-0005-0000-0000-00005FBB0000}"/>
    <cellStyle name="Note 6 7 4 4 4 3" xfId="42531" xr:uid="{00000000-0005-0000-0000-000060BB0000}"/>
    <cellStyle name="Note 6 7 4 4 5" xfId="13063" xr:uid="{00000000-0005-0000-0000-000061BB0000}"/>
    <cellStyle name="Note 6 7 4 4 5 2" xfId="30498" xr:uid="{00000000-0005-0000-0000-000062BB0000}"/>
    <cellStyle name="Note 6 7 4 4 5 3" xfId="44951" xr:uid="{00000000-0005-0000-0000-000063BB0000}"/>
    <cellStyle name="Note 6 7 4 4 6" xfId="15577" xr:uid="{00000000-0005-0000-0000-000064BB0000}"/>
    <cellStyle name="Note 6 7 4 4 6 2" xfId="33012" xr:uid="{00000000-0005-0000-0000-000065BB0000}"/>
    <cellStyle name="Note 6 7 4 4 6 3" xfId="47465" xr:uid="{00000000-0005-0000-0000-000066BB0000}"/>
    <cellStyle name="Note 6 7 4 4 7" xfId="20070" xr:uid="{00000000-0005-0000-0000-000067BB0000}"/>
    <cellStyle name="Note 6 7 4 4 8" xfId="20739" xr:uid="{00000000-0005-0000-0000-000068BB0000}"/>
    <cellStyle name="Note 6 7 4 5" xfId="5737" xr:uid="{00000000-0005-0000-0000-000069BB0000}"/>
    <cellStyle name="Note 6 7 4 5 2" xfId="14928" xr:uid="{00000000-0005-0000-0000-00006ABB0000}"/>
    <cellStyle name="Note 6 7 4 5 2 2" xfId="32363" xr:uid="{00000000-0005-0000-0000-00006BBB0000}"/>
    <cellStyle name="Note 6 7 4 5 2 3" xfId="46816" xr:uid="{00000000-0005-0000-0000-00006CBB0000}"/>
    <cellStyle name="Note 6 7 4 5 3" xfId="17389" xr:uid="{00000000-0005-0000-0000-00006DBB0000}"/>
    <cellStyle name="Note 6 7 4 5 3 2" xfId="34824" xr:uid="{00000000-0005-0000-0000-00006EBB0000}"/>
    <cellStyle name="Note 6 7 4 5 3 3" xfId="49277" xr:uid="{00000000-0005-0000-0000-00006FBB0000}"/>
    <cellStyle name="Note 6 7 4 5 4" xfId="23173" xr:uid="{00000000-0005-0000-0000-000070BB0000}"/>
    <cellStyle name="Note 6 7 4 5 5" xfId="37626" xr:uid="{00000000-0005-0000-0000-000071BB0000}"/>
    <cellStyle name="Note 6 7 4 6" xfId="8199" xr:uid="{00000000-0005-0000-0000-000072BB0000}"/>
    <cellStyle name="Note 6 7 4 6 2" xfId="25634" xr:uid="{00000000-0005-0000-0000-000073BB0000}"/>
    <cellStyle name="Note 6 7 4 6 3" xfId="40087" xr:uid="{00000000-0005-0000-0000-000074BB0000}"/>
    <cellStyle name="Note 6 7 4 7" xfId="10640" xr:uid="{00000000-0005-0000-0000-000075BB0000}"/>
    <cellStyle name="Note 6 7 4 7 2" xfId="28075" xr:uid="{00000000-0005-0000-0000-000076BB0000}"/>
    <cellStyle name="Note 6 7 4 7 3" xfId="42528" xr:uid="{00000000-0005-0000-0000-000077BB0000}"/>
    <cellStyle name="Note 6 7 4 8" xfId="13060" xr:uid="{00000000-0005-0000-0000-000078BB0000}"/>
    <cellStyle name="Note 6 7 4 8 2" xfId="30495" xr:uid="{00000000-0005-0000-0000-000079BB0000}"/>
    <cellStyle name="Note 6 7 4 8 3" xfId="44948" xr:uid="{00000000-0005-0000-0000-00007ABB0000}"/>
    <cellStyle name="Note 6 7 4 9" xfId="20067" xr:uid="{00000000-0005-0000-0000-00007BBB0000}"/>
    <cellStyle name="Note 6 7 5" xfId="3230" xr:uid="{00000000-0005-0000-0000-00007CBB0000}"/>
    <cellStyle name="Note 6 7 5 2" xfId="3231" xr:uid="{00000000-0005-0000-0000-00007DBB0000}"/>
    <cellStyle name="Note 6 7 5 2 2" xfId="5742" xr:uid="{00000000-0005-0000-0000-00007EBB0000}"/>
    <cellStyle name="Note 6 7 5 2 2 2" xfId="14932" xr:uid="{00000000-0005-0000-0000-00007FBB0000}"/>
    <cellStyle name="Note 6 7 5 2 2 2 2" xfId="32367" xr:uid="{00000000-0005-0000-0000-000080BB0000}"/>
    <cellStyle name="Note 6 7 5 2 2 2 3" xfId="46820" xr:uid="{00000000-0005-0000-0000-000081BB0000}"/>
    <cellStyle name="Note 6 7 5 2 2 3" xfId="17393" xr:uid="{00000000-0005-0000-0000-000082BB0000}"/>
    <cellStyle name="Note 6 7 5 2 2 3 2" xfId="34828" xr:uid="{00000000-0005-0000-0000-000083BB0000}"/>
    <cellStyle name="Note 6 7 5 2 2 3 3" xfId="49281" xr:uid="{00000000-0005-0000-0000-000084BB0000}"/>
    <cellStyle name="Note 6 7 5 2 2 4" xfId="23178" xr:uid="{00000000-0005-0000-0000-000085BB0000}"/>
    <cellStyle name="Note 6 7 5 2 2 5" xfId="37631" xr:uid="{00000000-0005-0000-0000-000086BB0000}"/>
    <cellStyle name="Note 6 7 5 2 3" xfId="8204" xr:uid="{00000000-0005-0000-0000-000087BB0000}"/>
    <cellStyle name="Note 6 7 5 2 3 2" xfId="25639" xr:uid="{00000000-0005-0000-0000-000088BB0000}"/>
    <cellStyle name="Note 6 7 5 2 3 3" xfId="40092" xr:uid="{00000000-0005-0000-0000-000089BB0000}"/>
    <cellStyle name="Note 6 7 5 2 4" xfId="10645" xr:uid="{00000000-0005-0000-0000-00008ABB0000}"/>
    <cellStyle name="Note 6 7 5 2 4 2" xfId="28080" xr:uid="{00000000-0005-0000-0000-00008BBB0000}"/>
    <cellStyle name="Note 6 7 5 2 4 3" xfId="42533" xr:uid="{00000000-0005-0000-0000-00008CBB0000}"/>
    <cellStyle name="Note 6 7 5 2 5" xfId="13065" xr:uid="{00000000-0005-0000-0000-00008DBB0000}"/>
    <cellStyle name="Note 6 7 5 2 5 2" xfId="30500" xr:uid="{00000000-0005-0000-0000-00008EBB0000}"/>
    <cellStyle name="Note 6 7 5 2 5 3" xfId="44953" xr:uid="{00000000-0005-0000-0000-00008FBB0000}"/>
    <cellStyle name="Note 6 7 5 2 6" xfId="20072" xr:uid="{00000000-0005-0000-0000-000090BB0000}"/>
    <cellStyle name="Note 6 7 5 3" xfId="3232" xr:uid="{00000000-0005-0000-0000-000091BB0000}"/>
    <cellStyle name="Note 6 7 5 3 2" xfId="5743" xr:uid="{00000000-0005-0000-0000-000092BB0000}"/>
    <cellStyle name="Note 6 7 5 3 2 2" xfId="14933" xr:uid="{00000000-0005-0000-0000-000093BB0000}"/>
    <cellStyle name="Note 6 7 5 3 2 2 2" xfId="32368" xr:uid="{00000000-0005-0000-0000-000094BB0000}"/>
    <cellStyle name="Note 6 7 5 3 2 2 3" xfId="46821" xr:uid="{00000000-0005-0000-0000-000095BB0000}"/>
    <cellStyle name="Note 6 7 5 3 2 3" xfId="17394" xr:uid="{00000000-0005-0000-0000-000096BB0000}"/>
    <cellStyle name="Note 6 7 5 3 2 3 2" xfId="34829" xr:uid="{00000000-0005-0000-0000-000097BB0000}"/>
    <cellStyle name="Note 6 7 5 3 2 3 3" xfId="49282" xr:uid="{00000000-0005-0000-0000-000098BB0000}"/>
    <cellStyle name="Note 6 7 5 3 2 4" xfId="23179" xr:uid="{00000000-0005-0000-0000-000099BB0000}"/>
    <cellStyle name="Note 6 7 5 3 2 5" xfId="37632" xr:uid="{00000000-0005-0000-0000-00009ABB0000}"/>
    <cellStyle name="Note 6 7 5 3 3" xfId="8205" xr:uid="{00000000-0005-0000-0000-00009BBB0000}"/>
    <cellStyle name="Note 6 7 5 3 3 2" xfId="25640" xr:uid="{00000000-0005-0000-0000-00009CBB0000}"/>
    <cellStyle name="Note 6 7 5 3 3 3" xfId="40093" xr:uid="{00000000-0005-0000-0000-00009DBB0000}"/>
    <cellStyle name="Note 6 7 5 3 4" xfId="10646" xr:uid="{00000000-0005-0000-0000-00009EBB0000}"/>
    <cellStyle name="Note 6 7 5 3 4 2" xfId="28081" xr:uid="{00000000-0005-0000-0000-00009FBB0000}"/>
    <cellStyle name="Note 6 7 5 3 4 3" xfId="42534" xr:uid="{00000000-0005-0000-0000-0000A0BB0000}"/>
    <cellStyle name="Note 6 7 5 3 5" xfId="13066" xr:uid="{00000000-0005-0000-0000-0000A1BB0000}"/>
    <cellStyle name="Note 6 7 5 3 5 2" xfId="30501" xr:uid="{00000000-0005-0000-0000-0000A2BB0000}"/>
    <cellStyle name="Note 6 7 5 3 5 3" xfId="44954" xr:uid="{00000000-0005-0000-0000-0000A3BB0000}"/>
    <cellStyle name="Note 6 7 5 3 6" xfId="20073" xr:uid="{00000000-0005-0000-0000-0000A4BB0000}"/>
    <cellStyle name="Note 6 7 5 4" xfId="3233" xr:uid="{00000000-0005-0000-0000-0000A5BB0000}"/>
    <cellStyle name="Note 6 7 5 4 2" xfId="5744" xr:uid="{00000000-0005-0000-0000-0000A6BB0000}"/>
    <cellStyle name="Note 6 7 5 4 2 2" xfId="23180" xr:uid="{00000000-0005-0000-0000-0000A7BB0000}"/>
    <cellStyle name="Note 6 7 5 4 2 3" xfId="37633" xr:uid="{00000000-0005-0000-0000-0000A8BB0000}"/>
    <cellStyle name="Note 6 7 5 4 3" xfId="8206" xr:uid="{00000000-0005-0000-0000-0000A9BB0000}"/>
    <cellStyle name="Note 6 7 5 4 3 2" xfId="25641" xr:uid="{00000000-0005-0000-0000-0000AABB0000}"/>
    <cellStyle name="Note 6 7 5 4 3 3" xfId="40094" xr:uid="{00000000-0005-0000-0000-0000ABBB0000}"/>
    <cellStyle name="Note 6 7 5 4 4" xfId="10647" xr:uid="{00000000-0005-0000-0000-0000ACBB0000}"/>
    <cellStyle name="Note 6 7 5 4 4 2" xfId="28082" xr:uid="{00000000-0005-0000-0000-0000ADBB0000}"/>
    <cellStyle name="Note 6 7 5 4 4 3" xfId="42535" xr:uid="{00000000-0005-0000-0000-0000AEBB0000}"/>
    <cellStyle name="Note 6 7 5 4 5" xfId="13067" xr:uid="{00000000-0005-0000-0000-0000AFBB0000}"/>
    <cellStyle name="Note 6 7 5 4 5 2" xfId="30502" xr:uid="{00000000-0005-0000-0000-0000B0BB0000}"/>
    <cellStyle name="Note 6 7 5 4 5 3" xfId="44955" xr:uid="{00000000-0005-0000-0000-0000B1BB0000}"/>
    <cellStyle name="Note 6 7 5 4 6" xfId="15578" xr:uid="{00000000-0005-0000-0000-0000B2BB0000}"/>
    <cellStyle name="Note 6 7 5 4 6 2" xfId="33013" xr:uid="{00000000-0005-0000-0000-0000B3BB0000}"/>
    <cellStyle name="Note 6 7 5 4 6 3" xfId="47466" xr:uid="{00000000-0005-0000-0000-0000B4BB0000}"/>
    <cellStyle name="Note 6 7 5 4 7" xfId="20074" xr:uid="{00000000-0005-0000-0000-0000B5BB0000}"/>
    <cellStyle name="Note 6 7 5 4 8" xfId="20740" xr:uid="{00000000-0005-0000-0000-0000B6BB0000}"/>
    <cellStyle name="Note 6 7 5 5" xfId="5741" xr:uid="{00000000-0005-0000-0000-0000B7BB0000}"/>
    <cellStyle name="Note 6 7 5 5 2" xfId="14931" xr:uid="{00000000-0005-0000-0000-0000B8BB0000}"/>
    <cellStyle name="Note 6 7 5 5 2 2" xfId="32366" xr:uid="{00000000-0005-0000-0000-0000B9BB0000}"/>
    <cellStyle name="Note 6 7 5 5 2 3" xfId="46819" xr:uid="{00000000-0005-0000-0000-0000BABB0000}"/>
    <cellStyle name="Note 6 7 5 5 3" xfId="17392" xr:uid="{00000000-0005-0000-0000-0000BBBB0000}"/>
    <cellStyle name="Note 6 7 5 5 3 2" xfId="34827" xr:uid="{00000000-0005-0000-0000-0000BCBB0000}"/>
    <cellStyle name="Note 6 7 5 5 3 3" xfId="49280" xr:uid="{00000000-0005-0000-0000-0000BDBB0000}"/>
    <cellStyle name="Note 6 7 5 5 4" xfId="23177" xr:uid="{00000000-0005-0000-0000-0000BEBB0000}"/>
    <cellStyle name="Note 6 7 5 5 5" xfId="37630" xr:uid="{00000000-0005-0000-0000-0000BFBB0000}"/>
    <cellStyle name="Note 6 7 5 6" xfId="8203" xr:uid="{00000000-0005-0000-0000-0000C0BB0000}"/>
    <cellStyle name="Note 6 7 5 6 2" xfId="25638" xr:uid="{00000000-0005-0000-0000-0000C1BB0000}"/>
    <cellStyle name="Note 6 7 5 6 3" xfId="40091" xr:uid="{00000000-0005-0000-0000-0000C2BB0000}"/>
    <cellStyle name="Note 6 7 5 7" xfId="10644" xr:uid="{00000000-0005-0000-0000-0000C3BB0000}"/>
    <cellStyle name="Note 6 7 5 7 2" xfId="28079" xr:uid="{00000000-0005-0000-0000-0000C4BB0000}"/>
    <cellStyle name="Note 6 7 5 7 3" xfId="42532" xr:uid="{00000000-0005-0000-0000-0000C5BB0000}"/>
    <cellStyle name="Note 6 7 5 8" xfId="13064" xr:uid="{00000000-0005-0000-0000-0000C6BB0000}"/>
    <cellStyle name="Note 6 7 5 8 2" xfId="30499" xr:uid="{00000000-0005-0000-0000-0000C7BB0000}"/>
    <cellStyle name="Note 6 7 5 8 3" xfId="44952" xr:uid="{00000000-0005-0000-0000-0000C8BB0000}"/>
    <cellStyle name="Note 6 7 5 9" xfId="20071" xr:uid="{00000000-0005-0000-0000-0000C9BB0000}"/>
    <cellStyle name="Note 6 7 6" xfId="3234" xr:uid="{00000000-0005-0000-0000-0000CABB0000}"/>
    <cellStyle name="Note 6 7 6 2" xfId="5745" xr:uid="{00000000-0005-0000-0000-0000CBBB0000}"/>
    <cellStyle name="Note 6 7 6 2 2" xfId="14934" xr:uid="{00000000-0005-0000-0000-0000CCBB0000}"/>
    <cellStyle name="Note 6 7 6 2 2 2" xfId="32369" xr:uid="{00000000-0005-0000-0000-0000CDBB0000}"/>
    <cellStyle name="Note 6 7 6 2 2 3" xfId="46822" xr:uid="{00000000-0005-0000-0000-0000CEBB0000}"/>
    <cellStyle name="Note 6 7 6 2 3" xfId="17395" xr:uid="{00000000-0005-0000-0000-0000CFBB0000}"/>
    <cellStyle name="Note 6 7 6 2 3 2" xfId="34830" xr:uid="{00000000-0005-0000-0000-0000D0BB0000}"/>
    <cellStyle name="Note 6 7 6 2 3 3" xfId="49283" xr:uid="{00000000-0005-0000-0000-0000D1BB0000}"/>
    <cellStyle name="Note 6 7 6 2 4" xfId="23181" xr:uid="{00000000-0005-0000-0000-0000D2BB0000}"/>
    <cellStyle name="Note 6 7 6 2 5" xfId="37634" xr:uid="{00000000-0005-0000-0000-0000D3BB0000}"/>
    <cellStyle name="Note 6 7 6 3" xfId="8207" xr:uid="{00000000-0005-0000-0000-0000D4BB0000}"/>
    <cellStyle name="Note 6 7 6 3 2" xfId="25642" xr:uid="{00000000-0005-0000-0000-0000D5BB0000}"/>
    <cellStyle name="Note 6 7 6 3 3" xfId="40095" xr:uid="{00000000-0005-0000-0000-0000D6BB0000}"/>
    <cellStyle name="Note 6 7 6 4" xfId="10648" xr:uid="{00000000-0005-0000-0000-0000D7BB0000}"/>
    <cellStyle name="Note 6 7 6 4 2" xfId="28083" xr:uid="{00000000-0005-0000-0000-0000D8BB0000}"/>
    <cellStyle name="Note 6 7 6 4 3" xfId="42536" xr:uid="{00000000-0005-0000-0000-0000D9BB0000}"/>
    <cellStyle name="Note 6 7 6 5" xfId="13068" xr:uid="{00000000-0005-0000-0000-0000DABB0000}"/>
    <cellStyle name="Note 6 7 6 5 2" xfId="30503" xr:uid="{00000000-0005-0000-0000-0000DBBB0000}"/>
    <cellStyle name="Note 6 7 6 5 3" xfId="44956" xr:uid="{00000000-0005-0000-0000-0000DCBB0000}"/>
    <cellStyle name="Note 6 7 6 6" xfId="20075" xr:uid="{00000000-0005-0000-0000-0000DDBB0000}"/>
    <cellStyle name="Note 6 7 7" xfId="3235" xr:uid="{00000000-0005-0000-0000-0000DEBB0000}"/>
    <cellStyle name="Note 6 7 7 2" xfId="5746" xr:uid="{00000000-0005-0000-0000-0000DFBB0000}"/>
    <cellStyle name="Note 6 7 7 2 2" xfId="14935" xr:uid="{00000000-0005-0000-0000-0000E0BB0000}"/>
    <cellStyle name="Note 6 7 7 2 2 2" xfId="32370" xr:uid="{00000000-0005-0000-0000-0000E1BB0000}"/>
    <cellStyle name="Note 6 7 7 2 2 3" xfId="46823" xr:uid="{00000000-0005-0000-0000-0000E2BB0000}"/>
    <cellStyle name="Note 6 7 7 2 3" xfId="17396" xr:uid="{00000000-0005-0000-0000-0000E3BB0000}"/>
    <cellStyle name="Note 6 7 7 2 3 2" xfId="34831" xr:uid="{00000000-0005-0000-0000-0000E4BB0000}"/>
    <cellStyle name="Note 6 7 7 2 3 3" xfId="49284" xr:uid="{00000000-0005-0000-0000-0000E5BB0000}"/>
    <cellStyle name="Note 6 7 7 2 4" xfId="23182" xr:uid="{00000000-0005-0000-0000-0000E6BB0000}"/>
    <cellStyle name="Note 6 7 7 2 5" xfId="37635" xr:uid="{00000000-0005-0000-0000-0000E7BB0000}"/>
    <cellStyle name="Note 6 7 7 3" xfId="8208" xr:uid="{00000000-0005-0000-0000-0000E8BB0000}"/>
    <cellStyle name="Note 6 7 7 3 2" xfId="25643" xr:uid="{00000000-0005-0000-0000-0000E9BB0000}"/>
    <cellStyle name="Note 6 7 7 3 3" xfId="40096" xr:uid="{00000000-0005-0000-0000-0000EABB0000}"/>
    <cellStyle name="Note 6 7 7 4" xfId="10649" xr:uid="{00000000-0005-0000-0000-0000EBBB0000}"/>
    <cellStyle name="Note 6 7 7 4 2" xfId="28084" xr:uid="{00000000-0005-0000-0000-0000ECBB0000}"/>
    <cellStyle name="Note 6 7 7 4 3" xfId="42537" xr:uid="{00000000-0005-0000-0000-0000EDBB0000}"/>
    <cellStyle name="Note 6 7 7 5" xfId="13069" xr:uid="{00000000-0005-0000-0000-0000EEBB0000}"/>
    <cellStyle name="Note 6 7 7 5 2" xfId="30504" xr:uid="{00000000-0005-0000-0000-0000EFBB0000}"/>
    <cellStyle name="Note 6 7 7 5 3" xfId="44957" xr:uid="{00000000-0005-0000-0000-0000F0BB0000}"/>
    <cellStyle name="Note 6 7 7 6" xfId="20076" xr:uid="{00000000-0005-0000-0000-0000F1BB0000}"/>
    <cellStyle name="Note 6 7 8" xfId="3236" xr:uid="{00000000-0005-0000-0000-0000F2BB0000}"/>
    <cellStyle name="Note 6 7 8 2" xfId="5747" xr:uid="{00000000-0005-0000-0000-0000F3BB0000}"/>
    <cellStyle name="Note 6 7 8 2 2" xfId="23183" xr:uid="{00000000-0005-0000-0000-0000F4BB0000}"/>
    <cellStyle name="Note 6 7 8 2 3" xfId="37636" xr:uid="{00000000-0005-0000-0000-0000F5BB0000}"/>
    <cellStyle name="Note 6 7 8 3" xfId="8209" xr:uid="{00000000-0005-0000-0000-0000F6BB0000}"/>
    <cellStyle name="Note 6 7 8 3 2" xfId="25644" xr:uid="{00000000-0005-0000-0000-0000F7BB0000}"/>
    <cellStyle name="Note 6 7 8 3 3" xfId="40097" xr:uid="{00000000-0005-0000-0000-0000F8BB0000}"/>
    <cellStyle name="Note 6 7 8 4" xfId="10650" xr:uid="{00000000-0005-0000-0000-0000F9BB0000}"/>
    <cellStyle name="Note 6 7 8 4 2" xfId="28085" xr:uid="{00000000-0005-0000-0000-0000FABB0000}"/>
    <cellStyle name="Note 6 7 8 4 3" xfId="42538" xr:uid="{00000000-0005-0000-0000-0000FBBB0000}"/>
    <cellStyle name="Note 6 7 8 5" xfId="13070" xr:uid="{00000000-0005-0000-0000-0000FCBB0000}"/>
    <cellStyle name="Note 6 7 8 5 2" xfId="30505" xr:uid="{00000000-0005-0000-0000-0000FDBB0000}"/>
    <cellStyle name="Note 6 7 8 5 3" xfId="44958" xr:uid="{00000000-0005-0000-0000-0000FEBB0000}"/>
    <cellStyle name="Note 6 7 8 6" xfId="15579" xr:uid="{00000000-0005-0000-0000-0000FFBB0000}"/>
    <cellStyle name="Note 6 7 8 6 2" xfId="33014" xr:uid="{00000000-0005-0000-0000-000000BC0000}"/>
    <cellStyle name="Note 6 7 8 6 3" xfId="47467" xr:uid="{00000000-0005-0000-0000-000001BC0000}"/>
    <cellStyle name="Note 6 7 8 7" xfId="20077" xr:uid="{00000000-0005-0000-0000-000002BC0000}"/>
    <cellStyle name="Note 6 7 8 8" xfId="20741" xr:uid="{00000000-0005-0000-0000-000003BC0000}"/>
    <cellStyle name="Note 6 7 9" xfId="5728" xr:uid="{00000000-0005-0000-0000-000004BC0000}"/>
    <cellStyle name="Note 6 7 9 2" xfId="14921" xr:uid="{00000000-0005-0000-0000-000005BC0000}"/>
    <cellStyle name="Note 6 7 9 2 2" xfId="32356" xr:uid="{00000000-0005-0000-0000-000006BC0000}"/>
    <cellStyle name="Note 6 7 9 2 3" xfId="46809" xr:uid="{00000000-0005-0000-0000-000007BC0000}"/>
    <cellStyle name="Note 6 7 9 3" xfId="17382" xr:uid="{00000000-0005-0000-0000-000008BC0000}"/>
    <cellStyle name="Note 6 7 9 3 2" xfId="34817" xr:uid="{00000000-0005-0000-0000-000009BC0000}"/>
    <cellStyle name="Note 6 7 9 3 3" xfId="49270" xr:uid="{00000000-0005-0000-0000-00000ABC0000}"/>
    <cellStyle name="Note 6 7 9 4" xfId="23164" xr:uid="{00000000-0005-0000-0000-00000BBC0000}"/>
    <cellStyle name="Note 6 7 9 5" xfId="37617" xr:uid="{00000000-0005-0000-0000-00000CBC0000}"/>
    <cellStyle name="Note 6 8" xfId="3237" xr:uid="{00000000-0005-0000-0000-00000DBC0000}"/>
    <cellStyle name="Note 6 8 10" xfId="8210" xr:uid="{00000000-0005-0000-0000-00000EBC0000}"/>
    <cellStyle name="Note 6 8 10 2" xfId="25645" xr:uid="{00000000-0005-0000-0000-00000FBC0000}"/>
    <cellStyle name="Note 6 8 10 3" xfId="40098" xr:uid="{00000000-0005-0000-0000-000010BC0000}"/>
    <cellStyle name="Note 6 8 11" xfId="10651" xr:uid="{00000000-0005-0000-0000-000011BC0000}"/>
    <cellStyle name="Note 6 8 11 2" xfId="28086" xr:uid="{00000000-0005-0000-0000-000012BC0000}"/>
    <cellStyle name="Note 6 8 11 3" xfId="42539" xr:uid="{00000000-0005-0000-0000-000013BC0000}"/>
    <cellStyle name="Note 6 8 12" xfId="13071" xr:uid="{00000000-0005-0000-0000-000014BC0000}"/>
    <cellStyle name="Note 6 8 12 2" xfId="30506" xr:uid="{00000000-0005-0000-0000-000015BC0000}"/>
    <cellStyle name="Note 6 8 12 3" xfId="44959" xr:uid="{00000000-0005-0000-0000-000016BC0000}"/>
    <cellStyle name="Note 6 8 13" xfId="20078" xr:uid="{00000000-0005-0000-0000-000017BC0000}"/>
    <cellStyle name="Note 6 8 2" xfId="3238" xr:uid="{00000000-0005-0000-0000-000018BC0000}"/>
    <cellStyle name="Note 6 8 2 2" xfId="3239" xr:uid="{00000000-0005-0000-0000-000019BC0000}"/>
    <cellStyle name="Note 6 8 2 2 2" xfId="5750" xr:uid="{00000000-0005-0000-0000-00001ABC0000}"/>
    <cellStyle name="Note 6 8 2 2 2 2" xfId="14938" xr:uid="{00000000-0005-0000-0000-00001BBC0000}"/>
    <cellStyle name="Note 6 8 2 2 2 2 2" xfId="32373" xr:uid="{00000000-0005-0000-0000-00001CBC0000}"/>
    <cellStyle name="Note 6 8 2 2 2 2 3" xfId="46826" xr:uid="{00000000-0005-0000-0000-00001DBC0000}"/>
    <cellStyle name="Note 6 8 2 2 2 3" xfId="17399" xr:uid="{00000000-0005-0000-0000-00001EBC0000}"/>
    <cellStyle name="Note 6 8 2 2 2 3 2" xfId="34834" xr:uid="{00000000-0005-0000-0000-00001FBC0000}"/>
    <cellStyle name="Note 6 8 2 2 2 3 3" xfId="49287" xr:uid="{00000000-0005-0000-0000-000020BC0000}"/>
    <cellStyle name="Note 6 8 2 2 2 4" xfId="23186" xr:uid="{00000000-0005-0000-0000-000021BC0000}"/>
    <cellStyle name="Note 6 8 2 2 2 5" xfId="37639" xr:uid="{00000000-0005-0000-0000-000022BC0000}"/>
    <cellStyle name="Note 6 8 2 2 3" xfId="8212" xr:uid="{00000000-0005-0000-0000-000023BC0000}"/>
    <cellStyle name="Note 6 8 2 2 3 2" xfId="25647" xr:uid="{00000000-0005-0000-0000-000024BC0000}"/>
    <cellStyle name="Note 6 8 2 2 3 3" xfId="40100" xr:uid="{00000000-0005-0000-0000-000025BC0000}"/>
    <cellStyle name="Note 6 8 2 2 4" xfId="10653" xr:uid="{00000000-0005-0000-0000-000026BC0000}"/>
    <cellStyle name="Note 6 8 2 2 4 2" xfId="28088" xr:uid="{00000000-0005-0000-0000-000027BC0000}"/>
    <cellStyle name="Note 6 8 2 2 4 3" xfId="42541" xr:uid="{00000000-0005-0000-0000-000028BC0000}"/>
    <cellStyle name="Note 6 8 2 2 5" xfId="13073" xr:uid="{00000000-0005-0000-0000-000029BC0000}"/>
    <cellStyle name="Note 6 8 2 2 5 2" xfId="30508" xr:uid="{00000000-0005-0000-0000-00002ABC0000}"/>
    <cellStyle name="Note 6 8 2 2 5 3" xfId="44961" xr:uid="{00000000-0005-0000-0000-00002BBC0000}"/>
    <cellStyle name="Note 6 8 2 2 6" xfId="20080" xr:uid="{00000000-0005-0000-0000-00002CBC0000}"/>
    <cellStyle name="Note 6 8 2 3" xfId="3240" xr:uid="{00000000-0005-0000-0000-00002DBC0000}"/>
    <cellStyle name="Note 6 8 2 3 2" xfId="5751" xr:uid="{00000000-0005-0000-0000-00002EBC0000}"/>
    <cellStyle name="Note 6 8 2 3 2 2" xfId="14939" xr:uid="{00000000-0005-0000-0000-00002FBC0000}"/>
    <cellStyle name="Note 6 8 2 3 2 2 2" xfId="32374" xr:uid="{00000000-0005-0000-0000-000030BC0000}"/>
    <cellStyle name="Note 6 8 2 3 2 2 3" xfId="46827" xr:uid="{00000000-0005-0000-0000-000031BC0000}"/>
    <cellStyle name="Note 6 8 2 3 2 3" xfId="17400" xr:uid="{00000000-0005-0000-0000-000032BC0000}"/>
    <cellStyle name="Note 6 8 2 3 2 3 2" xfId="34835" xr:uid="{00000000-0005-0000-0000-000033BC0000}"/>
    <cellStyle name="Note 6 8 2 3 2 3 3" xfId="49288" xr:uid="{00000000-0005-0000-0000-000034BC0000}"/>
    <cellStyle name="Note 6 8 2 3 2 4" xfId="23187" xr:uid="{00000000-0005-0000-0000-000035BC0000}"/>
    <cellStyle name="Note 6 8 2 3 2 5" xfId="37640" xr:uid="{00000000-0005-0000-0000-000036BC0000}"/>
    <cellStyle name="Note 6 8 2 3 3" xfId="8213" xr:uid="{00000000-0005-0000-0000-000037BC0000}"/>
    <cellStyle name="Note 6 8 2 3 3 2" xfId="25648" xr:uid="{00000000-0005-0000-0000-000038BC0000}"/>
    <cellStyle name="Note 6 8 2 3 3 3" xfId="40101" xr:uid="{00000000-0005-0000-0000-000039BC0000}"/>
    <cellStyle name="Note 6 8 2 3 4" xfId="10654" xr:uid="{00000000-0005-0000-0000-00003ABC0000}"/>
    <cellStyle name="Note 6 8 2 3 4 2" xfId="28089" xr:uid="{00000000-0005-0000-0000-00003BBC0000}"/>
    <cellStyle name="Note 6 8 2 3 4 3" xfId="42542" xr:uid="{00000000-0005-0000-0000-00003CBC0000}"/>
    <cellStyle name="Note 6 8 2 3 5" xfId="13074" xr:uid="{00000000-0005-0000-0000-00003DBC0000}"/>
    <cellStyle name="Note 6 8 2 3 5 2" xfId="30509" xr:uid="{00000000-0005-0000-0000-00003EBC0000}"/>
    <cellStyle name="Note 6 8 2 3 5 3" xfId="44962" xr:uid="{00000000-0005-0000-0000-00003FBC0000}"/>
    <cellStyle name="Note 6 8 2 3 6" xfId="20081" xr:uid="{00000000-0005-0000-0000-000040BC0000}"/>
    <cellStyle name="Note 6 8 2 4" xfId="3241" xr:uid="{00000000-0005-0000-0000-000041BC0000}"/>
    <cellStyle name="Note 6 8 2 4 2" xfId="5752" xr:uid="{00000000-0005-0000-0000-000042BC0000}"/>
    <cellStyle name="Note 6 8 2 4 2 2" xfId="23188" xr:uid="{00000000-0005-0000-0000-000043BC0000}"/>
    <cellStyle name="Note 6 8 2 4 2 3" xfId="37641" xr:uid="{00000000-0005-0000-0000-000044BC0000}"/>
    <cellStyle name="Note 6 8 2 4 3" xfId="8214" xr:uid="{00000000-0005-0000-0000-000045BC0000}"/>
    <cellStyle name="Note 6 8 2 4 3 2" xfId="25649" xr:uid="{00000000-0005-0000-0000-000046BC0000}"/>
    <cellStyle name="Note 6 8 2 4 3 3" xfId="40102" xr:uid="{00000000-0005-0000-0000-000047BC0000}"/>
    <cellStyle name="Note 6 8 2 4 4" xfId="10655" xr:uid="{00000000-0005-0000-0000-000048BC0000}"/>
    <cellStyle name="Note 6 8 2 4 4 2" xfId="28090" xr:uid="{00000000-0005-0000-0000-000049BC0000}"/>
    <cellStyle name="Note 6 8 2 4 4 3" xfId="42543" xr:uid="{00000000-0005-0000-0000-00004ABC0000}"/>
    <cellStyle name="Note 6 8 2 4 5" xfId="13075" xr:uid="{00000000-0005-0000-0000-00004BBC0000}"/>
    <cellStyle name="Note 6 8 2 4 5 2" xfId="30510" xr:uid="{00000000-0005-0000-0000-00004CBC0000}"/>
    <cellStyle name="Note 6 8 2 4 5 3" xfId="44963" xr:uid="{00000000-0005-0000-0000-00004DBC0000}"/>
    <cellStyle name="Note 6 8 2 4 6" xfId="15580" xr:uid="{00000000-0005-0000-0000-00004EBC0000}"/>
    <cellStyle name="Note 6 8 2 4 6 2" xfId="33015" xr:uid="{00000000-0005-0000-0000-00004FBC0000}"/>
    <cellStyle name="Note 6 8 2 4 6 3" xfId="47468" xr:uid="{00000000-0005-0000-0000-000050BC0000}"/>
    <cellStyle name="Note 6 8 2 4 7" xfId="20082" xr:uid="{00000000-0005-0000-0000-000051BC0000}"/>
    <cellStyle name="Note 6 8 2 4 8" xfId="20742" xr:uid="{00000000-0005-0000-0000-000052BC0000}"/>
    <cellStyle name="Note 6 8 2 5" xfId="5749" xr:uid="{00000000-0005-0000-0000-000053BC0000}"/>
    <cellStyle name="Note 6 8 2 5 2" xfId="14937" xr:uid="{00000000-0005-0000-0000-000054BC0000}"/>
    <cellStyle name="Note 6 8 2 5 2 2" xfId="32372" xr:uid="{00000000-0005-0000-0000-000055BC0000}"/>
    <cellStyle name="Note 6 8 2 5 2 3" xfId="46825" xr:uid="{00000000-0005-0000-0000-000056BC0000}"/>
    <cellStyle name="Note 6 8 2 5 3" xfId="17398" xr:uid="{00000000-0005-0000-0000-000057BC0000}"/>
    <cellStyle name="Note 6 8 2 5 3 2" xfId="34833" xr:uid="{00000000-0005-0000-0000-000058BC0000}"/>
    <cellStyle name="Note 6 8 2 5 3 3" xfId="49286" xr:uid="{00000000-0005-0000-0000-000059BC0000}"/>
    <cellStyle name="Note 6 8 2 5 4" xfId="23185" xr:uid="{00000000-0005-0000-0000-00005ABC0000}"/>
    <cellStyle name="Note 6 8 2 5 5" xfId="37638" xr:uid="{00000000-0005-0000-0000-00005BBC0000}"/>
    <cellStyle name="Note 6 8 2 6" xfId="8211" xr:uid="{00000000-0005-0000-0000-00005CBC0000}"/>
    <cellStyle name="Note 6 8 2 6 2" xfId="25646" xr:uid="{00000000-0005-0000-0000-00005DBC0000}"/>
    <cellStyle name="Note 6 8 2 6 3" xfId="40099" xr:uid="{00000000-0005-0000-0000-00005EBC0000}"/>
    <cellStyle name="Note 6 8 2 7" xfId="10652" xr:uid="{00000000-0005-0000-0000-00005FBC0000}"/>
    <cellStyle name="Note 6 8 2 7 2" xfId="28087" xr:uid="{00000000-0005-0000-0000-000060BC0000}"/>
    <cellStyle name="Note 6 8 2 7 3" xfId="42540" xr:uid="{00000000-0005-0000-0000-000061BC0000}"/>
    <cellStyle name="Note 6 8 2 8" xfId="13072" xr:uid="{00000000-0005-0000-0000-000062BC0000}"/>
    <cellStyle name="Note 6 8 2 8 2" xfId="30507" xr:uid="{00000000-0005-0000-0000-000063BC0000}"/>
    <cellStyle name="Note 6 8 2 8 3" xfId="44960" xr:uid="{00000000-0005-0000-0000-000064BC0000}"/>
    <cellStyle name="Note 6 8 2 9" xfId="20079" xr:uid="{00000000-0005-0000-0000-000065BC0000}"/>
    <cellStyle name="Note 6 8 3" xfId="3242" xr:uid="{00000000-0005-0000-0000-000066BC0000}"/>
    <cellStyle name="Note 6 8 3 2" xfId="3243" xr:uid="{00000000-0005-0000-0000-000067BC0000}"/>
    <cellStyle name="Note 6 8 3 2 2" xfId="5754" xr:uid="{00000000-0005-0000-0000-000068BC0000}"/>
    <cellStyle name="Note 6 8 3 2 2 2" xfId="14941" xr:uid="{00000000-0005-0000-0000-000069BC0000}"/>
    <cellStyle name="Note 6 8 3 2 2 2 2" xfId="32376" xr:uid="{00000000-0005-0000-0000-00006ABC0000}"/>
    <cellStyle name="Note 6 8 3 2 2 2 3" xfId="46829" xr:uid="{00000000-0005-0000-0000-00006BBC0000}"/>
    <cellStyle name="Note 6 8 3 2 2 3" xfId="17402" xr:uid="{00000000-0005-0000-0000-00006CBC0000}"/>
    <cellStyle name="Note 6 8 3 2 2 3 2" xfId="34837" xr:uid="{00000000-0005-0000-0000-00006DBC0000}"/>
    <cellStyle name="Note 6 8 3 2 2 3 3" xfId="49290" xr:uid="{00000000-0005-0000-0000-00006EBC0000}"/>
    <cellStyle name="Note 6 8 3 2 2 4" xfId="23190" xr:uid="{00000000-0005-0000-0000-00006FBC0000}"/>
    <cellStyle name="Note 6 8 3 2 2 5" xfId="37643" xr:uid="{00000000-0005-0000-0000-000070BC0000}"/>
    <cellStyle name="Note 6 8 3 2 3" xfId="8216" xr:uid="{00000000-0005-0000-0000-000071BC0000}"/>
    <cellStyle name="Note 6 8 3 2 3 2" xfId="25651" xr:uid="{00000000-0005-0000-0000-000072BC0000}"/>
    <cellStyle name="Note 6 8 3 2 3 3" xfId="40104" xr:uid="{00000000-0005-0000-0000-000073BC0000}"/>
    <cellStyle name="Note 6 8 3 2 4" xfId="10657" xr:uid="{00000000-0005-0000-0000-000074BC0000}"/>
    <cellStyle name="Note 6 8 3 2 4 2" xfId="28092" xr:uid="{00000000-0005-0000-0000-000075BC0000}"/>
    <cellStyle name="Note 6 8 3 2 4 3" xfId="42545" xr:uid="{00000000-0005-0000-0000-000076BC0000}"/>
    <cellStyle name="Note 6 8 3 2 5" xfId="13077" xr:uid="{00000000-0005-0000-0000-000077BC0000}"/>
    <cellStyle name="Note 6 8 3 2 5 2" xfId="30512" xr:uid="{00000000-0005-0000-0000-000078BC0000}"/>
    <cellStyle name="Note 6 8 3 2 5 3" xfId="44965" xr:uid="{00000000-0005-0000-0000-000079BC0000}"/>
    <cellStyle name="Note 6 8 3 2 6" xfId="20084" xr:uid="{00000000-0005-0000-0000-00007ABC0000}"/>
    <cellStyle name="Note 6 8 3 3" xfId="3244" xr:uid="{00000000-0005-0000-0000-00007BBC0000}"/>
    <cellStyle name="Note 6 8 3 3 2" xfId="5755" xr:uid="{00000000-0005-0000-0000-00007CBC0000}"/>
    <cellStyle name="Note 6 8 3 3 2 2" xfId="14942" xr:uid="{00000000-0005-0000-0000-00007DBC0000}"/>
    <cellStyle name="Note 6 8 3 3 2 2 2" xfId="32377" xr:uid="{00000000-0005-0000-0000-00007EBC0000}"/>
    <cellStyle name="Note 6 8 3 3 2 2 3" xfId="46830" xr:uid="{00000000-0005-0000-0000-00007FBC0000}"/>
    <cellStyle name="Note 6 8 3 3 2 3" xfId="17403" xr:uid="{00000000-0005-0000-0000-000080BC0000}"/>
    <cellStyle name="Note 6 8 3 3 2 3 2" xfId="34838" xr:uid="{00000000-0005-0000-0000-000081BC0000}"/>
    <cellStyle name="Note 6 8 3 3 2 3 3" xfId="49291" xr:uid="{00000000-0005-0000-0000-000082BC0000}"/>
    <cellStyle name="Note 6 8 3 3 2 4" xfId="23191" xr:uid="{00000000-0005-0000-0000-000083BC0000}"/>
    <cellStyle name="Note 6 8 3 3 2 5" xfId="37644" xr:uid="{00000000-0005-0000-0000-000084BC0000}"/>
    <cellStyle name="Note 6 8 3 3 3" xfId="8217" xr:uid="{00000000-0005-0000-0000-000085BC0000}"/>
    <cellStyle name="Note 6 8 3 3 3 2" xfId="25652" xr:uid="{00000000-0005-0000-0000-000086BC0000}"/>
    <cellStyle name="Note 6 8 3 3 3 3" xfId="40105" xr:uid="{00000000-0005-0000-0000-000087BC0000}"/>
    <cellStyle name="Note 6 8 3 3 4" xfId="10658" xr:uid="{00000000-0005-0000-0000-000088BC0000}"/>
    <cellStyle name="Note 6 8 3 3 4 2" xfId="28093" xr:uid="{00000000-0005-0000-0000-000089BC0000}"/>
    <cellStyle name="Note 6 8 3 3 4 3" xfId="42546" xr:uid="{00000000-0005-0000-0000-00008ABC0000}"/>
    <cellStyle name="Note 6 8 3 3 5" xfId="13078" xr:uid="{00000000-0005-0000-0000-00008BBC0000}"/>
    <cellStyle name="Note 6 8 3 3 5 2" xfId="30513" xr:uid="{00000000-0005-0000-0000-00008CBC0000}"/>
    <cellStyle name="Note 6 8 3 3 5 3" xfId="44966" xr:uid="{00000000-0005-0000-0000-00008DBC0000}"/>
    <cellStyle name="Note 6 8 3 3 6" xfId="20085" xr:uid="{00000000-0005-0000-0000-00008EBC0000}"/>
    <cellStyle name="Note 6 8 3 4" xfId="3245" xr:uid="{00000000-0005-0000-0000-00008FBC0000}"/>
    <cellStyle name="Note 6 8 3 4 2" xfId="5756" xr:uid="{00000000-0005-0000-0000-000090BC0000}"/>
    <cellStyle name="Note 6 8 3 4 2 2" xfId="23192" xr:uid="{00000000-0005-0000-0000-000091BC0000}"/>
    <cellStyle name="Note 6 8 3 4 2 3" xfId="37645" xr:uid="{00000000-0005-0000-0000-000092BC0000}"/>
    <cellStyle name="Note 6 8 3 4 3" xfId="8218" xr:uid="{00000000-0005-0000-0000-000093BC0000}"/>
    <cellStyle name="Note 6 8 3 4 3 2" xfId="25653" xr:uid="{00000000-0005-0000-0000-000094BC0000}"/>
    <cellStyle name="Note 6 8 3 4 3 3" xfId="40106" xr:uid="{00000000-0005-0000-0000-000095BC0000}"/>
    <cellStyle name="Note 6 8 3 4 4" xfId="10659" xr:uid="{00000000-0005-0000-0000-000096BC0000}"/>
    <cellStyle name="Note 6 8 3 4 4 2" xfId="28094" xr:uid="{00000000-0005-0000-0000-000097BC0000}"/>
    <cellStyle name="Note 6 8 3 4 4 3" xfId="42547" xr:uid="{00000000-0005-0000-0000-000098BC0000}"/>
    <cellStyle name="Note 6 8 3 4 5" xfId="13079" xr:uid="{00000000-0005-0000-0000-000099BC0000}"/>
    <cellStyle name="Note 6 8 3 4 5 2" xfId="30514" xr:uid="{00000000-0005-0000-0000-00009ABC0000}"/>
    <cellStyle name="Note 6 8 3 4 5 3" xfId="44967" xr:uid="{00000000-0005-0000-0000-00009BBC0000}"/>
    <cellStyle name="Note 6 8 3 4 6" xfId="15581" xr:uid="{00000000-0005-0000-0000-00009CBC0000}"/>
    <cellStyle name="Note 6 8 3 4 6 2" xfId="33016" xr:uid="{00000000-0005-0000-0000-00009DBC0000}"/>
    <cellStyle name="Note 6 8 3 4 6 3" xfId="47469" xr:uid="{00000000-0005-0000-0000-00009EBC0000}"/>
    <cellStyle name="Note 6 8 3 4 7" xfId="20086" xr:uid="{00000000-0005-0000-0000-00009FBC0000}"/>
    <cellStyle name="Note 6 8 3 4 8" xfId="20743" xr:uid="{00000000-0005-0000-0000-0000A0BC0000}"/>
    <cellStyle name="Note 6 8 3 5" xfId="5753" xr:uid="{00000000-0005-0000-0000-0000A1BC0000}"/>
    <cellStyle name="Note 6 8 3 5 2" xfId="14940" xr:uid="{00000000-0005-0000-0000-0000A2BC0000}"/>
    <cellStyle name="Note 6 8 3 5 2 2" xfId="32375" xr:uid="{00000000-0005-0000-0000-0000A3BC0000}"/>
    <cellStyle name="Note 6 8 3 5 2 3" xfId="46828" xr:uid="{00000000-0005-0000-0000-0000A4BC0000}"/>
    <cellStyle name="Note 6 8 3 5 3" xfId="17401" xr:uid="{00000000-0005-0000-0000-0000A5BC0000}"/>
    <cellStyle name="Note 6 8 3 5 3 2" xfId="34836" xr:uid="{00000000-0005-0000-0000-0000A6BC0000}"/>
    <cellStyle name="Note 6 8 3 5 3 3" xfId="49289" xr:uid="{00000000-0005-0000-0000-0000A7BC0000}"/>
    <cellStyle name="Note 6 8 3 5 4" xfId="23189" xr:uid="{00000000-0005-0000-0000-0000A8BC0000}"/>
    <cellStyle name="Note 6 8 3 5 5" xfId="37642" xr:uid="{00000000-0005-0000-0000-0000A9BC0000}"/>
    <cellStyle name="Note 6 8 3 6" xfId="8215" xr:uid="{00000000-0005-0000-0000-0000AABC0000}"/>
    <cellStyle name="Note 6 8 3 6 2" xfId="25650" xr:uid="{00000000-0005-0000-0000-0000ABBC0000}"/>
    <cellStyle name="Note 6 8 3 6 3" xfId="40103" xr:uid="{00000000-0005-0000-0000-0000ACBC0000}"/>
    <cellStyle name="Note 6 8 3 7" xfId="10656" xr:uid="{00000000-0005-0000-0000-0000ADBC0000}"/>
    <cellStyle name="Note 6 8 3 7 2" xfId="28091" xr:uid="{00000000-0005-0000-0000-0000AEBC0000}"/>
    <cellStyle name="Note 6 8 3 7 3" xfId="42544" xr:uid="{00000000-0005-0000-0000-0000AFBC0000}"/>
    <cellStyle name="Note 6 8 3 8" xfId="13076" xr:uid="{00000000-0005-0000-0000-0000B0BC0000}"/>
    <cellStyle name="Note 6 8 3 8 2" xfId="30511" xr:uid="{00000000-0005-0000-0000-0000B1BC0000}"/>
    <cellStyle name="Note 6 8 3 8 3" xfId="44964" xr:uid="{00000000-0005-0000-0000-0000B2BC0000}"/>
    <cellStyle name="Note 6 8 3 9" xfId="20083" xr:uid="{00000000-0005-0000-0000-0000B3BC0000}"/>
    <cellStyle name="Note 6 8 4" xfId="3246" xr:uid="{00000000-0005-0000-0000-0000B4BC0000}"/>
    <cellStyle name="Note 6 8 4 2" xfId="3247" xr:uid="{00000000-0005-0000-0000-0000B5BC0000}"/>
    <cellStyle name="Note 6 8 4 2 2" xfId="5758" xr:uid="{00000000-0005-0000-0000-0000B6BC0000}"/>
    <cellStyle name="Note 6 8 4 2 2 2" xfId="14944" xr:uid="{00000000-0005-0000-0000-0000B7BC0000}"/>
    <cellStyle name="Note 6 8 4 2 2 2 2" xfId="32379" xr:uid="{00000000-0005-0000-0000-0000B8BC0000}"/>
    <cellStyle name="Note 6 8 4 2 2 2 3" xfId="46832" xr:uid="{00000000-0005-0000-0000-0000B9BC0000}"/>
    <cellStyle name="Note 6 8 4 2 2 3" xfId="17405" xr:uid="{00000000-0005-0000-0000-0000BABC0000}"/>
    <cellStyle name="Note 6 8 4 2 2 3 2" xfId="34840" xr:uid="{00000000-0005-0000-0000-0000BBBC0000}"/>
    <cellStyle name="Note 6 8 4 2 2 3 3" xfId="49293" xr:uid="{00000000-0005-0000-0000-0000BCBC0000}"/>
    <cellStyle name="Note 6 8 4 2 2 4" xfId="23194" xr:uid="{00000000-0005-0000-0000-0000BDBC0000}"/>
    <cellStyle name="Note 6 8 4 2 2 5" xfId="37647" xr:uid="{00000000-0005-0000-0000-0000BEBC0000}"/>
    <cellStyle name="Note 6 8 4 2 3" xfId="8220" xr:uid="{00000000-0005-0000-0000-0000BFBC0000}"/>
    <cellStyle name="Note 6 8 4 2 3 2" xfId="25655" xr:uid="{00000000-0005-0000-0000-0000C0BC0000}"/>
    <cellStyle name="Note 6 8 4 2 3 3" xfId="40108" xr:uid="{00000000-0005-0000-0000-0000C1BC0000}"/>
    <cellStyle name="Note 6 8 4 2 4" xfId="10661" xr:uid="{00000000-0005-0000-0000-0000C2BC0000}"/>
    <cellStyle name="Note 6 8 4 2 4 2" xfId="28096" xr:uid="{00000000-0005-0000-0000-0000C3BC0000}"/>
    <cellStyle name="Note 6 8 4 2 4 3" xfId="42549" xr:uid="{00000000-0005-0000-0000-0000C4BC0000}"/>
    <cellStyle name="Note 6 8 4 2 5" xfId="13081" xr:uid="{00000000-0005-0000-0000-0000C5BC0000}"/>
    <cellStyle name="Note 6 8 4 2 5 2" xfId="30516" xr:uid="{00000000-0005-0000-0000-0000C6BC0000}"/>
    <cellStyle name="Note 6 8 4 2 5 3" xfId="44969" xr:uid="{00000000-0005-0000-0000-0000C7BC0000}"/>
    <cellStyle name="Note 6 8 4 2 6" xfId="20088" xr:uid="{00000000-0005-0000-0000-0000C8BC0000}"/>
    <cellStyle name="Note 6 8 4 3" xfId="3248" xr:uid="{00000000-0005-0000-0000-0000C9BC0000}"/>
    <cellStyle name="Note 6 8 4 3 2" xfId="5759" xr:uid="{00000000-0005-0000-0000-0000CABC0000}"/>
    <cellStyle name="Note 6 8 4 3 2 2" xfId="14945" xr:uid="{00000000-0005-0000-0000-0000CBBC0000}"/>
    <cellStyle name="Note 6 8 4 3 2 2 2" xfId="32380" xr:uid="{00000000-0005-0000-0000-0000CCBC0000}"/>
    <cellStyle name="Note 6 8 4 3 2 2 3" xfId="46833" xr:uid="{00000000-0005-0000-0000-0000CDBC0000}"/>
    <cellStyle name="Note 6 8 4 3 2 3" xfId="17406" xr:uid="{00000000-0005-0000-0000-0000CEBC0000}"/>
    <cellStyle name="Note 6 8 4 3 2 3 2" xfId="34841" xr:uid="{00000000-0005-0000-0000-0000CFBC0000}"/>
    <cellStyle name="Note 6 8 4 3 2 3 3" xfId="49294" xr:uid="{00000000-0005-0000-0000-0000D0BC0000}"/>
    <cellStyle name="Note 6 8 4 3 2 4" xfId="23195" xr:uid="{00000000-0005-0000-0000-0000D1BC0000}"/>
    <cellStyle name="Note 6 8 4 3 2 5" xfId="37648" xr:uid="{00000000-0005-0000-0000-0000D2BC0000}"/>
    <cellStyle name="Note 6 8 4 3 3" xfId="8221" xr:uid="{00000000-0005-0000-0000-0000D3BC0000}"/>
    <cellStyle name="Note 6 8 4 3 3 2" xfId="25656" xr:uid="{00000000-0005-0000-0000-0000D4BC0000}"/>
    <cellStyle name="Note 6 8 4 3 3 3" xfId="40109" xr:uid="{00000000-0005-0000-0000-0000D5BC0000}"/>
    <cellStyle name="Note 6 8 4 3 4" xfId="10662" xr:uid="{00000000-0005-0000-0000-0000D6BC0000}"/>
    <cellStyle name="Note 6 8 4 3 4 2" xfId="28097" xr:uid="{00000000-0005-0000-0000-0000D7BC0000}"/>
    <cellStyle name="Note 6 8 4 3 4 3" xfId="42550" xr:uid="{00000000-0005-0000-0000-0000D8BC0000}"/>
    <cellStyle name="Note 6 8 4 3 5" xfId="13082" xr:uid="{00000000-0005-0000-0000-0000D9BC0000}"/>
    <cellStyle name="Note 6 8 4 3 5 2" xfId="30517" xr:uid="{00000000-0005-0000-0000-0000DABC0000}"/>
    <cellStyle name="Note 6 8 4 3 5 3" xfId="44970" xr:uid="{00000000-0005-0000-0000-0000DBBC0000}"/>
    <cellStyle name="Note 6 8 4 3 6" xfId="20089" xr:uid="{00000000-0005-0000-0000-0000DCBC0000}"/>
    <cellStyle name="Note 6 8 4 4" xfId="3249" xr:uid="{00000000-0005-0000-0000-0000DDBC0000}"/>
    <cellStyle name="Note 6 8 4 4 2" xfId="5760" xr:uid="{00000000-0005-0000-0000-0000DEBC0000}"/>
    <cellStyle name="Note 6 8 4 4 2 2" xfId="23196" xr:uid="{00000000-0005-0000-0000-0000DFBC0000}"/>
    <cellStyle name="Note 6 8 4 4 2 3" xfId="37649" xr:uid="{00000000-0005-0000-0000-0000E0BC0000}"/>
    <cellStyle name="Note 6 8 4 4 3" xfId="8222" xr:uid="{00000000-0005-0000-0000-0000E1BC0000}"/>
    <cellStyle name="Note 6 8 4 4 3 2" xfId="25657" xr:uid="{00000000-0005-0000-0000-0000E2BC0000}"/>
    <cellStyle name="Note 6 8 4 4 3 3" xfId="40110" xr:uid="{00000000-0005-0000-0000-0000E3BC0000}"/>
    <cellStyle name="Note 6 8 4 4 4" xfId="10663" xr:uid="{00000000-0005-0000-0000-0000E4BC0000}"/>
    <cellStyle name="Note 6 8 4 4 4 2" xfId="28098" xr:uid="{00000000-0005-0000-0000-0000E5BC0000}"/>
    <cellStyle name="Note 6 8 4 4 4 3" xfId="42551" xr:uid="{00000000-0005-0000-0000-0000E6BC0000}"/>
    <cellStyle name="Note 6 8 4 4 5" xfId="13083" xr:uid="{00000000-0005-0000-0000-0000E7BC0000}"/>
    <cellStyle name="Note 6 8 4 4 5 2" xfId="30518" xr:uid="{00000000-0005-0000-0000-0000E8BC0000}"/>
    <cellStyle name="Note 6 8 4 4 5 3" xfId="44971" xr:uid="{00000000-0005-0000-0000-0000E9BC0000}"/>
    <cellStyle name="Note 6 8 4 4 6" xfId="15582" xr:uid="{00000000-0005-0000-0000-0000EABC0000}"/>
    <cellStyle name="Note 6 8 4 4 6 2" xfId="33017" xr:uid="{00000000-0005-0000-0000-0000EBBC0000}"/>
    <cellStyle name="Note 6 8 4 4 6 3" xfId="47470" xr:uid="{00000000-0005-0000-0000-0000ECBC0000}"/>
    <cellStyle name="Note 6 8 4 4 7" xfId="20090" xr:uid="{00000000-0005-0000-0000-0000EDBC0000}"/>
    <cellStyle name="Note 6 8 4 4 8" xfId="20744" xr:uid="{00000000-0005-0000-0000-0000EEBC0000}"/>
    <cellStyle name="Note 6 8 4 5" xfId="5757" xr:uid="{00000000-0005-0000-0000-0000EFBC0000}"/>
    <cellStyle name="Note 6 8 4 5 2" xfId="14943" xr:uid="{00000000-0005-0000-0000-0000F0BC0000}"/>
    <cellStyle name="Note 6 8 4 5 2 2" xfId="32378" xr:uid="{00000000-0005-0000-0000-0000F1BC0000}"/>
    <cellStyle name="Note 6 8 4 5 2 3" xfId="46831" xr:uid="{00000000-0005-0000-0000-0000F2BC0000}"/>
    <cellStyle name="Note 6 8 4 5 3" xfId="17404" xr:uid="{00000000-0005-0000-0000-0000F3BC0000}"/>
    <cellStyle name="Note 6 8 4 5 3 2" xfId="34839" xr:uid="{00000000-0005-0000-0000-0000F4BC0000}"/>
    <cellStyle name="Note 6 8 4 5 3 3" xfId="49292" xr:uid="{00000000-0005-0000-0000-0000F5BC0000}"/>
    <cellStyle name="Note 6 8 4 5 4" xfId="23193" xr:uid="{00000000-0005-0000-0000-0000F6BC0000}"/>
    <cellStyle name="Note 6 8 4 5 5" xfId="37646" xr:uid="{00000000-0005-0000-0000-0000F7BC0000}"/>
    <cellStyle name="Note 6 8 4 6" xfId="8219" xr:uid="{00000000-0005-0000-0000-0000F8BC0000}"/>
    <cellStyle name="Note 6 8 4 6 2" xfId="25654" xr:uid="{00000000-0005-0000-0000-0000F9BC0000}"/>
    <cellStyle name="Note 6 8 4 6 3" xfId="40107" xr:uid="{00000000-0005-0000-0000-0000FABC0000}"/>
    <cellStyle name="Note 6 8 4 7" xfId="10660" xr:uid="{00000000-0005-0000-0000-0000FBBC0000}"/>
    <cellStyle name="Note 6 8 4 7 2" xfId="28095" xr:uid="{00000000-0005-0000-0000-0000FCBC0000}"/>
    <cellStyle name="Note 6 8 4 7 3" xfId="42548" xr:uid="{00000000-0005-0000-0000-0000FDBC0000}"/>
    <cellStyle name="Note 6 8 4 8" xfId="13080" xr:uid="{00000000-0005-0000-0000-0000FEBC0000}"/>
    <cellStyle name="Note 6 8 4 8 2" xfId="30515" xr:uid="{00000000-0005-0000-0000-0000FFBC0000}"/>
    <cellStyle name="Note 6 8 4 8 3" xfId="44968" xr:uid="{00000000-0005-0000-0000-000000BD0000}"/>
    <cellStyle name="Note 6 8 4 9" xfId="20087" xr:uid="{00000000-0005-0000-0000-000001BD0000}"/>
    <cellStyle name="Note 6 8 5" xfId="3250" xr:uid="{00000000-0005-0000-0000-000002BD0000}"/>
    <cellStyle name="Note 6 8 5 2" xfId="3251" xr:uid="{00000000-0005-0000-0000-000003BD0000}"/>
    <cellStyle name="Note 6 8 5 2 2" xfId="5762" xr:uid="{00000000-0005-0000-0000-000004BD0000}"/>
    <cellStyle name="Note 6 8 5 2 2 2" xfId="14947" xr:uid="{00000000-0005-0000-0000-000005BD0000}"/>
    <cellStyle name="Note 6 8 5 2 2 2 2" xfId="32382" xr:uid="{00000000-0005-0000-0000-000006BD0000}"/>
    <cellStyle name="Note 6 8 5 2 2 2 3" xfId="46835" xr:uid="{00000000-0005-0000-0000-000007BD0000}"/>
    <cellStyle name="Note 6 8 5 2 2 3" xfId="17408" xr:uid="{00000000-0005-0000-0000-000008BD0000}"/>
    <cellStyle name="Note 6 8 5 2 2 3 2" xfId="34843" xr:uid="{00000000-0005-0000-0000-000009BD0000}"/>
    <cellStyle name="Note 6 8 5 2 2 3 3" xfId="49296" xr:uid="{00000000-0005-0000-0000-00000ABD0000}"/>
    <cellStyle name="Note 6 8 5 2 2 4" xfId="23198" xr:uid="{00000000-0005-0000-0000-00000BBD0000}"/>
    <cellStyle name="Note 6 8 5 2 2 5" xfId="37651" xr:uid="{00000000-0005-0000-0000-00000CBD0000}"/>
    <cellStyle name="Note 6 8 5 2 3" xfId="8224" xr:uid="{00000000-0005-0000-0000-00000DBD0000}"/>
    <cellStyle name="Note 6 8 5 2 3 2" xfId="25659" xr:uid="{00000000-0005-0000-0000-00000EBD0000}"/>
    <cellStyle name="Note 6 8 5 2 3 3" xfId="40112" xr:uid="{00000000-0005-0000-0000-00000FBD0000}"/>
    <cellStyle name="Note 6 8 5 2 4" xfId="10665" xr:uid="{00000000-0005-0000-0000-000010BD0000}"/>
    <cellStyle name="Note 6 8 5 2 4 2" xfId="28100" xr:uid="{00000000-0005-0000-0000-000011BD0000}"/>
    <cellStyle name="Note 6 8 5 2 4 3" xfId="42553" xr:uid="{00000000-0005-0000-0000-000012BD0000}"/>
    <cellStyle name="Note 6 8 5 2 5" xfId="13085" xr:uid="{00000000-0005-0000-0000-000013BD0000}"/>
    <cellStyle name="Note 6 8 5 2 5 2" xfId="30520" xr:uid="{00000000-0005-0000-0000-000014BD0000}"/>
    <cellStyle name="Note 6 8 5 2 5 3" xfId="44973" xr:uid="{00000000-0005-0000-0000-000015BD0000}"/>
    <cellStyle name="Note 6 8 5 2 6" xfId="20092" xr:uid="{00000000-0005-0000-0000-000016BD0000}"/>
    <cellStyle name="Note 6 8 5 3" xfId="3252" xr:uid="{00000000-0005-0000-0000-000017BD0000}"/>
    <cellStyle name="Note 6 8 5 3 2" xfId="5763" xr:uid="{00000000-0005-0000-0000-000018BD0000}"/>
    <cellStyle name="Note 6 8 5 3 2 2" xfId="14948" xr:uid="{00000000-0005-0000-0000-000019BD0000}"/>
    <cellStyle name="Note 6 8 5 3 2 2 2" xfId="32383" xr:uid="{00000000-0005-0000-0000-00001ABD0000}"/>
    <cellStyle name="Note 6 8 5 3 2 2 3" xfId="46836" xr:uid="{00000000-0005-0000-0000-00001BBD0000}"/>
    <cellStyle name="Note 6 8 5 3 2 3" xfId="17409" xr:uid="{00000000-0005-0000-0000-00001CBD0000}"/>
    <cellStyle name="Note 6 8 5 3 2 3 2" xfId="34844" xr:uid="{00000000-0005-0000-0000-00001DBD0000}"/>
    <cellStyle name="Note 6 8 5 3 2 3 3" xfId="49297" xr:uid="{00000000-0005-0000-0000-00001EBD0000}"/>
    <cellStyle name="Note 6 8 5 3 2 4" xfId="23199" xr:uid="{00000000-0005-0000-0000-00001FBD0000}"/>
    <cellStyle name="Note 6 8 5 3 2 5" xfId="37652" xr:uid="{00000000-0005-0000-0000-000020BD0000}"/>
    <cellStyle name="Note 6 8 5 3 3" xfId="8225" xr:uid="{00000000-0005-0000-0000-000021BD0000}"/>
    <cellStyle name="Note 6 8 5 3 3 2" xfId="25660" xr:uid="{00000000-0005-0000-0000-000022BD0000}"/>
    <cellStyle name="Note 6 8 5 3 3 3" xfId="40113" xr:uid="{00000000-0005-0000-0000-000023BD0000}"/>
    <cellStyle name="Note 6 8 5 3 4" xfId="10666" xr:uid="{00000000-0005-0000-0000-000024BD0000}"/>
    <cellStyle name="Note 6 8 5 3 4 2" xfId="28101" xr:uid="{00000000-0005-0000-0000-000025BD0000}"/>
    <cellStyle name="Note 6 8 5 3 4 3" xfId="42554" xr:uid="{00000000-0005-0000-0000-000026BD0000}"/>
    <cellStyle name="Note 6 8 5 3 5" xfId="13086" xr:uid="{00000000-0005-0000-0000-000027BD0000}"/>
    <cellStyle name="Note 6 8 5 3 5 2" xfId="30521" xr:uid="{00000000-0005-0000-0000-000028BD0000}"/>
    <cellStyle name="Note 6 8 5 3 5 3" xfId="44974" xr:uid="{00000000-0005-0000-0000-000029BD0000}"/>
    <cellStyle name="Note 6 8 5 3 6" xfId="20093" xr:uid="{00000000-0005-0000-0000-00002ABD0000}"/>
    <cellStyle name="Note 6 8 5 4" xfId="3253" xr:uid="{00000000-0005-0000-0000-00002BBD0000}"/>
    <cellStyle name="Note 6 8 5 4 2" xfId="5764" xr:uid="{00000000-0005-0000-0000-00002CBD0000}"/>
    <cellStyle name="Note 6 8 5 4 2 2" xfId="23200" xr:uid="{00000000-0005-0000-0000-00002DBD0000}"/>
    <cellStyle name="Note 6 8 5 4 2 3" xfId="37653" xr:uid="{00000000-0005-0000-0000-00002EBD0000}"/>
    <cellStyle name="Note 6 8 5 4 3" xfId="8226" xr:uid="{00000000-0005-0000-0000-00002FBD0000}"/>
    <cellStyle name="Note 6 8 5 4 3 2" xfId="25661" xr:uid="{00000000-0005-0000-0000-000030BD0000}"/>
    <cellStyle name="Note 6 8 5 4 3 3" xfId="40114" xr:uid="{00000000-0005-0000-0000-000031BD0000}"/>
    <cellStyle name="Note 6 8 5 4 4" xfId="10667" xr:uid="{00000000-0005-0000-0000-000032BD0000}"/>
    <cellStyle name="Note 6 8 5 4 4 2" xfId="28102" xr:uid="{00000000-0005-0000-0000-000033BD0000}"/>
    <cellStyle name="Note 6 8 5 4 4 3" xfId="42555" xr:uid="{00000000-0005-0000-0000-000034BD0000}"/>
    <cellStyle name="Note 6 8 5 4 5" xfId="13087" xr:uid="{00000000-0005-0000-0000-000035BD0000}"/>
    <cellStyle name="Note 6 8 5 4 5 2" xfId="30522" xr:uid="{00000000-0005-0000-0000-000036BD0000}"/>
    <cellStyle name="Note 6 8 5 4 5 3" xfId="44975" xr:uid="{00000000-0005-0000-0000-000037BD0000}"/>
    <cellStyle name="Note 6 8 5 4 6" xfId="15583" xr:uid="{00000000-0005-0000-0000-000038BD0000}"/>
    <cellStyle name="Note 6 8 5 4 6 2" xfId="33018" xr:uid="{00000000-0005-0000-0000-000039BD0000}"/>
    <cellStyle name="Note 6 8 5 4 6 3" xfId="47471" xr:uid="{00000000-0005-0000-0000-00003ABD0000}"/>
    <cellStyle name="Note 6 8 5 4 7" xfId="20094" xr:uid="{00000000-0005-0000-0000-00003BBD0000}"/>
    <cellStyle name="Note 6 8 5 4 8" xfId="20745" xr:uid="{00000000-0005-0000-0000-00003CBD0000}"/>
    <cellStyle name="Note 6 8 5 5" xfId="5761" xr:uid="{00000000-0005-0000-0000-00003DBD0000}"/>
    <cellStyle name="Note 6 8 5 5 2" xfId="14946" xr:uid="{00000000-0005-0000-0000-00003EBD0000}"/>
    <cellStyle name="Note 6 8 5 5 2 2" xfId="32381" xr:uid="{00000000-0005-0000-0000-00003FBD0000}"/>
    <cellStyle name="Note 6 8 5 5 2 3" xfId="46834" xr:uid="{00000000-0005-0000-0000-000040BD0000}"/>
    <cellStyle name="Note 6 8 5 5 3" xfId="17407" xr:uid="{00000000-0005-0000-0000-000041BD0000}"/>
    <cellStyle name="Note 6 8 5 5 3 2" xfId="34842" xr:uid="{00000000-0005-0000-0000-000042BD0000}"/>
    <cellStyle name="Note 6 8 5 5 3 3" xfId="49295" xr:uid="{00000000-0005-0000-0000-000043BD0000}"/>
    <cellStyle name="Note 6 8 5 5 4" xfId="23197" xr:uid="{00000000-0005-0000-0000-000044BD0000}"/>
    <cellStyle name="Note 6 8 5 5 5" xfId="37650" xr:uid="{00000000-0005-0000-0000-000045BD0000}"/>
    <cellStyle name="Note 6 8 5 6" xfId="8223" xr:uid="{00000000-0005-0000-0000-000046BD0000}"/>
    <cellStyle name="Note 6 8 5 6 2" xfId="25658" xr:uid="{00000000-0005-0000-0000-000047BD0000}"/>
    <cellStyle name="Note 6 8 5 6 3" xfId="40111" xr:uid="{00000000-0005-0000-0000-000048BD0000}"/>
    <cellStyle name="Note 6 8 5 7" xfId="10664" xr:uid="{00000000-0005-0000-0000-000049BD0000}"/>
    <cellStyle name="Note 6 8 5 7 2" xfId="28099" xr:uid="{00000000-0005-0000-0000-00004ABD0000}"/>
    <cellStyle name="Note 6 8 5 7 3" xfId="42552" xr:uid="{00000000-0005-0000-0000-00004BBD0000}"/>
    <cellStyle name="Note 6 8 5 8" xfId="13084" xr:uid="{00000000-0005-0000-0000-00004CBD0000}"/>
    <cellStyle name="Note 6 8 5 8 2" xfId="30519" xr:uid="{00000000-0005-0000-0000-00004DBD0000}"/>
    <cellStyle name="Note 6 8 5 8 3" xfId="44972" xr:uid="{00000000-0005-0000-0000-00004EBD0000}"/>
    <cellStyle name="Note 6 8 5 9" xfId="20091" xr:uid="{00000000-0005-0000-0000-00004FBD0000}"/>
    <cellStyle name="Note 6 8 6" xfId="3254" xr:uid="{00000000-0005-0000-0000-000050BD0000}"/>
    <cellStyle name="Note 6 8 6 2" xfId="5765" xr:uid="{00000000-0005-0000-0000-000051BD0000}"/>
    <cellStyle name="Note 6 8 6 2 2" xfId="14949" xr:uid="{00000000-0005-0000-0000-000052BD0000}"/>
    <cellStyle name="Note 6 8 6 2 2 2" xfId="32384" xr:uid="{00000000-0005-0000-0000-000053BD0000}"/>
    <cellStyle name="Note 6 8 6 2 2 3" xfId="46837" xr:uid="{00000000-0005-0000-0000-000054BD0000}"/>
    <cellStyle name="Note 6 8 6 2 3" xfId="17410" xr:uid="{00000000-0005-0000-0000-000055BD0000}"/>
    <cellStyle name="Note 6 8 6 2 3 2" xfId="34845" xr:uid="{00000000-0005-0000-0000-000056BD0000}"/>
    <cellStyle name="Note 6 8 6 2 3 3" xfId="49298" xr:uid="{00000000-0005-0000-0000-000057BD0000}"/>
    <cellStyle name="Note 6 8 6 2 4" xfId="23201" xr:uid="{00000000-0005-0000-0000-000058BD0000}"/>
    <cellStyle name="Note 6 8 6 2 5" xfId="37654" xr:uid="{00000000-0005-0000-0000-000059BD0000}"/>
    <cellStyle name="Note 6 8 6 3" xfId="8227" xr:uid="{00000000-0005-0000-0000-00005ABD0000}"/>
    <cellStyle name="Note 6 8 6 3 2" xfId="25662" xr:uid="{00000000-0005-0000-0000-00005BBD0000}"/>
    <cellStyle name="Note 6 8 6 3 3" xfId="40115" xr:uid="{00000000-0005-0000-0000-00005CBD0000}"/>
    <cellStyle name="Note 6 8 6 4" xfId="10668" xr:uid="{00000000-0005-0000-0000-00005DBD0000}"/>
    <cellStyle name="Note 6 8 6 4 2" xfId="28103" xr:uid="{00000000-0005-0000-0000-00005EBD0000}"/>
    <cellStyle name="Note 6 8 6 4 3" xfId="42556" xr:uid="{00000000-0005-0000-0000-00005FBD0000}"/>
    <cellStyle name="Note 6 8 6 5" xfId="13088" xr:uid="{00000000-0005-0000-0000-000060BD0000}"/>
    <cellStyle name="Note 6 8 6 5 2" xfId="30523" xr:uid="{00000000-0005-0000-0000-000061BD0000}"/>
    <cellStyle name="Note 6 8 6 5 3" xfId="44976" xr:uid="{00000000-0005-0000-0000-000062BD0000}"/>
    <cellStyle name="Note 6 8 6 6" xfId="20095" xr:uid="{00000000-0005-0000-0000-000063BD0000}"/>
    <cellStyle name="Note 6 8 7" xfId="3255" xr:uid="{00000000-0005-0000-0000-000064BD0000}"/>
    <cellStyle name="Note 6 8 7 2" xfId="5766" xr:uid="{00000000-0005-0000-0000-000065BD0000}"/>
    <cellStyle name="Note 6 8 7 2 2" xfId="14950" xr:uid="{00000000-0005-0000-0000-000066BD0000}"/>
    <cellStyle name="Note 6 8 7 2 2 2" xfId="32385" xr:uid="{00000000-0005-0000-0000-000067BD0000}"/>
    <cellStyle name="Note 6 8 7 2 2 3" xfId="46838" xr:uid="{00000000-0005-0000-0000-000068BD0000}"/>
    <cellStyle name="Note 6 8 7 2 3" xfId="17411" xr:uid="{00000000-0005-0000-0000-000069BD0000}"/>
    <cellStyle name="Note 6 8 7 2 3 2" xfId="34846" xr:uid="{00000000-0005-0000-0000-00006ABD0000}"/>
    <cellStyle name="Note 6 8 7 2 3 3" xfId="49299" xr:uid="{00000000-0005-0000-0000-00006BBD0000}"/>
    <cellStyle name="Note 6 8 7 2 4" xfId="23202" xr:uid="{00000000-0005-0000-0000-00006CBD0000}"/>
    <cellStyle name="Note 6 8 7 2 5" xfId="37655" xr:uid="{00000000-0005-0000-0000-00006DBD0000}"/>
    <cellStyle name="Note 6 8 7 3" xfId="8228" xr:uid="{00000000-0005-0000-0000-00006EBD0000}"/>
    <cellStyle name="Note 6 8 7 3 2" xfId="25663" xr:uid="{00000000-0005-0000-0000-00006FBD0000}"/>
    <cellStyle name="Note 6 8 7 3 3" xfId="40116" xr:uid="{00000000-0005-0000-0000-000070BD0000}"/>
    <cellStyle name="Note 6 8 7 4" xfId="10669" xr:uid="{00000000-0005-0000-0000-000071BD0000}"/>
    <cellStyle name="Note 6 8 7 4 2" xfId="28104" xr:uid="{00000000-0005-0000-0000-000072BD0000}"/>
    <cellStyle name="Note 6 8 7 4 3" xfId="42557" xr:uid="{00000000-0005-0000-0000-000073BD0000}"/>
    <cellStyle name="Note 6 8 7 5" xfId="13089" xr:uid="{00000000-0005-0000-0000-000074BD0000}"/>
    <cellStyle name="Note 6 8 7 5 2" xfId="30524" xr:uid="{00000000-0005-0000-0000-000075BD0000}"/>
    <cellStyle name="Note 6 8 7 5 3" xfId="44977" xr:uid="{00000000-0005-0000-0000-000076BD0000}"/>
    <cellStyle name="Note 6 8 7 6" xfId="20096" xr:uid="{00000000-0005-0000-0000-000077BD0000}"/>
    <cellStyle name="Note 6 8 8" xfId="3256" xr:uid="{00000000-0005-0000-0000-000078BD0000}"/>
    <cellStyle name="Note 6 8 8 2" xfId="5767" xr:uid="{00000000-0005-0000-0000-000079BD0000}"/>
    <cellStyle name="Note 6 8 8 2 2" xfId="23203" xr:uid="{00000000-0005-0000-0000-00007ABD0000}"/>
    <cellStyle name="Note 6 8 8 2 3" xfId="37656" xr:uid="{00000000-0005-0000-0000-00007BBD0000}"/>
    <cellStyle name="Note 6 8 8 3" xfId="8229" xr:uid="{00000000-0005-0000-0000-00007CBD0000}"/>
    <cellStyle name="Note 6 8 8 3 2" xfId="25664" xr:uid="{00000000-0005-0000-0000-00007DBD0000}"/>
    <cellStyle name="Note 6 8 8 3 3" xfId="40117" xr:uid="{00000000-0005-0000-0000-00007EBD0000}"/>
    <cellStyle name="Note 6 8 8 4" xfId="10670" xr:uid="{00000000-0005-0000-0000-00007FBD0000}"/>
    <cellStyle name="Note 6 8 8 4 2" xfId="28105" xr:uid="{00000000-0005-0000-0000-000080BD0000}"/>
    <cellStyle name="Note 6 8 8 4 3" xfId="42558" xr:uid="{00000000-0005-0000-0000-000081BD0000}"/>
    <cellStyle name="Note 6 8 8 5" xfId="13090" xr:uid="{00000000-0005-0000-0000-000082BD0000}"/>
    <cellStyle name="Note 6 8 8 5 2" xfId="30525" xr:uid="{00000000-0005-0000-0000-000083BD0000}"/>
    <cellStyle name="Note 6 8 8 5 3" xfId="44978" xr:uid="{00000000-0005-0000-0000-000084BD0000}"/>
    <cellStyle name="Note 6 8 8 6" xfId="15584" xr:uid="{00000000-0005-0000-0000-000085BD0000}"/>
    <cellStyle name="Note 6 8 8 6 2" xfId="33019" xr:uid="{00000000-0005-0000-0000-000086BD0000}"/>
    <cellStyle name="Note 6 8 8 6 3" xfId="47472" xr:uid="{00000000-0005-0000-0000-000087BD0000}"/>
    <cellStyle name="Note 6 8 8 7" xfId="20097" xr:uid="{00000000-0005-0000-0000-000088BD0000}"/>
    <cellStyle name="Note 6 8 8 8" xfId="20746" xr:uid="{00000000-0005-0000-0000-000089BD0000}"/>
    <cellStyle name="Note 6 8 9" xfId="5748" xr:uid="{00000000-0005-0000-0000-00008ABD0000}"/>
    <cellStyle name="Note 6 8 9 2" xfId="14936" xr:uid="{00000000-0005-0000-0000-00008BBD0000}"/>
    <cellStyle name="Note 6 8 9 2 2" xfId="32371" xr:uid="{00000000-0005-0000-0000-00008CBD0000}"/>
    <cellStyle name="Note 6 8 9 2 3" xfId="46824" xr:uid="{00000000-0005-0000-0000-00008DBD0000}"/>
    <cellStyle name="Note 6 8 9 3" xfId="17397" xr:uid="{00000000-0005-0000-0000-00008EBD0000}"/>
    <cellStyle name="Note 6 8 9 3 2" xfId="34832" xr:uid="{00000000-0005-0000-0000-00008FBD0000}"/>
    <cellStyle name="Note 6 8 9 3 3" xfId="49285" xr:uid="{00000000-0005-0000-0000-000090BD0000}"/>
    <cellStyle name="Note 6 8 9 4" xfId="23184" xr:uid="{00000000-0005-0000-0000-000091BD0000}"/>
    <cellStyle name="Note 6 8 9 5" xfId="37637" xr:uid="{00000000-0005-0000-0000-000092BD0000}"/>
    <cellStyle name="Note 6 9" xfId="3257" xr:uid="{00000000-0005-0000-0000-000093BD0000}"/>
    <cellStyle name="Note 6 9 10" xfId="8230" xr:uid="{00000000-0005-0000-0000-000094BD0000}"/>
    <cellStyle name="Note 6 9 10 2" xfId="25665" xr:uid="{00000000-0005-0000-0000-000095BD0000}"/>
    <cellStyle name="Note 6 9 10 3" xfId="40118" xr:uid="{00000000-0005-0000-0000-000096BD0000}"/>
    <cellStyle name="Note 6 9 11" xfId="10671" xr:uid="{00000000-0005-0000-0000-000097BD0000}"/>
    <cellStyle name="Note 6 9 11 2" xfId="28106" xr:uid="{00000000-0005-0000-0000-000098BD0000}"/>
    <cellStyle name="Note 6 9 11 3" xfId="42559" xr:uid="{00000000-0005-0000-0000-000099BD0000}"/>
    <cellStyle name="Note 6 9 12" xfId="13091" xr:uid="{00000000-0005-0000-0000-00009ABD0000}"/>
    <cellStyle name="Note 6 9 12 2" xfId="30526" xr:uid="{00000000-0005-0000-0000-00009BBD0000}"/>
    <cellStyle name="Note 6 9 12 3" xfId="44979" xr:uid="{00000000-0005-0000-0000-00009CBD0000}"/>
    <cellStyle name="Note 6 9 13" xfId="20098" xr:uid="{00000000-0005-0000-0000-00009DBD0000}"/>
    <cellStyle name="Note 6 9 2" xfId="3258" xr:uid="{00000000-0005-0000-0000-00009EBD0000}"/>
    <cellStyle name="Note 6 9 2 2" xfId="3259" xr:uid="{00000000-0005-0000-0000-00009FBD0000}"/>
    <cellStyle name="Note 6 9 2 2 2" xfId="5770" xr:uid="{00000000-0005-0000-0000-0000A0BD0000}"/>
    <cellStyle name="Note 6 9 2 2 2 2" xfId="14953" xr:uid="{00000000-0005-0000-0000-0000A1BD0000}"/>
    <cellStyle name="Note 6 9 2 2 2 2 2" xfId="32388" xr:uid="{00000000-0005-0000-0000-0000A2BD0000}"/>
    <cellStyle name="Note 6 9 2 2 2 2 3" xfId="46841" xr:uid="{00000000-0005-0000-0000-0000A3BD0000}"/>
    <cellStyle name="Note 6 9 2 2 2 3" xfId="17414" xr:uid="{00000000-0005-0000-0000-0000A4BD0000}"/>
    <cellStyle name="Note 6 9 2 2 2 3 2" xfId="34849" xr:uid="{00000000-0005-0000-0000-0000A5BD0000}"/>
    <cellStyle name="Note 6 9 2 2 2 3 3" xfId="49302" xr:uid="{00000000-0005-0000-0000-0000A6BD0000}"/>
    <cellStyle name="Note 6 9 2 2 2 4" xfId="23206" xr:uid="{00000000-0005-0000-0000-0000A7BD0000}"/>
    <cellStyle name="Note 6 9 2 2 2 5" xfId="37659" xr:uid="{00000000-0005-0000-0000-0000A8BD0000}"/>
    <cellStyle name="Note 6 9 2 2 3" xfId="8232" xr:uid="{00000000-0005-0000-0000-0000A9BD0000}"/>
    <cellStyle name="Note 6 9 2 2 3 2" xfId="25667" xr:uid="{00000000-0005-0000-0000-0000AABD0000}"/>
    <cellStyle name="Note 6 9 2 2 3 3" xfId="40120" xr:uid="{00000000-0005-0000-0000-0000ABBD0000}"/>
    <cellStyle name="Note 6 9 2 2 4" xfId="10673" xr:uid="{00000000-0005-0000-0000-0000ACBD0000}"/>
    <cellStyle name="Note 6 9 2 2 4 2" xfId="28108" xr:uid="{00000000-0005-0000-0000-0000ADBD0000}"/>
    <cellStyle name="Note 6 9 2 2 4 3" xfId="42561" xr:uid="{00000000-0005-0000-0000-0000AEBD0000}"/>
    <cellStyle name="Note 6 9 2 2 5" xfId="13093" xr:uid="{00000000-0005-0000-0000-0000AFBD0000}"/>
    <cellStyle name="Note 6 9 2 2 5 2" xfId="30528" xr:uid="{00000000-0005-0000-0000-0000B0BD0000}"/>
    <cellStyle name="Note 6 9 2 2 5 3" xfId="44981" xr:uid="{00000000-0005-0000-0000-0000B1BD0000}"/>
    <cellStyle name="Note 6 9 2 2 6" xfId="20100" xr:uid="{00000000-0005-0000-0000-0000B2BD0000}"/>
    <cellStyle name="Note 6 9 2 3" xfId="3260" xr:uid="{00000000-0005-0000-0000-0000B3BD0000}"/>
    <cellStyle name="Note 6 9 2 3 2" xfId="5771" xr:uid="{00000000-0005-0000-0000-0000B4BD0000}"/>
    <cellStyle name="Note 6 9 2 3 2 2" xfId="14954" xr:uid="{00000000-0005-0000-0000-0000B5BD0000}"/>
    <cellStyle name="Note 6 9 2 3 2 2 2" xfId="32389" xr:uid="{00000000-0005-0000-0000-0000B6BD0000}"/>
    <cellStyle name="Note 6 9 2 3 2 2 3" xfId="46842" xr:uid="{00000000-0005-0000-0000-0000B7BD0000}"/>
    <cellStyle name="Note 6 9 2 3 2 3" xfId="17415" xr:uid="{00000000-0005-0000-0000-0000B8BD0000}"/>
    <cellStyle name="Note 6 9 2 3 2 3 2" xfId="34850" xr:uid="{00000000-0005-0000-0000-0000B9BD0000}"/>
    <cellStyle name="Note 6 9 2 3 2 3 3" xfId="49303" xr:uid="{00000000-0005-0000-0000-0000BABD0000}"/>
    <cellStyle name="Note 6 9 2 3 2 4" xfId="23207" xr:uid="{00000000-0005-0000-0000-0000BBBD0000}"/>
    <cellStyle name="Note 6 9 2 3 2 5" xfId="37660" xr:uid="{00000000-0005-0000-0000-0000BCBD0000}"/>
    <cellStyle name="Note 6 9 2 3 3" xfId="8233" xr:uid="{00000000-0005-0000-0000-0000BDBD0000}"/>
    <cellStyle name="Note 6 9 2 3 3 2" xfId="25668" xr:uid="{00000000-0005-0000-0000-0000BEBD0000}"/>
    <cellStyle name="Note 6 9 2 3 3 3" xfId="40121" xr:uid="{00000000-0005-0000-0000-0000BFBD0000}"/>
    <cellStyle name="Note 6 9 2 3 4" xfId="10674" xr:uid="{00000000-0005-0000-0000-0000C0BD0000}"/>
    <cellStyle name="Note 6 9 2 3 4 2" xfId="28109" xr:uid="{00000000-0005-0000-0000-0000C1BD0000}"/>
    <cellStyle name="Note 6 9 2 3 4 3" xfId="42562" xr:uid="{00000000-0005-0000-0000-0000C2BD0000}"/>
    <cellStyle name="Note 6 9 2 3 5" xfId="13094" xr:uid="{00000000-0005-0000-0000-0000C3BD0000}"/>
    <cellStyle name="Note 6 9 2 3 5 2" xfId="30529" xr:uid="{00000000-0005-0000-0000-0000C4BD0000}"/>
    <cellStyle name="Note 6 9 2 3 5 3" xfId="44982" xr:uid="{00000000-0005-0000-0000-0000C5BD0000}"/>
    <cellStyle name="Note 6 9 2 3 6" xfId="20101" xr:uid="{00000000-0005-0000-0000-0000C6BD0000}"/>
    <cellStyle name="Note 6 9 2 4" xfId="3261" xr:uid="{00000000-0005-0000-0000-0000C7BD0000}"/>
    <cellStyle name="Note 6 9 2 4 2" xfId="5772" xr:uid="{00000000-0005-0000-0000-0000C8BD0000}"/>
    <cellStyle name="Note 6 9 2 4 2 2" xfId="23208" xr:uid="{00000000-0005-0000-0000-0000C9BD0000}"/>
    <cellStyle name="Note 6 9 2 4 2 3" xfId="37661" xr:uid="{00000000-0005-0000-0000-0000CABD0000}"/>
    <cellStyle name="Note 6 9 2 4 3" xfId="8234" xr:uid="{00000000-0005-0000-0000-0000CBBD0000}"/>
    <cellStyle name="Note 6 9 2 4 3 2" xfId="25669" xr:uid="{00000000-0005-0000-0000-0000CCBD0000}"/>
    <cellStyle name="Note 6 9 2 4 3 3" xfId="40122" xr:uid="{00000000-0005-0000-0000-0000CDBD0000}"/>
    <cellStyle name="Note 6 9 2 4 4" xfId="10675" xr:uid="{00000000-0005-0000-0000-0000CEBD0000}"/>
    <cellStyle name="Note 6 9 2 4 4 2" xfId="28110" xr:uid="{00000000-0005-0000-0000-0000CFBD0000}"/>
    <cellStyle name="Note 6 9 2 4 4 3" xfId="42563" xr:uid="{00000000-0005-0000-0000-0000D0BD0000}"/>
    <cellStyle name="Note 6 9 2 4 5" xfId="13095" xr:uid="{00000000-0005-0000-0000-0000D1BD0000}"/>
    <cellStyle name="Note 6 9 2 4 5 2" xfId="30530" xr:uid="{00000000-0005-0000-0000-0000D2BD0000}"/>
    <cellStyle name="Note 6 9 2 4 5 3" xfId="44983" xr:uid="{00000000-0005-0000-0000-0000D3BD0000}"/>
    <cellStyle name="Note 6 9 2 4 6" xfId="15585" xr:uid="{00000000-0005-0000-0000-0000D4BD0000}"/>
    <cellStyle name="Note 6 9 2 4 6 2" xfId="33020" xr:uid="{00000000-0005-0000-0000-0000D5BD0000}"/>
    <cellStyle name="Note 6 9 2 4 6 3" xfId="47473" xr:uid="{00000000-0005-0000-0000-0000D6BD0000}"/>
    <cellStyle name="Note 6 9 2 4 7" xfId="20102" xr:uid="{00000000-0005-0000-0000-0000D7BD0000}"/>
    <cellStyle name="Note 6 9 2 4 8" xfId="20747" xr:uid="{00000000-0005-0000-0000-0000D8BD0000}"/>
    <cellStyle name="Note 6 9 2 5" xfId="5769" xr:uid="{00000000-0005-0000-0000-0000D9BD0000}"/>
    <cellStyle name="Note 6 9 2 5 2" xfId="14952" xr:uid="{00000000-0005-0000-0000-0000DABD0000}"/>
    <cellStyle name="Note 6 9 2 5 2 2" xfId="32387" xr:uid="{00000000-0005-0000-0000-0000DBBD0000}"/>
    <cellStyle name="Note 6 9 2 5 2 3" xfId="46840" xr:uid="{00000000-0005-0000-0000-0000DCBD0000}"/>
    <cellStyle name="Note 6 9 2 5 3" xfId="17413" xr:uid="{00000000-0005-0000-0000-0000DDBD0000}"/>
    <cellStyle name="Note 6 9 2 5 3 2" xfId="34848" xr:uid="{00000000-0005-0000-0000-0000DEBD0000}"/>
    <cellStyle name="Note 6 9 2 5 3 3" xfId="49301" xr:uid="{00000000-0005-0000-0000-0000DFBD0000}"/>
    <cellStyle name="Note 6 9 2 5 4" xfId="23205" xr:uid="{00000000-0005-0000-0000-0000E0BD0000}"/>
    <cellStyle name="Note 6 9 2 5 5" xfId="37658" xr:uid="{00000000-0005-0000-0000-0000E1BD0000}"/>
    <cellStyle name="Note 6 9 2 6" xfId="8231" xr:uid="{00000000-0005-0000-0000-0000E2BD0000}"/>
    <cellStyle name="Note 6 9 2 6 2" xfId="25666" xr:uid="{00000000-0005-0000-0000-0000E3BD0000}"/>
    <cellStyle name="Note 6 9 2 6 3" xfId="40119" xr:uid="{00000000-0005-0000-0000-0000E4BD0000}"/>
    <cellStyle name="Note 6 9 2 7" xfId="10672" xr:uid="{00000000-0005-0000-0000-0000E5BD0000}"/>
    <cellStyle name="Note 6 9 2 7 2" xfId="28107" xr:uid="{00000000-0005-0000-0000-0000E6BD0000}"/>
    <cellStyle name="Note 6 9 2 7 3" xfId="42560" xr:uid="{00000000-0005-0000-0000-0000E7BD0000}"/>
    <cellStyle name="Note 6 9 2 8" xfId="13092" xr:uid="{00000000-0005-0000-0000-0000E8BD0000}"/>
    <cellStyle name="Note 6 9 2 8 2" xfId="30527" xr:uid="{00000000-0005-0000-0000-0000E9BD0000}"/>
    <cellStyle name="Note 6 9 2 8 3" xfId="44980" xr:uid="{00000000-0005-0000-0000-0000EABD0000}"/>
    <cellStyle name="Note 6 9 2 9" xfId="20099" xr:uid="{00000000-0005-0000-0000-0000EBBD0000}"/>
    <cellStyle name="Note 6 9 3" xfId="3262" xr:uid="{00000000-0005-0000-0000-0000ECBD0000}"/>
    <cellStyle name="Note 6 9 3 2" xfId="3263" xr:uid="{00000000-0005-0000-0000-0000EDBD0000}"/>
    <cellStyle name="Note 6 9 3 2 2" xfId="5774" xr:uid="{00000000-0005-0000-0000-0000EEBD0000}"/>
    <cellStyle name="Note 6 9 3 2 2 2" xfId="14956" xr:uid="{00000000-0005-0000-0000-0000EFBD0000}"/>
    <cellStyle name="Note 6 9 3 2 2 2 2" xfId="32391" xr:uid="{00000000-0005-0000-0000-0000F0BD0000}"/>
    <cellStyle name="Note 6 9 3 2 2 2 3" xfId="46844" xr:uid="{00000000-0005-0000-0000-0000F1BD0000}"/>
    <cellStyle name="Note 6 9 3 2 2 3" xfId="17417" xr:uid="{00000000-0005-0000-0000-0000F2BD0000}"/>
    <cellStyle name="Note 6 9 3 2 2 3 2" xfId="34852" xr:uid="{00000000-0005-0000-0000-0000F3BD0000}"/>
    <cellStyle name="Note 6 9 3 2 2 3 3" xfId="49305" xr:uid="{00000000-0005-0000-0000-0000F4BD0000}"/>
    <cellStyle name="Note 6 9 3 2 2 4" xfId="23210" xr:uid="{00000000-0005-0000-0000-0000F5BD0000}"/>
    <cellStyle name="Note 6 9 3 2 2 5" xfId="37663" xr:uid="{00000000-0005-0000-0000-0000F6BD0000}"/>
    <cellStyle name="Note 6 9 3 2 3" xfId="8236" xr:uid="{00000000-0005-0000-0000-0000F7BD0000}"/>
    <cellStyle name="Note 6 9 3 2 3 2" xfId="25671" xr:uid="{00000000-0005-0000-0000-0000F8BD0000}"/>
    <cellStyle name="Note 6 9 3 2 3 3" xfId="40124" xr:uid="{00000000-0005-0000-0000-0000F9BD0000}"/>
    <cellStyle name="Note 6 9 3 2 4" xfId="10677" xr:uid="{00000000-0005-0000-0000-0000FABD0000}"/>
    <cellStyle name="Note 6 9 3 2 4 2" xfId="28112" xr:uid="{00000000-0005-0000-0000-0000FBBD0000}"/>
    <cellStyle name="Note 6 9 3 2 4 3" xfId="42565" xr:uid="{00000000-0005-0000-0000-0000FCBD0000}"/>
    <cellStyle name="Note 6 9 3 2 5" xfId="13097" xr:uid="{00000000-0005-0000-0000-0000FDBD0000}"/>
    <cellStyle name="Note 6 9 3 2 5 2" xfId="30532" xr:uid="{00000000-0005-0000-0000-0000FEBD0000}"/>
    <cellStyle name="Note 6 9 3 2 5 3" xfId="44985" xr:uid="{00000000-0005-0000-0000-0000FFBD0000}"/>
    <cellStyle name="Note 6 9 3 2 6" xfId="20104" xr:uid="{00000000-0005-0000-0000-000000BE0000}"/>
    <cellStyle name="Note 6 9 3 3" xfId="3264" xr:uid="{00000000-0005-0000-0000-000001BE0000}"/>
    <cellStyle name="Note 6 9 3 3 2" xfId="5775" xr:uid="{00000000-0005-0000-0000-000002BE0000}"/>
    <cellStyle name="Note 6 9 3 3 2 2" xfId="14957" xr:uid="{00000000-0005-0000-0000-000003BE0000}"/>
    <cellStyle name="Note 6 9 3 3 2 2 2" xfId="32392" xr:uid="{00000000-0005-0000-0000-000004BE0000}"/>
    <cellStyle name="Note 6 9 3 3 2 2 3" xfId="46845" xr:uid="{00000000-0005-0000-0000-000005BE0000}"/>
    <cellStyle name="Note 6 9 3 3 2 3" xfId="17418" xr:uid="{00000000-0005-0000-0000-000006BE0000}"/>
    <cellStyle name="Note 6 9 3 3 2 3 2" xfId="34853" xr:uid="{00000000-0005-0000-0000-000007BE0000}"/>
    <cellStyle name="Note 6 9 3 3 2 3 3" xfId="49306" xr:uid="{00000000-0005-0000-0000-000008BE0000}"/>
    <cellStyle name="Note 6 9 3 3 2 4" xfId="23211" xr:uid="{00000000-0005-0000-0000-000009BE0000}"/>
    <cellStyle name="Note 6 9 3 3 2 5" xfId="37664" xr:uid="{00000000-0005-0000-0000-00000ABE0000}"/>
    <cellStyle name="Note 6 9 3 3 3" xfId="8237" xr:uid="{00000000-0005-0000-0000-00000BBE0000}"/>
    <cellStyle name="Note 6 9 3 3 3 2" xfId="25672" xr:uid="{00000000-0005-0000-0000-00000CBE0000}"/>
    <cellStyle name="Note 6 9 3 3 3 3" xfId="40125" xr:uid="{00000000-0005-0000-0000-00000DBE0000}"/>
    <cellStyle name="Note 6 9 3 3 4" xfId="10678" xr:uid="{00000000-0005-0000-0000-00000EBE0000}"/>
    <cellStyle name="Note 6 9 3 3 4 2" xfId="28113" xr:uid="{00000000-0005-0000-0000-00000FBE0000}"/>
    <cellStyle name="Note 6 9 3 3 4 3" xfId="42566" xr:uid="{00000000-0005-0000-0000-000010BE0000}"/>
    <cellStyle name="Note 6 9 3 3 5" xfId="13098" xr:uid="{00000000-0005-0000-0000-000011BE0000}"/>
    <cellStyle name="Note 6 9 3 3 5 2" xfId="30533" xr:uid="{00000000-0005-0000-0000-000012BE0000}"/>
    <cellStyle name="Note 6 9 3 3 5 3" xfId="44986" xr:uid="{00000000-0005-0000-0000-000013BE0000}"/>
    <cellStyle name="Note 6 9 3 3 6" xfId="20105" xr:uid="{00000000-0005-0000-0000-000014BE0000}"/>
    <cellStyle name="Note 6 9 3 4" xfId="3265" xr:uid="{00000000-0005-0000-0000-000015BE0000}"/>
    <cellStyle name="Note 6 9 3 4 2" xfId="5776" xr:uid="{00000000-0005-0000-0000-000016BE0000}"/>
    <cellStyle name="Note 6 9 3 4 2 2" xfId="23212" xr:uid="{00000000-0005-0000-0000-000017BE0000}"/>
    <cellStyle name="Note 6 9 3 4 2 3" xfId="37665" xr:uid="{00000000-0005-0000-0000-000018BE0000}"/>
    <cellStyle name="Note 6 9 3 4 3" xfId="8238" xr:uid="{00000000-0005-0000-0000-000019BE0000}"/>
    <cellStyle name="Note 6 9 3 4 3 2" xfId="25673" xr:uid="{00000000-0005-0000-0000-00001ABE0000}"/>
    <cellStyle name="Note 6 9 3 4 3 3" xfId="40126" xr:uid="{00000000-0005-0000-0000-00001BBE0000}"/>
    <cellStyle name="Note 6 9 3 4 4" xfId="10679" xr:uid="{00000000-0005-0000-0000-00001CBE0000}"/>
    <cellStyle name="Note 6 9 3 4 4 2" xfId="28114" xr:uid="{00000000-0005-0000-0000-00001DBE0000}"/>
    <cellStyle name="Note 6 9 3 4 4 3" xfId="42567" xr:uid="{00000000-0005-0000-0000-00001EBE0000}"/>
    <cellStyle name="Note 6 9 3 4 5" xfId="13099" xr:uid="{00000000-0005-0000-0000-00001FBE0000}"/>
    <cellStyle name="Note 6 9 3 4 5 2" xfId="30534" xr:uid="{00000000-0005-0000-0000-000020BE0000}"/>
    <cellStyle name="Note 6 9 3 4 5 3" xfId="44987" xr:uid="{00000000-0005-0000-0000-000021BE0000}"/>
    <cellStyle name="Note 6 9 3 4 6" xfId="15586" xr:uid="{00000000-0005-0000-0000-000022BE0000}"/>
    <cellStyle name="Note 6 9 3 4 6 2" xfId="33021" xr:uid="{00000000-0005-0000-0000-000023BE0000}"/>
    <cellStyle name="Note 6 9 3 4 6 3" xfId="47474" xr:uid="{00000000-0005-0000-0000-000024BE0000}"/>
    <cellStyle name="Note 6 9 3 4 7" xfId="20106" xr:uid="{00000000-0005-0000-0000-000025BE0000}"/>
    <cellStyle name="Note 6 9 3 4 8" xfId="20748" xr:uid="{00000000-0005-0000-0000-000026BE0000}"/>
    <cellStyle name="Note 6 9 3 5" xfId="5773" xr:uid="{00000000-0005-0000-0000-000027BE0000}"/>
    <cellStyle name="Note 6 9 3 5 2" xfId="14955" xr:uid="{00000000-0005-0000-0000-000028BE0000}"/>
    <cellStyle name="Note 6 9 3 5 2 2" xfId="32390" xr:uid="{00000000-0005-0000-0000-000029BE0000}"/>
    <cellStyle name="Note 6 9 3 5 2 3" xfId="46843" xr:uid="{00000000-0005-0000-0000-00002ABE0000}"/>
    <cellStyle name="Note 6 9 3 5 3" xfId="17416" xr:uid="{00000000-0005-0000-0000-00002BBE0000}"/>
    <cellStyle name="Note 6 9 3 5 3 2" xfId="34851" xr:uid="{00000000-0005-0000-0000-00002CBE0000}"/>
    <cellStyle name="Note 6 9 3 5 3 3" xfId="49304" xr:uid="{00000000-0005-0000-0000-00002DBE0000}"/>
    <cellStyle name="Note 6 9 3 5 4" xfId="23209" xr:uid="{00000000-0005-0000-0000-00002EBE0000}"/>
    <cellStyle name="Note 6 9 3 5 5" xfId="37662" xr:uid="{00000000-0005-0000-0000-00002FBE0000}"/>
    <cellStyle name="Note 6 9 3 6" xfId="8235" xr:uid="{00000000-0005-0000-0000-000030BE0000}"/>
    <cellStyle name="Note 6 9 3 6 2" xfId="25670" xr:uid="{00000000-0005-0000-0000-000031BE0000}"/>
    <cellStyle name="Note 6 9 3 6 3" xfId="40123" xr:uid="{00000000-0005-0000-0000-000032BE0000}"/>
    <cellStyle name="Note 6 9 3 7" xfId="10676" xr:uid="{00000000-0005-0000-0000-000033BE0000}"/>
    <cellStyle name="Note 6 9 3 7 2" xfId="28111" xr:uid="{00000000-0005-0000-0000-000034BE0000}"/>
    <cellStyle name="Note 6 9 3 7 3" xfId="42564" xr:uid="{00000000-0005-0000-0000-000035BE0000}"/>
    <cellStyle name="Note 6 9 3 8" xfId="13096" xr:uid="{00000000-0005-0000-0000-000036BE0000}"/>
    <cellStyle name="Note 6 9 3 8 2" xfId="30531" xr:uid="{00000000-0005-0000-0000-000037BE0000}"/>
    <cellStyle name="Note 6 9 3 8 3" xfId="44984" xr:uid="{00000000-0005-0000-0000-000038BE0000}"/>
    <cellStyle name="Note 6 9 3 9" xfId="20103" xr:uid="{00000000-0005-0000-0000-000039BE0000}"/>
    <cellStyle name="Note 6 9 4" xfId="3266" xr:uid="{00000000-0005-0000-0000-00003ABE0000}"/>
    <cellStyle name="Note 6 9 4 2" xfId="3267" xr:uid="{00000000-0005-0000-0000-00003BBE0000}"/>
    <cellStyle name="Note 6 9 4 2 2" xfId="5778" xr:uid="{00000000-0005-0000-0000-00003CBE0000}"/>
    <cellStyle name="Note 6 9 4 2 2 2" xfId="14959" xr:uid="{00000000-0005-0000-0000-00003DBE0000}"/>
    <cellStyle name="Note 6 9 4 2 2 2 2" xfId="32394" xr:uid="{00000000-0005-0000-0000-00003EBE0000}"/>
    <cellStyle name="Note 6 9 4 2 2 2 3" xfId="46847" xr:uid="{00000000-0005-0000-0000-00003FBE0000}"/>
    <cellStyle name="Note 6 9 4 2 2 3" xfId="17420" xr:uid="{00000000-0005-0000-0000-000040BE0000}"/>
    <cellStyle name="Note 6 9 4 2 2 3 2" xfId="34855" xr:uid="{00000000-0005-0000-0000-000041BE0000}"/>
    <cellStyle name="Note 6 9 4 2 2 3 3" xfId="49308" xr:uid="{00000000-0005-0000-0000-000042BE0000}"/>
    <cellStyle name="Note 6 9 4 2 2 4" xfId="23214" xr:uid="{00000000-0005-0000-0000-000043BE0000}"/>
    <cellStyle name="Note 6 9 4 2 2 5" xfId="37667" xr:uid="{00000000-0005-0000-0000-000044BE0000}"/>
    <cellStyle name="Note 6 9 4 2 3" xfId="8240" xr:uid="{00000000-0005-0000-0000-000045BE0000}"/>
    <cellStyle name="Note 6 9 4 2 3 2" xfId="25675" xr:uid="{00000000-0005-0000-0000-000046BE0000}"/>
    <cellStyle name="Note 6 9 4 2 3 3" xfId="40128" xr:uid="{00000000-0005-0000-0000-000047BE0000}"/>
    <cellStyle name="Note 6 9 4 2 4" xfId="10681" xr:uid="{00000000-0005-0000-0000-000048BE0000}"/>
    <cellStyle name="Note 6 9 4 2 4 2" xfId="28116" xr:uid="{00000000-0005-0000-0000-000049BE0000}"/>
    <cellStyle name="Note 6 9 4 2 4 3" xfId="42569" xr:uid="{00000000-0005-0000-0000-00004ABE0000}"/>
    <cellStyle name="Note 6 9 4 2 5" xfId="13101" xr:uid="{00000000-0005-0000-0000-00004BBE0000}"/>
    <cellStyle name="Note 6 9 4 2 5 2" xfId="30536" xr:uid="{00000000-0005-0000-0000-00004CBE0000}"/>
    <cellStyle name="Note 6 9 4 2 5 3" xfId="44989" xr:uid="{00000000-0005-0000-0000-00004DBE0000}"/>
    <cellStyle name="Note 6 9 4 2 6" xfId="20108" xr:uid="{00000000-0005-0000-0000-00004EBE0000}"/>
    <cellStyle name="Note 6 9 4 3" xfId="3268" xr:uid="{00000000-0005-0000-0000-00004FBE0000}"/>
    <cellStyle name="Note 6 9 4 3 2" xfId="5779" xr:uid="{00000000-0005-0000-0000-000050BE0000}"/>
    <cellStyle name="Note 6 9 4 3 2 2" xfId="14960" xr:uid="{00000000-0005-0000-0000-000051BE0000}"/>
    <cellStyle name="Note 6 9 4 3 2 2 2" xfId="32395" xr:uid="{00000000-0005-0000-0000-000052BE0000}"/>
    <cellStyle name="Note 6 9 4 3 2 2 3" xfId="46848" xr:uid="{00000000-0005-0000-0000-000053BE0000}"/>
    <cellStyle name="Note 6 9 4 3 2 3" xfId="17421" xr:uid="{00000000-0005-0000-0000-000054BE0000}"/>
    <cellStyle name="Note 6 9 4 3 2 3 2" xfId="34856" xr:uid="{00000000-0005-0000-0000-000055BE0000}"/>
    <cellStyle name="Note 6 9 4 3 2 3 3" xfId="49309" xr:uid="{00000000-0005-0000-0000-000056BE0000}"/>
    <cellStyle name="Note 6 9 4 3 2 4" xfId="23215" xr:uid="{00000000-0005-0000-0000-000057BE0000}"/>
    <cellStyle name="Note 6 9 4 3 2 5" xfId="37668" xr:uid="{00000000-0005-0000-0000-000058BE0000}"/>
    <cellStyle name="Note 6 9 4 3 3" xfId="8241" xr:uid="{00000000-0005-0000-0000-000059BE0000}"/>
    <cellStyle name="Note 6 9 4 3 3 2" xfId="25676" xr:uid="{00000000-0005-0000-0000-00005ABE0000}"/>
    <cellStyle name="Note 6 9 4 3 3 3" xfId="40129" xr:uid="{00000000-0005-0000-0000-00005BBE0000}"/>
    <cellStyle name="Note 6 9 4 3 4" xfId="10682" xr:uid="{00000000-0005-0000-0000-00005CBE0000}"/>
    <cellStyle name="Note 6 9 4 3 4 2" xfId="28117" xr:uid="{00000000-0005-0000-0000-00005DBE0000}"/>
    <cellStyle name="Note 6 9 4 3 4 3" xfId="42570" xr:uid="{00000000-0005-0000-0000-00005EBE0000}"/>
    <cellStyle name="Note 6 9 4 3 5" xfId="13102" xr:uid="{00000000-0005-0000-0000-00005FBE0000}"/>
    <cellStyle name="Note 6 9 4 3 5 2" xfId="30537" xr:uid="{00000000-0005-0000-0000-000060BE0000}"/>
    <cellStyle name="Note 6 9 4 3 5 3" xfId="44990" xr:uid="{00000000-0005-0000-0000-000061BE0000}"/>
    <cellStyle name="Note 6 9 4 3 6" xfId="20109" xr:uid="{00000000-0005-0000-0000-000062BE0000}"/>
    <cellStyle name="Note 6 9 4 4" xfId="3269" xr:uid="{00000000-0005-0000-0000-000063BE0000}"/>
    <cellStyle name="Note 6 9 4 4 2" xfId="5780" xr:uid="{00000000-0005-0000-0000-000064BE0000}"/>
    <cellStyle name="Note 6 9 4 4 2 2" xfId="23216" xr:uid="{00000000-0005-0000-0000-000065BE0000}"/>
    <cellStyle name="Note 6 9 4 4 2 3" xfId="37669" xr:uid="{00000000-0005-0000-0000-000066BE0000}"/>
    <cellStyle name="Note 6 9 4 4 3" xfId="8242" xr:uid="{00000000-0005-0000-0000-000067BE0000}"/>
    <cellStyle name="Note 6 9 4 4 3 2" xfId="25677" xr:uid="{00000000-0005-0000-0000-000068BE0000}"/>
    <cellStyle name="Note 6 9 4 4 3 3" xfId="40130" xr:uid="{00000000-0005-0000-0000-000069BE0000}"/>
    <cellStyle name="Note 6 9 4 4 4" xfId="10683" xr:uid="{00000000-0005-0000-0000-00006ABE0000}"/>
    <cellStyle name="Note 6 9 4 4 4 2" xfId="28118" xr:uid="{00000000-0005-0000-0000-00006BBE0000}"/>
    <cellStyle name="Note 6 9 4 4 4 3" xfId="42571" xr:uid="{00000000-0005-0000-0000-00006CBE0000}"/>
    <cellStyle name="Note 6 9 4 4 5" xfId="13103" xr:uid="{00000000-0005-0000-0000-00006DBE0000}"/>
    <cellStyle name="Note 6 9 4 4 5 2" xfId="30538" xr:uid="{00000000-0005-0000-0000-00006EBE0000}"/>
    <cellStyle name="Note 6 9 4 4 5 3" xfId="44991" xr:uid="{00000000-0005-0000-0000-00006FBE0000}"/>
    <cellStyle name="Note 6 9 4 4 6" xfId="15587" xr:uid="{00000000-0005-0000-0000-000070BE0000}"/>
    <cellStyle name="Note 6 9 4 4 6 2" xfId="33022" xr:uid="{00000000-0005-0000-0000-000071BE0000}"/>
    <cellStyle name="Note 6 9 4 4 6 3" xfId="47475" xr:uid="{00000000-0005-0000-0000-000072BE0000}"/>
    <cellStyle name="Note 6 9 4 4 7" xfId="20110" xr:uid="{00000000-0005-0000-0000-000073BE0000}"/>
    <cellStyle name="Note 6 9 4 4 8" xfId="20749" xr:uid="{00000000-0005-0000-0000-000074BE0000}"/>
    <cellStyle name="Note 6 9 4 5" xfId="5777" xr:uid="{00000000-0005-0000-0000-000075BE0000}"/>
    <cellStyle name="Note 6 9 4 5 2" xfId="14958" xr:uid="{00000000-0005-0000-0000-000076BE0000}"/>
    <cellStyle name="Note 6 9 4 5 2 2" xfId="32393" xr:uid="{00000000-0005-0000-0000-000077BE0000}"/>
    <cellStyle name="Note 6 9 4 5 2 3" xfId="46846" xr:uid="{00000000-0005-0000-0000-000078BE0000}"/>
    <cellStyle name="Note 6 9 4 5 3" xfId="17419" xr:uid="{00000000-0005-0000-0000-000079BE0000}"/>
    <cellStyle name="Note 6 9 4 5 3 2" xfId="34854" xr:uid="{00000000-0005-0000-0000-00007ABE0000}"/>
    <cellStyle name="Note 6 9 4 5 3 3" xfId="49307" xr:uid="{00000000-0005-0000-0000-00007BBE0000}"/>
    <cellStyle name="Note 6 9 4 5 4" xfId="23213" xr:uid="{00000000-0005-0000-0000-00007CBE0000}"/>
    <cellStyle name="Note 6 9 4 5 5" xfId="37666" xr:uid="{00000000-0005-0000-0000-00007DBE0000}"/>
    <cellStyle name="Note 6 9 4 6" xfId="8239" xr:uid="{00000000-0005-0000-0000-00007EBE0000}"/>
    <cellStyle name="Note 6 9 4 6 2" xfId="25674" xr:uid="{00000000-0005-0000-0000-00007FBE0000}"/>
    <cellStyle name="Note 6 9 4 6 3" xfId="40127" xr:uid="{00000000-0005-0000-0000-000080BE0000}"/>
    <cellStyle name="Note 6 9 4 7" xfId="10680" xr:uid="{00000000-0005-0000-0000-000081BE0000}"/>
    <cellStyle name="Note 6 9 4 7 2" xfId="28115" xr:uid="{00000000-0005-0000-0000-000082BE0000}"/>
    <cellStyle name="Note 6 9 4 7 3" xfId="42568" xr:uid="{00000000-0005-0000-0000-000083BE0000}"/>
    <cellStyle name="Note 6 9 4 8" xfId="13100" xr:uid="{00000000-0005-0000-0000-000084BE0000}"/>
    <cellStyle name="Note 6 9 4 8 2" xfId="30535" xr:uid="{00000000-0005-0000-0000-000085BE0000}"/>
    <cellStyle name="Note 6 9 4 8 3" xfId="44988" xr:uid="{00000000-0005-0000-0000-000086BE0000}"/>
    <cellStyle name="Note 6 9 4 9" xfId="20107" xr:uid="{00000000-0005-0000-0000-000087BE0000}"/>
    <cellStyle name="Note 6 9 5" xfId="3270" xr:uid="{00000000-0005-0000-0000-000088BE0000}"/>
    <cellStyle name="Note 6 9 5 2" xfId="3271" xr:uid="{00000000-0005-0000-0000-000089BE0000}"/>
    <cellStyle name="Note 6 9 5 2 2" xfId="5782" xr:uid="{00000000-0005-0000-0000-00008ABE0000}"/>
    <cellStyle name="Note 6 9 5 2 2 2" xfId="14962" xr:uid="{00000000-0005-0000-0000-00008BBE0000}"/>
    <cellStyle name="Note 6 9 5 2 2 2 2" xfId="32397" xr:uid="{00000000-0005-0000-0000-00008CBE0000}"/>
    <cellStyle name="Note 6 9 5 2 2 2 3" xfId="46850" xr:uid="{00000000-0005-0000-0000-00008DBE0000}"/>
    <cellStyle name="Note 6 9 5 2 2 3" xfId="17423" xr:uid="{00000000-0005-0000-0000-00008EBE0000}"/>
    <cellStyle name="Note 6 9 5 2 2 3 2" xfId="34858" xr:uid="{00000000-0005-0000-0000-00008FBE0000}"/>
    <cellStyle name="Note 6 9 5 2 2 3 3" xfId="49311" xr:uid="{00000000-0005-0000-0000-000090BE0000}"/>
    <cellStyle name="Note 6 9 5 2 2 4" xfId="23218" xr:uid="{00000000-0005-0000-0000-000091BE0000}"/>
    <cellStyle name="Note 6 9 5 2 2 5" xfId="37671" xr:uid="{00000000-0005-0000-0000-000092BE0000}"/>
    <cellStyle name="Note 6 9 5 2 3" xfId="8244" xr:uid="{00000000-0005-0000-0000-000093BE0000}"/>
    <cellStyle name="Note 6 9 5 2 3 2" xfId="25679" xr:uid="{00000000-0005-0000-0000-000094BE0000}"/>
    <cellStyle name="Note 6 9 5 2 3 3" xfId="40132" xr:uid="{00000000-0005-0000-0000-000095BE0000}"/>
    <cellStyle name="Note 6 9 5 2 4" xfId="10685" xr:uid="{00000000-0005-0000-0000-000096BE0000}"/>
    <cellStyle name="Note 6 9 5 2 4 2" xfId="28120" xr:uid="{00000000-0005-0000-0000-000097BE0000}"/>
    <cellStyle name="Note 6 9 5 2 4 3" xfId="42573" xr:uid="{00000000-0005-0000-0000-000098BE0000}"/>
    <cellStyle name="Note 6 9 5 2 5" xfId="13105" xr:uid="{00000000-0005-0000-0000-000099BE0000}"/>
    <cellStyle name="Note 6 9 5 2 5 2" xfId="30540" xr:uid="{00000000-0005-0000-0000-00009ABE0000}"/>
    <cellStyle name="Note 6 9 5 2 5 3" xfId="44993" xr:uid="{00000000-0005-0000-0000-00009BBE0000}"/>
    <cellStyle name="Note 6 9 5 2 6" xfId="20112" xr:uid="{00000000-0005-0000-0000-00009CBE0000}"/>
    <cellStyle name="Note 6 9 5 3" xfId="3272" xr:uid="{00000000-0005-0000-0000-00009DBE0000}"/>
    <cellStyle name="Note 6 9 5 3 2" xfId="5783" xr:uid="{00000000-0005-0000-0000-00009EBE0000}"/>
    <cellStyle name="Note 6 9 5 3 2 2" xfId="14963" xr:uid="{00000000-0005-0000-0000-00009FBE0000}"/>
    <cellStyle name="Note 6 9 5 3 2 2 2" xfId="32398" xr:uid="{00000000-0005-0000-0000-0000A0BE0000}"/>
    <cellStyle name="Note 6 9 5 3 2 2 3" xfId="46851" xr:uid="{00000000-0005-0000-0000-0000A1BE0000}"/>
    <cellStyle name="Note 6 9 5 3 2 3" xfId="17424" xr:uid="{00000000-0005-0000-0000-0000A2BE0000}"/>
    <cellStyle name="Note 6 9 5 3 2 3 2" xfId="34859" xr:uid="{00000000-0005-0000-0000-0000A3BE0000}"/>
    <cellStyle name="Note 6 9 5 3 2 3 3" xfId="49312" xr:uid="{00000000-0005-0000-0000-0000A4BE0000}"/>
    <cellStyle name="Note 6 9 5 3 2 4" xfId="23219" xr:uid="{00000000-0005-0000-0000-0000A5BE0000}"/>
    <cellStyle name="Note 6 9 5 3 2 5" xfId="37672" xr:uid="{00000000-0005-0000-0000-0000A6BE0000}"/>
    <cellStyle name="Note 6 9 5 3 3" xfId="8245" xr:uid="{00000000-0005-0000-0000-0000A7BE0000}"/>
    <cellStyle name="Note 6 9 5 3 3 2" xfId="25680" xr:uid="{00000000-0005-0000-0000-0000A8BE0000}"/>
    <cellStyle name="Note 6 9 5 3 3 3" xfId="40133" xr:uid="{00000000-0005-0000-0000-0000A9BE0000}"/>
    <cellStyle name="Note 6 9 5 3 4" xfId="10686" xr:uid="{00000000-0005-0000-0000-0000AABE0000}"/>
    <cellStyle name="Note 6 9 5 3 4 2" xfId="28121" xr:uid="{00000000-0005-0000-0000-0000ABBE0000}"/>
    <cellStyle name="Note 6 9 5 3 4 3" xfId="42574" xr:uid="{00000000-0005-0000-0000-0000ACBE0000}"/>
    <cellStyle name="Note 6 9 5 3 5" xfId="13106" xr:uid="{00000000-0005-0000-0000-0000ADBE0000}"/>
    <cellStyle name="Note 6 9 5 3 5 2" xfId="30541" xr:uid="{00000000-0005-0000-0000-0000AEBE0000}"/>
    <cellStyle name="Note 6 9 5 3 5 3" xfId="44994" xr:uid="{00000000-0005-0000-0000-0000AFBE0000}"/>
    <cellStyle name="Note 6 9 5 3 6" xfId="20113" xr:uid="{00000000-0005-0000-0000-0000B0BE0000}"/>
    <cellStyle name="Note 6 9 5 4" xfId="3273" xr:uid="{00000000-0005-0000-0000-0000B1BE0000}"/>
    <cellStyle name="Note 6 9 5 4 2" xfId="5784" xr:uid="{00000000-0005-0000-0000-0000B2BE0000}"/>
    <cellStyle name="Note 6 9 5 4 2 2" xfId="23220" xr:uid="{00000000-0005-0000-0000-0000B3BE0000}"/>
    <cellStyle name="Note 6 9 5 4 2 3" xfId="37673" xr:uid="{00000000-0005-0000-0000-0000B4BE0000}"/>
    <cellStyle name="Note 6 9 5 4 3" xfId="8246" xr:uid="{00000000-0005-0000-0000-0000B5BE0000}"/>
    <cellStyle name="Note 6 9 5 4 3 2" xfId="25681" xr:uid="{00000000-0005-0000-0000-0000B6BE0000}"/>
    <cellStyle name="Note 6 9 5 4 3 3" xfId="40134" xr:uid="{00000000-0005-0000-0000-0000B7BE0000}"/>
    <cellStyle name="Note 6 9 5 4 4" xfId="10687" xr:uid="{00000000-0005-0000-0000-0000B8BE0000}"/>
    <cellStyle name="Note 6 9 5 4 4 2" xfId="28122" xr:uid="{00000000-0005-0000-0000-0000B9BE0000}"/>
    <cellStyle name="Note 6 9 5 4 4 3" xfId="42575" xr:uid="{00000000-0005-0000-0000-0000BABE0000}"/>
    <cellStyle name="Note 6 9 5 4 5" xfId="13107" xr:uid="{00000000-0005-0000-0000-0000BBBE0000}"/>
    <cellStyle name="Note 6 9 5 4 5 2" xfId="30542" xr:uid="{00000000-0005-0000-0000-0000BCBE0000}"/>
    <cellStyle name="Note 6 9 5 4 5 3" xfId="44995" xr:uid="{00000000-0005-0000-0000-0000BDBE0000}"/>
    <cellStyle name="Note 6 9 5 4 6" xfId="15588" xr:uid="{00000000-0005-0000-0000-0000BEBE0000}"/>
    <cellStyle name="Note 6 9 5 4 6 2" xfId="33023" xr:uid="{00000000-0005-0000-0000-0000BFBE0000}"/>
    <cellStyle name="Note 6 9 5 4 6 3" xfId="47476" xr:uid="{00000000-0005-0000-0000-0000C0BE0000}"/>
    <cellStyle name="Note 6 9 5 4 7" xfId="20114" xr:uid="{00000000-0005-0000-0000-0000C1BE0000}"/>
    <cellStyle name="Note 6 9 5 4 8" xfId="20750" xr:uid="{00000000-0005-0000-0000-0000C2BE0000}"/>
    <cellStyle name="Note 6 9 5 5" xfId="5781" xr:uid="{00000000-0005-0000-0000-0000C3BE0000}"/>
    <cellStyle name="Note 6 9 5 5 2" xfId="14961" xr:uid="{00000000-0005-0000-0000-0000C4BE0000}"/>
    <cellStyle name="Note 6 9 5 5 2 2" xfId="32396" xr:uid="{00000000-0005-0000-0000-0000C5BE0000}"/>
    <cellStyle name="Note 6 9 5 5 2 3" xfId="46849" xr:uid="{00000000-0005-0000-0000-0000C6BE0000}"/>
    <cellStyle name="Note 6 9 5 5 3" xfId="17422" xr:uid="{00000000-0005-0000-0000-0000C7BE0000}"/>
    <cellStyle name="Note 6 9 5 5 3 2" xfId="34857" xr:uid="{00000000-0005-0000-0000-0000C8BE0000}"/>
    <cellStyle name="Note 6 9 5 5 3 3" xfId="49310" xr:uid="{00000000-0005-0000-0000-0000C9BE0000}"/>
    <cellStyle name="Note 6 9 5 5 4" xfId="23217" xr:uid="{00000000-0005-0000-0000-0000CABE0000}"/>
    <cellStyle name="Note 6 9 5 5 5" xfId="37670" xr:uid="{00000000-0005-0000-0000-0000CBBE0000}"/>
    <cellStyle name="Note 6 9 5 6" xfId="8243" xr:uid="{00000000-0005-0000-0000-0000CCBE0000}"/>
    <cellStyle name="Note 6 9 5 6 2" xfId="25678" xr:uid="{00000000-0005-0000-0000-0000CDBE0000}"/>
    <cellStyle name="Note 6 9 5 6 3" xfId="40131" xr:uid="{00000000-0005-0000-0000-0000CEBE0000}"/>
    <cellStyle name="Note 6 9 5 7" xfId="10684" xr:uid="{00000000-0005-0000-0000-0000CFBE0000}"/>
    <cellStyle name="Note 6 9 5 7 2" xfId="28119" xr:uid="{00000000-0005-0000-0000-0000D0BE0000}"/>
    <cellStyle name="Note 6 9 5 7 3" xfId="42572" xr:uid="{00000000-0005-0000-0000-0000D1BE0000}"/>
    <cellStyle name="Note 6 9 5 8" xfId="13104" xr:uid="{00000000-0005-0000-0000-0000D2BE0000}"/>
    <cellStyle name="Note 6 9 5 8 2" xfId="30539" xr:uid="{00000000-0005-0000-0000-0000D3BE0000}"/>
    <cellStyle name="Note 6 9 5 8 3" xfId="44992" xr:uid="{00000000-0005-0000-0000-0000D4BE0000}"/>
    <cellStyle name="Note 6 9 5 9" xfId="20111" xr:uid="{00000000-0005-0000-0000-0000D5BE0000}"/>
    <cellStyle name="Note 6 9 6" xfId="3274" xr:uid="{00000000-0005-0000-0000-0000D6BE0000}"/>
    <cellStyle name="Note 6 9 6 2" xfId="5785" xr:uid="{00000000-0005-0000-0000-0000D7BE0000}"/>
    <cellStyle name="Note 6 9 6 2 2" xfId="14964" xr:uid="{00000000-0005-0000-0000-0000D8BE0000}"/>
    <cellStyle name="Note 6 9 6 2 2 2" xfId="32399" xr:uid="{00000000-0005-0000-0000-0000D9BE0000}"/>
    <cellStyle name="Note 6 9 6 2 2 3" xfId="46852" xr:uid="{00000000-0005-0000-0000-0000DABE0000}"/>
    <cellStyle name="Note 6 9 6 2 3" xfId="17425" xr:uid="{00000000-0005-0000-0000-0000DBBE0000}"/>
    <cellStyle name="Note 6 9 6 2 3 2" xfId="34860" xr:uid="{00000000-0005-0000-0000-0000DCBE0000}"/>
    <cellStyle name="Note 6 9 6 2 3 3" xfId="49313" xr:uid="{00000000-0005-0000-0000-0000DDBE0000}"/>
    <cellStyle name="Note 6 9 6 2 4" xfId="23221" xr:uid="{00000000-0005-0000-0000-0000DEBE0000}"/>
    <cellStyle name="Note 6 9 6 2 5" xfId="37674" xr:uid="{00000000-0005-0000-0000-0000DFBE0000}"/>
    <cellStyle name="Note 6 9 6 3" xfId="8247" xr:uid="{00000000-0005-0000-0000-0000E0BE0000}"/>
    <cellStyle name="Note 6 9 6 3 2" xfId="25682" xr:uid="{00000000-0005-0000-0000-0000E1BE0000}"/>
    <cellStyle name="Note 6 9 6 3 3" xfId="40135" xr:uid="{00000000-0005-0000-0000-0000E2BE0000}"/>
    <cellStyle name="Note 6 9 6 4" xfId="10688" xr:uid="{00000000-0005-0000-0000-0000E3BE0000}"/>
    <cellStyle name="Note 6 9 6 4 2" xfId="28123" xr:uid="{00000000-0005-0000-0000-0000E4BE0000}"/>
    <cellStyle name="Note 6 9 6 4 3" xfId="42576" xr:uid="{00000000-0005-0000-0000-0000E5BE0000}"/>
    <cellStyle name="Note 6 9 6 5" xfId="13108" xr:uid="{00000000-0005-0000-0000-0000E6BE0000}"/>
    <cellStyle name="Note 6 9 6 5 2" xfId="30543" xr:uid="{00000000-0005-0000-0000-0000E7BE0000}"/>
    <cellStyle name="Note 6 9 6 5 3" xfId="44996" xr:uid="{00000000-0005-0000-0000-0000E8BE0000}"/>
    <cellStyle name="Note 6 9 6 6" xfId="20115" xr:uid="{00000000-0005-0000-0000-0000E9BE0000}"/>
    <cellStyle name="Note 6 9 7" xfId="3275" xr:uid="{00000000-0005-0000-0000-0000EABE0000}"/>
    <cellStyle name="Note 6 9 7 2" xfId="5786" xr:uid="{00000000-0005-0000-0000-0000EBBE0000}"/>
    <cellStyle name="Note 6 9 7 2 2" xfId="14965" xr:uid="{00000000-0005-0000-0000-0000ECBE0000}"/>
    <cellStyle name="Note 6 9 7 2 2 2" xfId="32400" xr:uid="{00000000-0005-0000-0000-0000EDBE0000}"/>
    <cellStyle name="Note 6 9 7 2 2 3" xfId="46853" xr:uid="{00000000-0005-0000-0000-0000EEBE0000}"/>
    <cellStyle name="Note 6 9 7 2 3" xfId="17426" xr:uid="{00000000-0005-0000-0000-0000EFBE0000}"/>
    <cellStyle name="Note 6 9 7 2 3 2" xfId="34861" xr:uid="{00000000-0005-0000-0000-0000F0BE0000}"/>
    <cellStyle name="Note 6 9 7 2 3 3" xfId="49314" xr:uid="{00000000-0005-0000-0000-0000F1BE0000}"/>
    <cellStyle name="Note 6 9 7 2 4" xfId="23222" xr:uid="{00000000-0005-0000-0000-0000F2BE0000}"/>
    <cellStyle name="Note 6 9 7 2 5" xfId="37675" xr:uid="{00000000-0005-0000-0000-0000F3BE0000}"/>
    <cellStyle name="Note 6 9 7 3" xfId="8248" xr:uid="{00000000-0005-0000-0000-0000F4BE0000}"/>
    <cellStyle name="Note 6 9 7 3 2" xfId="25683" xr:uid="{00000000-0005-0000-0000-0000F5BE0000}"/>
    <cellStyle name="Note 6 9 7 3 3" xfId="40136" xr:uid="{00000000-0005-0000-0000-0000F6BE0000}"/>
    <cellStyle name="Note 6 9 7 4" xfId="10689" xr:uid="{00000000-0005-0000-0000-0000F7BE0000}"/>
    <cellStyle name="Note 6 9 7 4 2" xfId="28124" xr:uid="{00000000-0005-0000-0000-0000F8BE0000}"/>
    <cellStyle name="Note 6 9 7 4 3" xfId="42577" xr:uid="{00000000-0005-0000-0000-0000F9BE0000}"/>
    <cellStyle name="Note 6 9 7 5" xfId="13109" xr:uid="{00000000-0005-0000-0000-0000FABE0000}"/>
    <cellStyle name="Note 6 9 7 5 2" xfId="30544" xr:uid="{00000000-0005-0000-0000-0000FBBE0000}"/>
    <cellStyle name="Note 6 9 7 5 3" xfId="44997" xr:uid="{00000000-0005-0000-0000-0000FCBE0000}"/>
    <cellStyle name="Note 6 9 7 6" xfId="20116" xr:uid="{00000000-0005-0000-0000-0000FDBE0000}"/>
    <cellStyle name="Note 6 9 8" xfId="3276" xr:uid="{00000000-0005-0000-0000-0000FEBE0000}"/>
    <cellStyle name="Note 6 9 8 2" xfId="5787" xr:uid="{00000000-0005-0000-0000-0000FFBE0000}"/>
    <cellStyle name="Note 6 9 8 2 2" xfId="23223" xr:uid="{00000000-0005-0000-0000-000000BF0000}"/>
    <cellStyle name="Note 6 9 8 2 3" xfId="37676" xr:uid="{00000000-0005-0000-0000-000001BF0000}"/>
    <cellStyle name="Note 6 9 8 3" xfId="8249" xr:uid="{00000000-0005-0000-0000-000002BF0000}"/>
    <cellStyle name="Note 6 9 8 3 2" xfId="25684" xr:uid="{00000000-0005-0000-0000-000003BF0000}"/>
    <cellStyle name="Note 6 9 8 3 3" xfId="40137" xr:uid="{00000000-0005-0000-0000-000004BF0000}"/>
    <cellStyle name="Note 6 9 8 4" xfId="10690" xr:uid="{00000000-0005-0000-0000-000005BF0000}"/>
    <cellStyle name="Note 6 9 8 4 2" xfId="28125" xr:uid="{00000000-0005-0000-0000-000006BF0000}"/>
    <cellStyle name="Note 6 9 8 4 3" xfId="42578" xr:uid="{00000000-0005-0000-0000-000007BF0000}"/>
    <cellStyle name="Note 6 9 8 5" xfId="13110" xr:uid="{00000000-0005-0000-0000-000008BF0000}"/>
    <cellStyle name="Note 6 9 8 5 2" xfId="30545" xr:uid="{00000000-0005-0000-0000-000009BF0000}"/>
    <cellStyle name="Note 6 9 8 5 3" xfId="44998" xr:uid="{00000000-0005-0000-0000-00000ABF0000}"/>
    <cellStyle name="Note 6 9 8 6" xfId="15589" xr:uid="{00000000-0005-0000-0000-00000BBF0000}"/>
    <cellStyle name="Note 6 9 8 6 2" xfId="33024" xr:uid="{00000000-0005-0000-0000-00000CBF0000}"/>
    <cellStyle name="Note 6 9 8 6 3" xfId="47477" xr:uid="{00000000-0005-0000-0000-00000DBF0000}"/>
    <cellStyle name="Note 6 9 8 7" xfId="20117" xr:uid="{00000000-0005-0000-0000-00000EBF0000}"/>
    <cellStyle name="Note 6 9 8 8" xfId="20751" xr:uid="{00000000-0005-0000-0000-00000FBF0000}"/>
    <cellStyle name="Note 6 9 9" xfId="5768" xr:uid="{00000000-0005-0000-0000-000010BF0000}"/>
    <cellStyle name="Note 6 9 9 2" xfId="14951" xr:uid="{00000000-0005-0000-0000-000011BF0000}"/>
    <cellStyle name="Note 6 9 9 2 2" xfId="32386" xr:uid="{00000000-0005-0000-0000-000012BF0000}"/>
    <cellStyle name="Note 6 9 9 2 3" xfId="46839" xr:uid="{00000000-0005-0000-0000-000013BF0000}"/>
    <cellStyle name="Note 6 9 9 3" xfId="17412" xr:uid="{00000000-0005-0000-0000-000014BF0000}"/>
    <cellStyle name="Note 6 9 9 3 2" xfId="34847" xr:uid="{00000000-0005-0000-0000-000015BF0000}"/>
    <cellStyle name="Note 6 9 9 3 3" xfId="49300" xr:uid="{00000000-0005-0000-0000-000016BF0000}"/>
    <cellStyle name="Note 6 9 9 4" xfId="23204" xr:uid="{00000000-0005-0000-0000-000017BF0000}"/>
    <cellStyle name="Note 6 9 9 5" xfId="37657" xr:uid="{00000000-0005-0000-0000-000018BF0000}"/>
    <cellStyle name="Note 7" xfId="3277" xr:uid="{00000000-0005-0000-0000-000019BF0000}"/>
    <cellStyle name="Note 7 2" xfId="3278" xr:uid="{00000000-0005-0000-0000-00001ABF0000}"/>
    <cellStyle name="Note 7 2 2" xfId="5789" xr:uid="{00000000-0005-0000-0000-00001BBF0000}"/>
    <cellStyle name="Note 7 2 2 2" xfId="14967" xr:uid="{00000000-0005-0000-0000-00001CBF0000}"/>
    <cellStyle name="Note 7 2 2 2 2" xfId="32402" xr:uid="{00000000-0005-0000-0000-00001DBF0000}"/>
    <cellStyle name="Note 7 2 2 2 3" xfId="46855" xr:uid="{00000000-0005-0000-0000-00001EBF0000}"/>
    <cellStyle name="Note 7 2 2 3" xfId="17428" xr:uid="{00000000-0005-0000-0000-00001FBF0000}"/>
    <cellStyle name="Note 7 2 2 3 2" xfId="34863" xr:uid="{00000000-0005-0000-0000-000020BF0000}"/>
    <cellStyle name="Note 7 2 2 3 3" xfId="49316" xr:uid="{00000000-0005-0000-0000-000021BF0000}"/>
    <cellStyle name="Note 7 2 2 4" xfId="23225" xr:uid="{00000000-0005-0000-0000-000022BF0000}"/>
    <cellStyle name="Note 7 2 2 5" xfId="37678" xr:uid="{00000000-0005-0000-0000-000023BF0000}"/>
    <cellStyle name="Note 7 2 3" xfId="8251" xr:uid="{00000000-0005-0000-0000-000024BF0000}"/>
    <cellStyle name="Note 7 2 3 2" xfId="25686" xr:uid="{00000000-0005-0000-0000-000025BF0000}"/>
    <cellStyle name="Note 7 2 3 3" xfId="40139" xr:uid="{00000000-0005-0000-0000-000026BF0000}"/>
    <cellStyle name="Note 7 2 4" xfId="10692" xr:uid="{00000000-0005-0000-0000-000027BF0000}"/>
    <cellStyle name="Note 7 2 4 2" xfId="28127" xr:uid="{00000000-0005-0000-0000-000028BF0000}"/>
    <cellStyle name="Note 7 2 4 3" xfId="42580" xr:uid="{00000000-0005-0000-0000-000029BF0000}"/>
    <cellStyle name="Note 7 2 5" xfId="13112" xr:uid="{00000000-0005-0000-0000-00002ABF0000}"/>
    <cellStyle name="Note 7 2 5 2" xfId="30547" xr:uid="{00000000-0005-0000-0000-00002BBF0000}"/>
    <cellStyle name="Note 7 2 5 3" xfId="45000" xr:uid="{00000000-0005-0000-0000-00002CBF0000}"/>
    <cellStyle name="Note 7 2 6" xfId="20119" xr:uid="{00000000-0005-0000-0000-00002DBF0000}"/>
    <cellStyle name="Note 7 3" xfId="3279" xr:uid="{00000000-0005-0000-0000-00002EBF0000}"/>
    <cellStyle name="Note 7 3 2" xfId="5790" xr:uid="{00000000-0005-0000-0000-00002FBF0000}"/>
    <cellStyle name="Note 7 3 2 2" xfId="14968" xr:uid="{00000000-0005-0000-0000-000030BF0000}"/>
    <cellStyle name="Note 7 3 2 2 2" xfId="32403" xr:uid="{00000000-0005-0000-0000-000031BF0000}"/>
    <cellStyle name="Note 7 3 2 2 3" xfId="46856" xr:uid="{00000000-0005-0000-0000-000032BF0000}"/>
    <cellStyle name="Note 7 3 2 3" xfId="17429" xr:uid="{00000000-0005-0000-0000-000033BF0000}"/>
    <cellStyle name="Note 7 3 2 3 2" xfId="34864" xr:uid="{00000000-0005-0000-0000-000034BF0000}"/>
    <cellStyle name="Note 7 3 2 3 3" xfId="49317" xr:uid="{00000000-0005-0000-0000-000035BF0000}"/>
    <cellStyle name="Note 7 3 2 4" xfId="23226" xr:uid="{00000000-0005-0000-0000-000036BF0000}"/>
    <cellStyle name="Note 7 3 2 5" xfId="37679" xr:uid="{00000000-0005-0000-0000-000037BF0000}"/>
    <cellStyle name="Note 7 3 3" xfId="8252" xr:uid="{00000000-0005-0000-0000-000038BF0000}"/>
    <cellStyle name="Note 7 3 3 2" xfId="25687" xr:uid="{00000000-0005-0000-0000-000039BF0000}"/>
    <cellStyle name="Note 7 3 3 3" xfId="40140" xr:uid="{00000000-0005-0000-0000-00003ABF0000}"/>
    <cellStyle name="Note 7 3 4" xfId="10693" xr:uid="{00000000-0005-0000-0000-00003BBF0000}"/>
    <cellStyle name="Note 7 3 4 2" xfId="28128" xr:uid="{00000000-0005-0000-0000-00003CBF0000}"/>
    <cellStyle name="Note 7 3 4 3" xfId="42581" xr:uid="{00000000-0005-0000-0000-00003DBF0000}"/>
    <cellStyle name="Note 7 3 5" xfId="13113" xr:uid="{00000000-0005-0000-0000-00003EBF0000}"/>
    <cellStyle name="Note 7 3 5 2" xfId="30548" xr:uid="{00000000-0005-0000-0000-00003FBF0000}"/>
    <cellStyle name="Note 7 3 5 3" xfId="45001" xr:uid="{00000000-0005-0000-0000-000040BF0000}"/>
    <cellStyle name="Note 7 3 6" xfId="20120" xr:uid="{00000000-0005-0000-0000-000041BF0000}"/>
    <cellStyle name="Note 7 4" xfId="3280" xr:uid="{00000000-0005-0000-0000-000042BF0000}"/>
    <cellStyle name="Note 7 4 2" xfId="5791" xr:uid="{00000000-0005-0000-0000-000043BF0000}"/>
    <cellStyle name="Note 7 4 2 2" xfId="23227" xr:uid="{00000000-0005-0000-0000-000044BF0000}"/>
    <cellStyle name="Note 7 4 2 3" xfId="37680" xr:uid="{00000000-0005-0000-0000-000045BF0000}"/>
    <cellStyle name="Note 7 4 3" xfId="8253" xr:uid="{00000000-0005-0000-0000-000046BF0000}"/>
    <cellStyle name="Note 7 4 3 2" xfId="25688" xr:uid="{00000000-0005-0000-0000-000047BF0000}"/>
    <cellStyle name="Note 7 4 3 3" xfId="40141" xr:uid="{00000000-0005-0000-0000-000048BF0000}"/>
    <cellStyle name="Note 7 4 4" xfId="10694" xr:uid="{00000000-0005-0000-0000-000049BF0000}"/>
    <cellStyle name="Note 7 4 4 2" xfId="28129" xr:uid="{00000000-0005-0000-0000-00004ABF0000}"/>
    <cellStyle name="Note 7 4 4 3" xfId="42582" xr:uid="{00000000-0005-0000-0000-00004BBF0000}"/>
    <cellStyle name="Note 7 4 5" xfId="13114" xr:uid="{00000000-0005-0000-0000-00004CBF0000}"/>
    <cellStyle name="Note 7 4 5 2" xfId="30549" xr:uid="{00000000-0005-0000-0000-00004DBF0000}"/>
    <cellStyle name="Note 7 4 5 3" xfId="45002" xr:uid="{00000000-0005-0000-0000-00004EBF0000}"/>
    <cellStyle name="Note 7 4 6" xfId="15590" xr:uid="{00000000-0005-0000-0000-00004FBF0000}"/>
    <cellStyle name="Note 7 4 6 2" xfId="33025" xr:uid="{00000000-0005-0000-0000-000050BF0000}"/>
    <cellStyle name="Note 7 4 6 3" xfId="47478" xr:uid="{00000000-0005-0000-0000-000051BF0000}"/>
    <cellStyle name="Note 7 4 7" xfId="20121" xr:uid="{00000000-0005-0000-0000-000052BF0000}"/>
    <cellStyle name="Note 7 4 8" xfId="20752" xr:uid="{00000000-0005-0000-0000-000053BF0000}"/>
    <cellStyle name="Note 7 5" xfId="5788" xr:uid="{00000000-0005-0000-0000-000054BF0000}"/>
    <cellStyle name="Note 7 5 2" xfId="14966" xr:uid="{00000000-0005-0000-0000-000055BF0000}"/>
    <cellStyle name="Note 7 5 2 2" xfId="32401" xr:uid="{00000000-0005-0000-0000-000056BF0000}"/>
    <cellStyle name="Note 7 5 2 3" xfId="46854" xr:uid="{00000000-0005-0000-0000-000057BF0000}"/>
    <cellStyle name="Note 7 5 3" xfId="17427" xr:uid="{00000000-0005-0000-0000-000058BF0000}"/>
    <cellStyle name="Note 7 5 3 2" xfId="34862" xr:uid="{00000000-0005-0000-0000-000059BF0000}"/>
    <cellStyle name="Note 7 5 3 3" xfId="49315" xr:uid="{00000000-0005-0000-0000-00005ABF0000}"/>
    <cellStyle name="Note 7 5 4" xfId="23224" xr:uid="{00000000-0005-0000-0000-00005BBF0000}"/>
    <cellStyle name="Note 7 5 5" xfId="37677" xr:uid="{00000000-0005-0000-0000-00005CBF0000}"/>
    <cellStyle name="Note 7 6" xfId="8250" xr:uid="{00000000-0005-0000-0000-00005DBF0000}"/>
    <cellStyle name="Note 7 6 2" xfId="25685" xr:uid="{00000000-0005-0000-0000-00005EBF0000}"/>
    <cellStyle name="Note 7 6 3" xfId="40138" xr:uid="{00000000-0005-0000-0000-00005FBF0000}"/>
    <cellStyle name="Note 7 7" xfId="10691" xr:uid="{00000000-0005-0000-0000-000060BF0000}"/>
    <cellStyle name="Note 7 7 2" xfId="28126" xr:uid="{00000000-0005-0000-0000-000061BF0000}"/>
    <cellStyle name="Note 7 7 3" xfId="42579" xr:uid="{00000000-0005-0000-0000-000062BF0000}"/>
    <cellStyle name="Note 7 8" xfId="13111" xr:uid="{00000000-0005-0000-0000-000063BF0000}"/>
    <cellStyle name="Note 7 8 2" xfId="30546" xr:uid="{00000000-0005-0000-0000-000064BF0000}"/>
    <cellStyle name="Note 7 8 3" xfId="44999" xr:uid="{00000000-0005-0000-0000-000065BF0000}"/>
    <cellStyle name="Note 7 9" xfId="20118" xr:uid="{00000000-0005-0000-0000-000066BF0000}"/>
    <cellStyle name="Note 8" xfId="3281" xr:uid="{00000000-0005-0000-0000-000067BF0000}"/>
    <cellStyle name="Note 8 2" xfId="3282" xr:uid="{00000000-0005-0000-0000-000068BF0000}"/>
    <cellStyle name="Note 8 2 2" xfId="5793" xr:uid="{00000000-0005-0000-0000-000069BF0000}"/>
    <cellStyle name="Note 8 2 2 2" xfId="14970" xr:uid="{00000000-0005-0000-0000-00006ABF0000}"/>
    <cellStyle name="Note 8 2 2 2 2" xfId="32405" xr:uid="{00000000-0005-0000-0000-00006BBF0000}"/>
    <cellStyle name="Note 8 2 2 2 3" xfId="46858" xr:uid="{00000000-0005-0000-0000-00006CBF0000}"/>
    <cellStyle name="Note 8 2 2 3" xfId="17431" xr:uid="{00000000-0005-0000-0000-00006DBF0000}"/>
    <cellStyle name="Note 8 2 2 3 2" xfId="34866" xr:uid="{00000000-0005-0000-0000-00006EBF0000}"/>
    <cellStyle name="Note 8 2 2 3 3" xfId="49319" xr:uid="{00000000-0005-0000-0000-00006FBF0000}"/>
    <cellStyle name="Note 8 2 2 4" xfId="23229" xr:uid="{00000000-0005-0000-0000-000070BF0000}"/>
    <cellStyle name="Note 8 2 2 5" xfId="37682" xr:uid="{00000000-0005-0000-0000-000071BF0000}"/>
    <cellStyle name="Note 8 2 3" xfId="8255" xr:uid="{00000000-0005-0000-0000-000072BF0000}"/>
    <cellStyle name="Note 8 2 3 2" xfId="25690" xr:uid="{00000000-0005-0000-0000-000073BF0000}"/>
    <cellStyle name="Note 8 2 3 3" xfId="40143" xr:uid="{00000000-0005-0000-0000-000074BF0000}"/>
    <cellStyle name="Note 8 2 4" xfId="10696" xr:uid="{00000000-0005-0000-0000-000075BF0000}"/>
    <cellStyle name="Note 8 2 4 2" xfId="28131" xr:uid="{00000000-0005-0000-0000-000076BF0000}"/>
    <cellStyle name="Note 8 2 4 3" xfId="42584" xr:uid="{00000000-0005-0000-0000-000077BF0000}"/>
    <cellStyle name="Note 8 2 5" xfId="13116" xr:uid="{00000000-0005-0000-0000-000078BF0000}"/>
    <cellStyle name="Note 8 2 5 2" xfId="30551" xr:uid="{00000000-0005-0000-0000-000079BF0000}"/>
    <cellStyle name="Note 8 2 5 3" xfId="45004" xr:uid="{00000000-0005-0000-0000-00007ABF0000}"/>
    <cellStyle name="Note 8 2 6" xfId="20123" xr:uid="{00000000-0005-0000-0000-00007BBF0000}"/>
    <cellStyle name="Note 8 3" xfId="3283" xr:uid="{00000000-0005-0000-0000-00007CBF0000}"/>
    <cellStyle name="Note 8 3 2" xfId="5794" xr:uid="{00000000-0005-0000-0000-00007DBF0000}"/>
    <cellStyle name="Note 8 3 2 2" xfId="14971" xr:uid="{00000000-0005-0000-0000-00007EBF0000}"/>
    <cellStyle name="Note 8 3 2 2 2" xfId="32406" xr:uid="{00000000-0005-0000-0000-00007FBF0000}"/>
    <cellStyle name="Note 8 3 2 2 3" xfId="46859" xr:uid="{00000000-0005-0000-0000-000080BF0000}"/>
    <cellStyle name="Note 8 3 2 3" xfId="17432" xr:uid="{00000000-0005-0000-0000-000081BF0000}"/>
    <cellStyle name="Note 8 3 2 3 2" xfId="34867" xr:uid="{00000000-0005-0000-0000-000082BF0000}"/>
    <cellStyle name="Note 8 3 2 3 3" xfId="49320" xr:uid="{00000000-0005-0000-0000-000083BF0000}"/>
    <cellStyle name="Note 8 3 2 4" xfId="23230" xr:uid="{00000000-0005-0000-0000-000084BF0000}"/>
    <cellStyle name="Note 8 3 2 5" xfId="37683" xr:uid="{00000000-0005-0000-0000-000085BF0000}"/>
    <cellStyle name="Note 8 3 3" xfId="8256" xr:uid="{00000000-0005-0000-0000-000086BF0000}"/>
    <cellStyle name="Note 8 3 3 2" xfId="25691" xr:uid="{00000000-0005-0000-0000-000087BF0000}"/>
    <cellStyle name="Note 8 3 3 3" xfId="40144" xr:uid="{00000000-0005-0000-0000-000088BF0000}"/>
    <cellStyle name="Note 8 3 4" xfId="10697" xr:uid="{00000000-0005-0000-0000-000089BF0000}"/>
    <cellStyle name="Note 8 3 4 2" xfId="28132" xr:uid="{00000000-0005-0000-0000-00008ABF0000}"/>
    <cellStyle name="Note 8 3 4 3" xfId="42585" xr:uid="{00000000-0005-0000-0000-00008BBF0000}"/>
    <cellStyle name="Note 8 3 5" xfId="13117" xr:uid="{00000000-0005-0000-0000-00008CBF0000}"/>
    <cellStyle name="Note 8 3 5 2" xfId="30552" xr:uid="{00000000-0005-0000-0000-00008DBF0000}"/>
    <cellStyle name="Note 8 3 5 3" xfId="45005" xr:uid="{00000000-0005-0000-0000-00008EBF0000}"/>
    <cellStyle name="Note 8 3 6" xfId="20124" xr:uid="{00000000-0005-0000-0000-00008FBF0000}"/>
    <cellStyle name="Note 8 4" xfId="3284" xr:uid="{00000000-0005-0000-0000-000090BF0000}"/>
    <cellStyle name="Note 8 4 2" xfId="5795" xr:uid="{00000000-0005-0000-0000-000091BF0000}"/>
    <cellStyle name="Note 8 4 2 2" xfId="23231" xr:uid="{00000000-0005-0000-0000-000092BF0000}"/>
    <cellStyle name="Note 8 4 2 3" xfId="37684" xr:uid="{00000000-0005-0000-0000-000093BF0000}"/>
    <cellStyle name="Note 8 4 3" xfId="8257" xr:uid="{00000000-0005-0000-0000-000094BF0000}"/>
    <cellStyle name="Note 8 4 3 2" xfId="25692" xr:uid="{00000000-0005-0000-0000-000095BF0000}"/>
    <cellStyle name="Note 8 4 3 3" xfId="40145" xr:uid="{00000000-0005-0000-0000-000096BF0000}"/>
    <cellStyle name="Note 8 4 4" xfId="10698" xr:uid="{00000000-0005-0000-0000-000097BF0000}"/>
    <cellStyle name="Note 8 4 4 2" xfId="28133" xr:uid="{00000000-0005-0000-0000-000098BF0000}"/>
    <cellStyle name="Note 8 4 4 3" xfId="42586" xr:uid="{00000000-0005-0000-0000-000099BF0000}"/>
    <cellStyle name="Note 8 4 5" xfId="13118" xr:uid="{00000000-0005-0000-0000-00009ABF0000}"/>
    <cellStyle name="Note 8 4 5 2" xfId="30553" xr:uid="{00000000-0005-0000-0000-00009BBF0000}"/>
    <cellStyle name="Note 8 4 5 3" xfId="45006" xr:uid="{00000000-0005-0000-0000-00009CBF0000}"/>
    <cellStyle name="Note 8 4 6" xfId="15591" xr:uid="{00000000-0005-0000-0000-00009DBF0000}"/>
    <cellStyle name="Note 8 4 6 2" xfId="33026" xr:uid="{00000000-0005-0000-0000-00009EBF0000}"/>
    <cellStyle name="Note 8 4 6 3" xfId="47479" xr:uid="{00000000-0005-0000-0000-00009FBF0000}"/>
    <cellStyle name="Note 8 4 7" xfId="20125" xr:uid="{00000000-0005-0000-0000-0000A0BF0000}"/>
    <cellStyle name="Note 8 4 8" xfId="20753" xr:uid="{00000000-0005-0000-0000-0000A1BF0000}"/>
    <cellStyle name="Note 8 5" xfId="5792" xr:uid="{00000000-0005-0000-0000-0000A2BF0000}"/>
    <cellStyle name="Note 8 5 2" xfId="14969" xr:uid="{00000000-0005-0000-0000-0000A3BF0000}"/>
    <cellStyle name="Note 8 5 2 2" xfId="32404" xr:uid="{00000000-0005-0000-0000-0000A4BF0000}"/>
    <cellStyle name="Note 8 5 2 3" xfId="46857" xr:uid="{00000000-0005-0000-0000-0000A5BF0000}"/>
    <cellStyle name="Note 8 5 3" xfId="17430" xr:uid="{00000000-0005-0000-0000-0000A6BF0000}"/>
    <cellStyle name="Note 8 5 3 2" xfId="34865" xr:uid="{00000000-0005-0000-0000-0000A7BF0000}"/>
    <cellStyle name="Note 8 5 3 3" xfId="49318" xr:uid="{00000000-0005-0000-0000-0000A8BF0000}"/>
    <cellStyle name="Note 8 5 4" xfId="23228" xr:uid="{00000000-0005-0000-0000-0000A9BF0000}"/>
    <cellStyle name="Note 8 5 5" xfId="37681" xr:uid="{00000000-0005-0000-0000-0000AABF0000}"/>
    <cellStyle name="Note 8 6" xfId="8254" xr:uid="{00000000-0005-0000-0000-0000ABBF0000}"/>
    <cellStyle name="Note 8 6 2" xfId="25689" xr:uid="{00000000-0005-0000-0000-0000ACBF0000}"/>
    <cellStyle name="Note 8 6 3" xfId="40142" xr:uid="{00000000-0005-0000-0000-0000ADBF0000}"/>
    <cellStyle name="Note 8 7" xfId="10695" xr:uid="{00000000-0005-0000-0000-0000AEBF0000}"/>
    <cellStyle name="Note 8 7 2" xfId="28130" xr:uid="{00000000-0005-0000-0000-0000AFBF0000}"/>
    <cellStyle name="Note 8 7 3" xfId="42583" xr:uid="{00000000-0005-0000-0000-0000B0BF0000}"/>
    <cellStyle name="Note 8 8" xfId="13115" xr:uid="{00000000-0005-0000-0000-0000B1BF0000}"/>
    <cellStyle name="Note 8 8 2" xfId="30550" xr:uid="{00000000-0005-0000-0000-0000B2BF0000}"/>
    <cellStyle name="Note 8 8 3" xfId="45003" xr:uid="{00000000-0005-0000-0000-0000B3BF0000}"/>
    <cellStyle name="Note 8 9" xfId="20122" xr:uid="{00000000-0005-0000-0000-0000B4BF0000}"/>
    <cellStyle name="Note 9" xfId="3285" xr:uid="{00000000-0005-0000-0000-0000B5BF0000}"/>
    <cellStyle name="Note 9 2" xfId="3286" xr:uid="{00000000-0005-0000-0000-0000B6BF0000}"/>
    <cellStyle name="Note 9 2 2" xfId="5797" xr:uid="{00000000-0005-0000-0000-0000B7BF0000}"/>
    <cellStyle name="Note 9 2 2 2" xfId="14973" xr:uid="{00000000-0005-0000-0000-0000B8BF0000}"/>
    <cellStyle name="Note 9 2 2 2 2" xfId="32408" xr:uid="{00000000-0005-0000-0000-0000B9BF0000}"/>
    <cellStyle name="Note 9 2 2 2 3" xfId="46861" xr:uid="{00000000-0005-0000-0000-0000BABF0000}"/>
    <cellStyle name="Note 9 2 2 3" xfId="17434" xr:uid="{00000000-0005-0000-0000-0000BBBF0000}"/>
    <cellStyle name="Note 9 2 2 3 2" xfId="34869" xr:uid="{00000000-0005-0000-0000-0000BCBF0000}"/>
    <cellStyle name="Note 9 2 2 3 3" xfId="49322" xr:uid="{00000000-0005-0000-0000-0000BDBF0000}"/>
    <cellStyle name="Note 9 2 2 4" xfId="23233" xr:uid="{00000000-0005-0000-0000-0000BEBF0000}"/>
    <cellStyle name="Note 9 2 2 5" xfId="37686" xr:uid="{00000000-0005-0000-0000-0000BFBF0000}"/>
    <cellStyle name="Note 9 2 3" xfId="8259" xr:uid="{00000000-0005-0000-0000-0000C0BF0000}"/>
    <cellStyle name="Note 9 2 3 2" xfId="25694" xr:uid="{00000000-0005-0000-0000-0000C1BF0000}"/>
    <cellStyle name="Note 9 2 3 3" xfId="40147" xr:uid="{00000000-0005-0000-0000-0000C2BF0000}"/>
    <cellStyle name="Note 9 2 4" xfId="10700" xr:uid="{00000000-0005-0000-0000-0000C3BF0000}"/>
    <cellStyle name="Note 9 2 4 2" xfId="28135" xr:uid="{00000000-0005-0000-0000-0000C4BF0000}"/>
    <cellStyle name="Note 9 2 4 3" xfId="42588" xr:uid="{00000000-0005-0000-0000-0000C5BF0000}"/>
    <cellStyle name="Note 9 2 5" xfId="13120" xr:uid="{00000000-0005-0000-0000-0000C6BF0000}"/>
    <cellStyle name="Note 9 2 5 2" xfId="30555" xr:uid="{00000000-0005-0000-0000-0000C7BF0000}"/>
    <cellStyle name="Note 9 2 5 3" xfId="45008" xr:uid="{00000000-0005-0000-0000-0000C8BF0000}"/>
    <cellStyle name="Note 9 2 6" xfId="20127" xr:uid="{00000000-0005-0000-0000-0000C9BF0000}"/>
    <cellStyle name="Note 9 3" xfId="3287" xr:uid="{00000000-0005-0000-0000-0000CABF0000}"/>
    <cellStyle name="Note 9 3 2" xfId="5798" xr:uid="{00000000-0005-0000-0000-0000CBBF0000}"/>
    <cellStyle name="Note 9 3 2 2" xfId="14974" xr:uid="{00000000-0005-0000-0000-0000CCBF0000}"/>
    <cellStyle name="Note 9 3 2 2 2" xfId="32409" xr:uid="{00000000-0005-0000-0000-0000CDBF0000}"/>
    <cellStyle name="Note 9 3 2 2 3" xfId="46862" xr:uid="{00000000-0005-0000-0000-0000CEBF0000}"/>
    <cellStyle name="Note 9 3 2 3" xfId="17435" xr:uid="{00000000-0005-0000-0000-0000CFBF0000}"/>
    <cellStyle name="Note 9 3 2 3 2" xfId="34870" xr:uid="{00000000-0005-0000-0000-0000D0BF0000}"/>
    <cellStyle name="Note 9 3 2 3 3" xfId="49323" xr:uid="{00000000-0005-0000-0000-0000D1BF0000}"/>
    <cellStyle name="Note 9 3 2 4" xfId="23234" xr:uid="{00000000-0005-0000-0000-0000D2BF0000}"/>
    <cellStyle name="Note 9 3 2 5" xfId="37687" xr:uid="{00000000-0005-0000-0000-0000D3BF0000}"/>
    <cellStyle name="Note 9 3 3" xfId="8260" xr:uid="{00000000-0005-0000-0000-0000D4BF0000}"/>
    <cellStyle name="Note 9 3 3 2" xfId="25695" xr:uid="{00000000-0005-0000-0000-0000D5BF0000}"/>
    <cellStyle name="Note 9 3 3 3" xfId="40148" xr:uid="{00000000-0005-0000-0000-0000D6BF0000}"/>
    <cellStyle name="Note 9 3 4" xfId="10701" xr:uid="{00000000-0005-0000-0000-0000D7BF0000}"/>
    <cellStyle name="Note 9 3 4 2" xfId="28136" xr:uid="{00000000-0005-0000-0000-0000D8BF0000}"/>
    <cellStyle name="Note 9 3 4 3" xfId="42589" xr:uid="{00000000-0005-0000-0000-0000D9BF0000}"/>
    <cellStyle name="Note 9 3 5" xfId="13121" xr:uid="{00000000-0005-0000-0000-0000DABF0000}"/>
    <cellStyle name="Note 9 3 5 2" xfId="30556" xr:uid="{00000000-0005-0000-0000-0000DBBF0000}"/>
    <cellStyle name="Note 9 3 5 3" xfId="45009" xr:uid="{00000000-0005-0000-0000-0000DCBF0000}"/>
    <cellStyle name="Note 9 3 6" xfId="20128" xr:uid="{00000000-0005-0000-0000-0000DDBF0000}"/>
    <cellStyle name="Note 9 4" xfId="3288" xr:uid="{00000000-0005-0000-0000-0000DEBF0000}"/>
    <cellStyle name="Note 9 4 2" xfId="5799" xr:uid="{00000000-0005-0000-0000-0000DFBF0000}"/>
    <cellStyle name="Note 9 4 2 2" xfId="23235" xr:uid="{00000000-0005-0000-0000-0000E0BF0000}"/>
    <cellStyle name="Note 9 4 2 3" xfId="37688" xr:uid="{00000000-0005-0000-0000-0000E1BF0000}"/>
    <cellStyle name="Note 9 4 3" xfId="8261" xr:uid="{00000000-0005-0000-0000-0000E2BF0000}"/>
    <cellStyle name="Note 9 4 3 2" xfId="25696" xr:uid="{00000000-0005-0000-0000-0000E3BF0000}"/>
    <cellStyle name="Note 9 4 3 3" xfId="40149" xr:uid="{00000000-0005-0000-0000-0000E4BF0000}"/>
    <cellStyle name="Note 9 4 4" xfId="10702" xr:uid="{00000000-0005-0000-0000-0000E5BF0000}"/>
    <cellStyle name="Note 9 4 4 2" xfId="28137" xr:uid="{00000000-0005-0000-0000-0000E6BF0000}"/>
    <cellStyle name="Note 9 4 4 3" xfId="42590" xr:uid="{00000000-0005-0000-0000-0000E7BF0000}"/>
    <cellStyle name="Note 9 4 5" xfId="13122" xr:uid="{00000000-0005-0000-0000-0000E8BF0000}"/>
    <cellStyle name="Note 9 4 5 2" xfId="30557" xr:uid="{00000000-0005-0000-0000-0000E9BF0000}"/>
    <cellStyle name="Note 9 4 5 3" xfId="45010" xr:uid="{00000000-0005-0000-0000-0000EABF0000}"/>
    <cellStyle name="Note 9 4 6" xfId="15592" xr:uid="{00000000-0005-0000-0000-0000EBBF0000}"/>
    <cellStyle name="Note 9 4 6 2" xfId="33027" xr:uid="{00000000-0005-0000-0000-0000ECBF0000}"/>
    <cellStyle name="Note 9 4 6 3" xfId="47480" xr:uid="{00000000-0005-0000-0000-0000EDBF0000}"/>
    <cellStyle name="Note 9 4 7" xfId="20129" xr:uid="{00000000-0005-0000-0000-0000EEBF0000}"/>
    <cellStyle name="Note 9 4 8" xfId="20754" xr:uid="{00000000-0005-0000-0000-0000EFBF0000}"/>
    <cellStyle name="Note 9 5" xfId="5796" xr:uid="{00000000-0005-0000-0000-0000F0BF0000}"/>
    <cellStyle name="Note 9 5 2" xfId="14972" xr:uid="{00000000-0005-0000-0000-0000F1BF0000}"/>
    <cellStyle name="Note 9 5 2 2" xfId="32407" xr:uid="{00000000-0005-0000-0000-0000F2BF0000}"/>
    <cellStyle name="Note 9 5 2 3" xfId="46860" xr:uid="{00000000-0005-0000-0000-0000F3BF0000}"/>
    <cellStyle name="Note 9 5 3" xfId="17433" xr:uid="{00000000-0005-0000-0000-0000F4BF0000}"/>
    <cellStyle name="Note 9 5 3 2" xfId="34868" xr:uid="{00000000-0005-0000-0000-0000F5BF0000}"/>
    <cellStyle name="Note 9 5 3 3" xfId="49321" xr:uid="{00000000-0005-0000-0000-0000F6BF0000}"/>
    <cellStyle name="Note 9 5 4" xfId="23232" xr:uid="{00000000-0005-0000-0000-0000F7BF0000}"/>
    <cellStyle name="Note 9 5 5" xfId="37685" xr:uid="{00000000-0005-0000-0000-0000F8BF0000}"/>
    <cellStyle name="Note 9 6" xfId="8258" xr:uid="{00000000-0005-0000-0000-0000F9BF0000}"/>
    <cellStyle name="Note 9 6 2" xfId="25693" xr:uid="{00000000-0005-0000-0000-0000FABF0000}"/>
    <cellStyle name="Note 9 6 3" xfId="40146" xr:uid="{00000000-0005-0000-0000-0000FBBF0000}"/>
    <cellStyle name="Note 9 7" xfId="10699" xr:uid="{00000000-0005-0000-0000-0000FCBF0000}"/>
    <cellStyle name="Note 9 7 2" xfId="28134" xr:uid="{00000000-0005-0000-0000-0000FDBF0000}"/>
    <cellStyle name="Note 9 7 3" xfId="42587" xr:uid="{00000000-0005-0000-0000-0000FEBF0000}"/>
    <cellStyle name="Note 9 8" xfId="13119" xr:uid="{00000000-0005-0000-0000-0000FFBF0000}"/>
    <cellStyle name="Note 9 8 2" xfId="30554" xr:uid="{00000000-0005-0000-0000-000000C00000}"/>
    <cellStyle name="Note 9 8 3" xfId="45007" xr:uid="{00000000-0005-0000-0000-000001C00000}"/>
    <cellStyle name="Note 9 9" xfId="20126" xr:uid="{00000000-0005-0000-0000-000002C00000}"/>
    <cellStyle name="Output 2" xfId="3289" xr:uid="{00000000-0005-0000-0000-000003C00000}"/>
    <cellStyle name="Output 2 2" xfId="3290" xr:uid="{00000000-0005-0000-0000-000004C00000}"/>
    <cellStyle name="Output 2 2 2" xfId="5801" xr:uid="{00000000-0005-0000-0000-000005C00000}"/>
    <cellStyle name="Output 2 2 2 2" xfId="14976" xr:uid="{00000000-0005-0000-0000-000006C00000}"/>
    <cellStyle name="Output 2 2 2 2 2" xfId="32411" xr:uid="{00000000-0005-0000-0000-000007C00000}"/>
    <cellStyle name="Output 2 2 2 2 3" xfId="46864" xr:uid="{00000000-0005-0000-0000-000008C00000}"/>
    <cellStyle name="Output 2 2 2 3" xfId="17437" xr:uid="{00000000-0005-0000-0000-000009C00000}"/>
    <cellStyle name="Output 2 2 2 3 2" xfId="34872" xr:uid="{00000000-0005-0000-0000-00000AC00000}"/>
    <cellStyle name="Output 2 2 2 3 3" xfId="49325" xr:uid="{00000000-0005-0000-0000-00000BC00000}"/>
    <cellStyle name="Output 2 2 2 4" xfId="23237" xr:uid="{00000000-0005-0000-0000-00000CC00000}"/>
    <cellStyle name="Output 2 2 2 5" xfId="37690" xr:uid="{00000000-0005-0000-0000-00000DC00000}"/>
    <cellStyle name="Output 2 2 3" xfId="8263" xr:uid="{00000000-0005-0000-0000-00000EC00000}"/>
    <cellStyle name="Output 2 2 3 2" xfId="25698" xr:uid="{00000000-0005-0000-0000-00000FC00000}"/>
    <cellStyle name="Output 2 2 3 3" xfId="40151" xr:uid="{00000000-0005-0000-0000-000010C00000}"/>
    <cellStyle name="Output 2 2 4" xfId="10704" xr:uid="{00000000-0005-0000-0000-000011C00000}"/>
    <cellStyle name="Output 2 2 4 2" xfId="28139" xr:uid="{00000000-0005-0000-0000-000012C00000}"/>
    <cellStyle name="Output 2 2 4 3" xfId="42592" xr:uid="{00000000-0005-0000-0000-000013C00000}"/>
    <cellStyle name="Output 2 2 5" xfId="13124" xr:uid="{00000000-0005-0000-0000-000014C00000}"/>
    <cellStyle name="Output 2 2 5 2" xfId="30559" xr:uid="{00000000-0005-0000-0000-000015C00000}"/>
    <cellStyle name="Output 2 2 5 3" xfId="45012" xr:uid="{00000000-0005-0000-0000-000016C00000}"/>
    <cellStyle name="Output 2 2 6" xfId="20131" xr:uid="{00000000-0005-0000-0000-000017C00000}"/>
    <cellStyle name="Output 2 3" xfId="5800" xr:uid="{00000000-0005-0000-0000-000018C00000}"/>
    <cellStyle name="Output 2 3 2" xfId="14975" xr:uid="{00000000-0005-0000-0000-000019C00000}"/>
    <cellStyle name="Output 2 3 2 2" xfId="32410" xr:uid="{00000000-0005-0000-0000-00001AC00000}"/>
    <cellStyle name="Output 2 3 2 3" xfId="46863" xr:uid="{00000000-0005-0000-0000-00001BC00000}"/>
    <cellStyle name="Output 2 3 3" xfId="17436" xr:uid="{00000000-0005-0000-0000-00001CC00000}"/>
    <cellStyle name="Output 2 3 3 2" xfId="34871" xr:uid="{00000000-0005-0000-0000-00001DC00000}"/>
    <cellStyle name="Output 2 3 3 3" xfId="49324" xr:uid="{00000000-0005-0000-0000-00001EC00000}"/>
    <cellStyle name="Output 2 3 4" xfId="23236" xr:uid="{00000000-0005-0000-0000-00001FC00000}"/>
    <cellStyle name="Output 2 3 5" xfId="37689" xr:uid="{00000000-0005-0000-0000-000020C00000}"/>
    <cellStyle name="Output 2 4" xfId="8262" xr:uid="{00000000-0005-0000-0000-000021C00000}"/>
    <cellStyle name="Output 2 4 2" xfId="25697" xr:uid="{00000000-0005-0000-0000-000022C00000}"/>
    <cellStyle name="Output 2 4 3" xfId="40150" xr:uid="{00000000-0005-0000-0000-000023C00000}"/>
    <cellStyle name="Output 2 5" xfId="10703" xr:uid="{00000000-0005-0000-0000-000024C00000}"/>
    <cellStyle name="Output 2 5 2" xfId="28138" xr:uid="{00000000-0005-0000-0000-000025C00000}"/>
    <cellStyle name="Output 2 5 3" xfId="42591" xr:uid="{00000000-0005-0000-0000-000026C00000}"/>
    <cellStyle name="Output 2 6" xfId="13123" xr:uid="{00000000-0005-0000-0000-000027C00000}"/>
    <cellStyle name="Output 2 6 2" xfId="30558" xr:uid="{00000000-0005-0000-0000-000028C00000}"/>
    <cellStyle name="Output 2 6 3" xfId="45011" xr:uid="{00000000-0005-0000-0000-000029C00000}"/>
    <cellStyle name="Output 2 7" xfId="20130" xr:uid="{00000000-0005-0000-0000-00002AC00000}"/>
    <cellStyle name="Output 3" xfId="3291" xr:uid="{00000000-0005-0000-0000-00002BC00000}"/>
    <cellStyle name="Output 3 2" xfId="5802" xr:uid="{00000000-0005-0000-0000-00002CC00000}"/>
    <cellStyle name="Output 3 2 2" xfId="14977" xr:uid="{00000000-0005-0000-0000-00002DC00000}"/>
    <cellStyle name="Output 3 2 2 2" xfId="32412" xr:uid="{00000000-0005-0000-0000-00002EC00000}"/>
    <cellStyle name="Output 3 2 2 3" xfId="46865" xr:uid="{00000000-0005-0000-0000-00002FC00000}"/>
    <cellStyle name="Output 3 2 3" xfId="17438" xr:uid="{00000000-0005-0000-0000-000030C00000}"/>
    <cellStyle name="Output 3 2 3 2" xfId="34873" xr:uid="{00000000-0005-0000-0000-000031C00000}"/>
    <cellStyle name="Output 3 2 3 3" xfId="49326" xr:uid="{00000000-0005-0000-0000-000032C00000}"/>
    <cellStyle name="Output 3 2 4" xfId="23238" xr:uid="{00000000-0005-0000-0000-000033C00000}"/>
    <cellStyle name="Output 3 2 5" xfId="37691" xr:uid="{00000000-0005-0000-0000-000034C00000}"/>
    <cellStyle name="Output 3 3" xfId="8264" xr:uid="{00000000-0005-0000-0000-000035C00000}"/>
    <cellStyle name="Output 3 3 2" xfId="25699" xr:uid="{00000000-0005-0000-0000-000036C00000}"/>
    <cellStyle name="Output 3 3 3" xfId="40152" xr:uid="{00000000-0005-0000-0000-000037C00000}"/>
    <cellStyle name="Output 3 4" xfId="10705" xr:uid="{00000000-0005-0000-0000-000038C00000}"/>
    <cellStyle name="Output 3 4 2" xfId="28140" xr:uid="{00000000-0005-0000-0000-000039C00000}"/>
    <cellStyle name="Output 3 4 3" xfId="42593" xr:uid="{00000000-0005-0000-0000-00003AC00000}"/>
    <cellStyle name="Output 3 5" xfId="13125" xr:uid="{00000000-0005-0000-0000-00003BC00000}"/>
    <cellStyle name="Output 3 5 2" xfId="30560" xr:uid="{00000000-0005-0000-0000-00003CC00000}"/>
    <cellStyle name="Output 3 5 3" xfId="45013" xr:uid="{00000000-0005-0000-0000-00003DC00000}"/>
    <cellStyle name="Output 3 6" xfId="20132" xr:uid="{00000000-0005-0000-0000-00003EC00000}"/>
    <cellStyle name="Output 4" xfId="35197" xr:uid="{00000000-0005-0000-0000-00003FC00000}"/>
    <cellStyle name="Percent" xfId="3292" builtinId="5"/>
    <cellStyle name="Percent 10" xfId="17484" xr:uid="{00000000-0005-0000-0000-000041C00000}"/>
    <cellStyle name="Percent 10 2" xfId="17670" xr:uid="{00000000-0005-0000-0000-000042C00000}"/>
    <cellStyle name="Percent 11" xfId="17500" xr:uid="{00000000-0005-0000-0000-000043C00000}"/>
    <cellStyle name="Percent 12" xfId="17503" xr:uid="{00000000-0005-0000-0000-000044C00000}"/>
    <cellStyle name="Percent 13" xfId="49349" xr:uid="{00000000-0005-0000-0000-000045C00000}"/>
    <cellStyle name="Percent 2" xfId="3293" xr:uid="{00000000-0005-0000-0000-000046C00000}"/>
    <cellStyle name="Percent 2 2" xfId="17485" xr:uid="{00000000-0005-0000-0000-000047C00000}"/>
    <cellStyle name="Percent 2 2 2" xfId="35198" xr:uid="{00000000-0005-0000-0000-000048C00000}"/>
    <cellStyle name="Percent 2 3" xfId="17486" xr:uid="{00000000-0005-0000-0000-000049C00000}"/>
    <cellStyle name="Percent 2 3 2" xfId="35199" xr:uid="{00000000-0005-0000-0000-00004AC00000}"/>
    <cellStyle name="Percent 2 4" xfId="17671" xr:uid="{00000000-0005-0000-0000-00004BC00000}"/>
    <cellStyle name="Percent 3" xfId="3294" xr:uid="{00000000-0005-0000-0000-00004CC00000}"/>
    <cellStyle name="Percent 3 2" xfId="3295" xr:uid="{00000000-0005-0000-0000-00004DC00000}"/>
    <cellStyle name="Percent 3 2 2" xfId="17672" xr:uid="{00000000-0005-0000-0000-00004EC00000}"/>
    <cellStyle name="Percent 3 2 3" xfId="17487" xr:uid="{00000000-0005-0000-0000-00004FC00000}"/>
    <cellStyle name="Percent 3 3" xfId="3296" xr:uid="{00000000-0005-0000-0000-000050C00000}"/>
    <cellStyle name="Percent 3 4" xfId="3297" xr:uid="{00000000-0005-0000-0000-000051C00000}"/>
    <cellStyle name="Percent 4" xfId="3298" xr:uid="{00000000-0005-0000-0000-000052C00000}"/>
    <cellStyle name="Percent 4 2" xfId="3299" xr:uid="{00000000-0005-0000-0000-000053C00000}"/>
    <cellStyle name="Percent 4 2 2" xfId="17674" xr:uid="{00000000-0005-0000-0000-000054C00000}"/>
    <cellStyle name="Percent 4 3" xfId="3300" xr:uid="{00000000-0005-0000-0000-000055C00000}"/>
    <cellStyle name="Percent 4 3 2" xfId="17675" xr:uid="{00000000-0005-0000-0000-000056C00000}"/>
    <cellStyle name="Percent 4 4" xfId="3301" xr:uid="{00000000-0005-0000-0000-000057C00000}"/>
    <cellStyle name="Percent 4 4 2" xfId="17488" xr:uid="{00000000-0005-0000-0000-000058C00000}"/>
    <cellStyle name="Percent 4 5" xfId="17673" xr:uid="{00000000-0005-0000-0000-000059C00000}"/>
    <cellStyle name="Percent 5" xfId="3302" xr:uid="{00000000-0005-0000-0000-00005AC00000}"/>
    <cellStyle name="Percent 5 2" xfId="3303" xr:uid="{00000000-0005-0000-0000-00005BC00000}"/>
    <cellStyle name="Percent 5 2 2" xfId="3304" xr:uid="{00000000-0005-0000-0000-00005CC00000}"/>
    <cellStyle name="Percent 5 2 3" xfId="17490" xr:uid="{00000000-0005-0000-0000-00005DC00000}"/>
    <cellStyle name="Percent 5 2 4" xfId="35200" xr:uid="{00000000-0005-0000-0000-00005EC00000}"/>
    <cellStyle name="Percent 5 3" xfId="3305" xr:uid="{00000000-0005-0000-0000-00005FC00000}"/>
    <cellStyle name="Percent 5 3 2" xfId="17676" xr:uid="{00000000-0005-0000-0000-000060C00000}"/>
    <cellStyle name="Percent 5 4" xfId="3306" xr:uid="{00000000-0005-0000-0000-000061C00000}"/>
    <cellStyle name="Percent 5 5" xfId="3307" xr:uid="{00000000-0005-0000-0000-000062C00000}"/>
    <cellStyle name="Percent 5 6" xfId="3308" xr:uid="{00000000-0005-0000-0000-000063C00000}"/>
    <cellStyle name="Percent 5 6 2" xfId="5819" xr:uid="{00000000-0005-0000-0000-000064C00000}"/>
    <cellStyle name="Percent 5 7" xfId="3322" xr:uid="{00000000-0005-0000-0000-000065C00000}"/>
    <cellStyle name="Percent 5 7 2" xfId="5831" xr:uid="{00000000-0005-0000-0000-000066C00000}"/>
    <cellStyle name="Percent 5 7 2 2" xfId="23266" xr:uid="{00000000-0005-0000-0000-000067C00000}"/>
    <cellStyle name="Percent 5 7 2 3" xfId="37719" xr:uid="{00000000-0005-0000-0000-000068C00000}"/>
    <cellStyle name="Percent 5 7 3" xfId="13138" xr:uid="{00000000-0005-0000-0000-000069C00000}"/>
    <cellStyle name="Percent 5 7 3 2" xfId="30573" xr:uid="{00000000-0005-0000-0000-00006AC00000}"/>
    <cellStyle name="Percent 5 7 3 3" xfId="45026" xr:uid="{00000000-0005-0000-0000-00006BC00000}"/>
    <cellStyle name="Percent 5 7 4" xfId="15599" xr:uid="{00000000-0005-0000-0000-00006CC00000}"/>
    <cellStyle name="Percent 5 7 4 2" xfId="33034" xr:uid="{00000000-0005-0000-0000-00006DC00000}"/>
    <cellStyle name="Percent 5 7 4 3" xfId="47487" xr:uid="{00000000-0005-0000-0000-00006EC00000}"/>
    <cellStyle name="Percent 5 7 5" xfId="20142" xr:uid="{00000000-0005-0000-0000-00006FC00000}"/>
    <cellStyle name="Percent 5 7 6" xfId="20761" xr:uid="{00000000-0005-0000-0000-000070C00000}"/>
    <cellStyle name="Percent 5 7 7" xfId="35214" xr:uid="{00000000-0005-0000-0000-000071C00000}"/>
    <cellStyle name="Percent 5 7 8" xfId="49345" xr:uid="{00000000-0005-0000-0000-000072C00000}"/>
    <cellStyle name="Percent 5 8" xfId="17489" xr:uid="{00000000-0005-0000-0000-000073C00000}"/>
    <cellStyle name="Percent 6" xfId="3309" xr:uid="{00000000-0005-0000-0000-000074C00000}"/>
    <cellStyle name="Percent 6 2" xfId="17491" xr:uid="{00000000-0005-0000-0000-000075C00000}"/>
    <cellStyle name="Percent 6 2 2" xfId="17492" xr:uid="{00000000-0005-0000-0000-000076C00000}"/>
    <cellStyle name="Percent 6 2 2 2" xfId="17679" xr:uid="{00000000-0005-0000-0000-000077C00000}"/>
    <cellStyle name="Percent 6 2 3" xfId="17678" xr:uid="{00000000-0005-0000-0000-000078C00000}"/>
    <cellStyle name="Percent 6 3" xfId="17493" xr:uid="{00000000-0005-0000-0000-000079C00000}"/>
    <cellStyle name="Percent 6 3 2" xfId="17680" xr:uid="{00000000-0005-0000-0000-00007AC00000}"/>
    <cellStyle name="Percent 6 4" xfId="17677" xr:uid="{00000000-0005-0000-0000-00007BC00000}"/>
    <cellStyle name="Percent 7" xfId="17494" xr:uid="{00000000-0005-0000-0000-00007CC00000}"/>
    <cellStyle name="Percent 7 2" xfId="17495" xr:uid="{00000000-0005-0000-0000-00007DC00000}"/>
    <cellStyle name="Percent 7 2 2" xfId="17682" xr:uid="{00000000-0005-0000-0000-00007EC00000}"/>
    <cellStyle name="Percent 7 3" xfId="17681" xr:uid="{00000000-0005-0000-0000-00007FC00000}"/>
    <cellStyle name="Percent 8" xfId="17496" xr:uid="{00000000-0005-0000-0000-000080C00000}"/>
    <cellStyle name="Percent 8 2" xfId="17683" xr:uid="{00000000-0005-0000-0000-000081C00000}"/>
    <cellStyle name="Percent 8 3" xfId="35201" xr:uid="{00000000-0005-0000-0000-000082C00000}"/>
    <cellStyle name="Percent 9" xfId="17497" xr:uid="{00000000-0005-0000-0000-000083C00000}"/>
    <cellStyle name="Percent 9 2" xfId="17684" xr:uid="{00000000-0005-0000-0000-000084C00000}"/>
    <cellStyle name="Title" xfId="34878" builtinId="15" customBuiltin="1"/>
    <cellStyle name="Title 2" xfId="3310" xr:uid="{00000000-0005-0000-0000-000086C00000}"/>
    <cellStyle name="Title 2 2" xfId="35202" xr:uid="{00000000-0005-0000-0000-000087C00000}"/>
    <cellStyle name="Total 2" xfId="3311" xr:uid="{00000000-0005-0000-0000-000088C00000}"/>
    <cellStyle name="Total 2 2" xfId="3312" xr:uid="{00000000-0005-0000-0000-000089C00000}"/>
    <cellStyle name="Total 2 2 2" xfId="5823" xr:uid="{00000000-0005-0000-0000-00008AC00000}"/>
    <cellStyle name="Total 2 2 2 2" xfId="14979" xr:uid="{00000000-0005-0000-0000-00008BC00000}"/>
    <cellStyle name="Total 2 2 2 2 2" xfId="32414" xr:uid="{00000000-0005-0000-0000-00008CC00000}"/>
    <cellStyle name="Total 2 2 2 2 3" xfId="46867" xr:uid="{00000000-0005-0000-0000-00008DC00000}"/>
    <cellStyle name="Total 2 2 2 3" xfId="17440" xr:uid="{00000000-0005-0000-0000-00008EC00000}"/>
    <cellStyle name="Total 2 2 2 3 2" xfId="34875" xr:uid="{00000000-0005-0000-0000-00008FC00000}"/>
    <cellStyle name="Total 2 2 2 3 3" xfId="49328" xr:uid="{00000000-0005-0000-0000-000090C00000}"/>
    <cellStyle name="Total 2 2 2 4" xfId="23258" xr:uid="{00000000-0005-0000-0000-000091C00000}"/>
    <cellStyle name="Total 2 2 2 5" xfId="37711" xr:uid="{00000000-0005-0000-0000-000092C00000}"/>
    <cellStyle name="Total 2 2 3" xfId="8285" xr:uid="{00000000-0005-0000-0000-000093C00000}"/>
    <cellStyle name="Total 2 2 3 2" xfId="25720" xr:uid="{00000000-0005-0000-0000-000094C00000}"/>
    <cellStyle name="Total 2 2 3 3" xfId="40173" xr:uid="{00000000-0005-0000-0000-000095C00000}"/>
    <cellStyle name="Total 2 2 4" xfId="10707" xr:uid="{00000000-0005-0000-0000-000096C00000}"/>
    <cellStyle name="Total 2 2 4 2" xfId="28142" xr:uid="{00000000-0005-0000-0000-000097C00000}"/>
    <cellStyle name="Total 2 2 4 3" xfId="42595" xr:uid="{00000000-0005-0000-0000-000098C00000}"/>
    <cellStyle name="Total 2 2 5" xfId="13127" xr:uid="{00000000-0005-0000-0000-000099C00000}"/>
    <cellStyle name="Total 2 2 5 2" xfId="30562" xr:uid="{00000000-0005-0000-0000-00009AC00000}"/>
    <cellStyle name="Total 2 2 5 3" xfId="45015" xr:uid="{00000000-0005-0000-0000-00009BC00000}"/>
    <cellStyle name="Total 2 2 6" xfId="20134" xr:uid="{00000000-0005-0000-0000-00009CC00000}"/>
    <cellStyle name="Total 2 3" xfId="5822" xr:uid="{00000000-0005-0000-0000-00009DC00000}"/>
    <cellStyle name="Total 2 3 2" xfId="14978" xr:uid="{00000000-0005-0000-0000-00009EC00000}"/>
    <cellStyle name="Total 2 3 2 2" xfId="32413" xr:uid="{00000000-0005-0000-0000-00009FC00000}"/>
    <cellStyle name="Total 2 3 2 3" xfId="46866" xr:uid="{00000000-0005-0000-0000-0000A0C00000}"/>
    <cellStyle name="Total 2 3 3" xfId="17439" xr:uid="{00000000-0005-0000-0000-0000A1C00000}"/>
    <cellStyle name="Total 2 3 3 2" xfId="34874" xr:uid="{00000000-0005-0000-0000-0000A2C00000}"/>
    <cellStyle name="Total 2 3 3 3" xfId="49327" xr:uid="{00000000-0005-0000-0000-0000A3C00000}"/>
    <cellStyle name="Total 2 3 4" xfId="23257" xr:uid="{00000000-0005-0000-0000-0000A4C00000}"/>
    <cellStyle name="Total 2 3 5" xfId="37710" xr:uid="{00000000-0005-0000-0000-0000A5C00000}"/>
    <cellStyle name="Total 2 4" xfId="8284" xr:uid="{00000000-0005-0000-0000-0000A6C00000}"/>
    <cellStyle name="Total 2 4 2" xfId="25719" xr:uid="{00000000-0005-0000-0000-0000A7C00000}"/>
    <cellStyle name="Total 2 4 3" xfId="40172" xr:uid="{00000000-0005-0000-0000-0000A8C00000}"/>
    <cellStyle name="Total 2 5" xfId="10706" xr:uid="{00000000-0005-0000-0000-0000A9C00000}"/>
    <cellStyle name="Total 2 5 2" xfId="28141" xr:uid="{00000000-0005-0000-0000-0000AAC00000}"/>
    <cellStyle name="Total 2 5 3" xfId="42594" xr:uid="{00000000-0005-0000-0000-0000ABC00000}"/>
    <cellStyle name="Total 2 6" xfId="13126" xr:uid="{00000000-0005-0000-0000-0000ACC00000}"/>
    <cellStyle name="Total 2 6 2" xfId="30561" xr:uid="{00000000-0005-0000-0000-0000ADC00000}"/>
    <cellStyle name="Total 2 6 3" xfId="45014" xr:uid="{00000000-0005-0000-0000-0000AEC00000}"/>
    <cellStyle name="Total 2 7" xfId="20133" xr:uid="{00000000-0005-0000-0000-0000AFC00000}"/>
    <cellStyle name="Total 3" xfId="3313" xr:uid="{00000000-0005-0000-0000-0000B0C00000}"/>
    <cellStyle name="Total 3 2" xfId="5824" xr:uid="{00000000-0005-0000-0000-0000B1C00000}"/>
    <cellStyle name="Total 3 2 2" xfId="14980" xr:uid="{00000000-0005-0000-0000-0000B2C00000}"/>
    <cellStyle name="Total 3 2 2 2" xfId="32415" xr:uid="{00000000-0005-0000-0000-0000B3C00000}"/>
    <cellStyle name="Total 3 2 2 3" xfId="46868" xr:uid="{00000000-0005-0000-0000-0000B4C00000}"/>
    <cellStyle name="Total 3 2 3" xfId="17441" xr:uid="{00000000-0005-0000-0000-0000B5C00000}"/>
    <cellStyle name="Total 3 2 3 2" xfId="34876" xr:uid="{00000000-0005-0000-0000-0000B6C00000}"/>
    <cellStyle name="Total 3 2 3 3" xfId="49329" xr:uid="{00000000-0005-0000-0000-0000B7C00000}"/>
    <cellStyle name="Total 3 2 4" xfId="23259" xr:uid="{00000000-0005-0000-0000-0000B8C00000}"/>
    <cellStyle name="Total 3 2 5" xfId="37712" xr:uid="{00000000-0005-0000-0000-0000B9C00000}"/>
    <cellStyle name="Total 3 3" xfId="8286" xr:uid="{00000000-0005-0000-0000-0000BAC00000}"/>
    <cellStyle name="Total 3 3 2" xfId="25721" xr:uid="{00000000-0005-0000-0000-0000BBC00000}"/>
    <cellStyle name="Total 3 3 3" xfId="40174" xr:uid="{00000000-0005-0000-0000-0000BCC00000}"/>
    <cellStyle name="Total 3 4" xfId="10708" xr:uid="{00000000-0005-0000-0000-0000BDC00000}"/>
    <cellStyle name="Total 3 4 2" xfId="28143" xr:uid="{00000000-0005-0000-0000-0000BEC00000}"/>
    <cellStyle name="Total 3 4 3" xfId="42596" xr:uid="{00000000-0005-0000-0000-0000BFC00000}"/>
    <cellStyle name="Total 3 5" xfId="13128" xr:uid="{00000000-0005-0000-0000-0000C0C00000}"/>
    <cellStyle name="Total 3 5 2" xfId="30563" xr:uid="{00000000-0005-0000-0000-0000C1C00000}"/>
    <cellStyle name="Total 3 5 3" xfId="45016" xr:uid="{00000000-0005-0000-0000-0000C2C00000}"/>
    <cellStyle name="Total 3 6" xfId="20135" xr:uid="{00000000-0005-0000-0000-0000C3C00000}"/>
    <cellStyle name="Total 4" xfId="35203" xr:uid="{00000000-0005-0000-0000-0000C4C00000}"/>
    <cellStyle name="Warning Text 2" xfId="3314" xr:uid="{00000000-0005-0000-0000-0000C5C00000}"/>
    <cellStyle name="Warning Text 3" xfId="3315" xr:uid="{00000000-0005-0000-0000-0000C6C00000}"/>
    <cellStyle name="Warning Text 4" xfId="35204" xr:uid="{00000000-0005-0000-0000-0000C7C00000}"/>
  </cellStyles>
  <dxfs count="9">
    <dxf>
      <font>
        <color rgb="FF9C0006"/>
      </font>
      <fill>
        <patternFill>
          <bgColor rgb="FFFFC7CE"/>
        </patternFill>
      </fill>
    </dxf>
    <dxf>
      <font>
        <color rgb="FF9C0006"/>
      </font>
      <fill>
        <patternFill>
          <bgColor rgb="FFFFC7CE"/>
        </patternFill>
      </fill>
    </dxf>
    <dxf>
      <fill>
        <patternFill>
          <bgColor theme="5" tint="0.59996337778862885"/>
        </patternFill>
      </fill>
    </dxf>
    <dxf>
      <font>
        <color rgb="FFFF0000"/>
      </font>
    </dxf>
    <dxf>
      <fill>
        <patternFill>
          <bgColor theme="5" tint="0.59996337778862885"/>
        </patternFill>
      </fill>
    </dxf>
    <dxf>
      <font>
        <color auto="1"/>
      </font>
      <fill>
        <patternFill>
          <bgColor theme="5" tint="0.59996337778862885"/>
        </patternFill>
      </fill>
    </dxf>
    <dxf>
      <font>
        <color rgb="FFFF0000"/>
      </font>
    </dxf>
    <dxf>
      <font>
        <color rgb="FFFF0000"/>
      </font>
    </dxf>
    <dxf>
      <font>
        <color rgb="FFFF0000"/>
      </font>
    </dxf>
  </dxfs>
  <tableStyles count="0" defaultTableStyle="TableStyleMedium9" defaultPivotStyle="PivotStyleLight16"/>
  <colors>
    <mruColors>
      <color rgb="FFFFFFCC"/>
      <color rgb="FFFFFF99"/>
      <color rgb="FFFF7C80"/>
      <color rgb="FFCCFFCC"/>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6</xdr:row>
          <xdr:rowOff>0</xdr:rowOff>
        </xdr:from>
        <xdr:to>
          <xdr:col>0</xdr:col>
          <xdr:colOff>5829300</xdr:colOff>
          <xdr:row>50</xdr:row>
          <xdr:rowOff>142875</xdr:rowOff>
        </xdr:to>
        <xdr:sp macro="" textlink="">
          <xdr:nvSpPr>
            <xdr:cNvPr id="1026" name="Object 2" hidden="1">
              <a:extLst>
                <a:ext uri="{63B3BB69-23CF-44E3-9099-C40C66FF867C}">
                  <a14:compatExt spid="_x0000_s1026"/>
                </a:ext>
                <a:ext uri="{FF2B5EF4-FFF2-40B4-BE49-F238E27FC236}">
                  <a16:creationId xmlns:a16="http://schemas.microsoft.com/office/drawing/2014/main" id="{00000000-0008-0000-0100-000002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7</xdr:row>
          <xdr:rowOff>0</xdr:rowOff>
        </xdr:from>
        <xdr:to>
          <xdr:col>1</xdr:col>
          <xdr:colOff>581025</xdr:colOff>
          <xdr:row>53</xdr:row>
          <xdr:rowOff>104775</xdr:rowOff>
        </xdr:to>
        <xdr:sp macro="" textlink="">
          <xdr:nvSpPr>
            <xdr:cNvPr id="38917" name="Object 5" hidden="1">
              <a:extLst>
                <a:ext uri="{63B3BB69-23CF-44E3-9099-C40C66FF867C}">
                  <a14:compatExt spid="_x0000_s38917"/>
                </a:ext>
                <a:ext uri="{FF2B5EF4-FFF2-40B4-BE49-F238E27FC236}">
                  <a16:creationId xmlns:a16="http://schemas.microsoft.com/office/drawing/2014/main" id="{00000000-0008-0000-0A00-000005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J:\Finance\Session\Session 2024\FCS Allocation Worksheet placed in  J:\Finance\Operating Budgets - current year\2024-25 OPERATING BUDGET\Forms and Instructions\Working Documents\. Have also used Copy of 202x-2x Side by Side HB 5001 Conf Report (After Vetos ) 3.16.xx.xlsx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extLst>
      <x:ext xmlns:xltc2="http://schemas.microsoft.com/office/spreadsheetml/2020/threadedcomments2" uri="{F7C98A9C-CBB3-438F-8F68-D28B6AF4A901}">
        <xltc2:checksum>3937785325</xltc2:checksum>
        <xltc2:hyperlink startIndex="14" length="35" url="J:\Finance\Session\Session 2024\FCS"/>
        <xltc2:hyperlink startIndex="82" length="110" url="J:\Finance\Operating Budgets - current year\2024-25 OPERATING BUDGET\Forms and Instructions\Working Documents\"/>
      </x:ext>
    </extLst>
  </threadedComment>
  <threadedComment ref="A59" personId="{1F471670-B2F1-431A-BF2E-14A22D9B5720}" id="{55DCAC58-9647-4D0E-B033-FF408B92170A}">
    <text xml:space="preserve">Source: General Appropriations Act, Specific Appropriation 28.
</text>
  </threadedComment>
  <threadedComment ref="B66"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J:\Finance\Fees\2024-25\Fee Calculator 2023-24 (Using 2023-24 FTE-2A)  FALL 2023 FEES 4.3.24DRS.xlsx
Use the 2023-24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extLst>
      <x:ext xmlns:xltc2="http://schemas.microsoft.com/office/spreadsheetml/2020/threadedcomments2" uri="{F7C98A9C-CBB3-438F-8F68-D28B6AF4A901}">
        <xltc2:checksum>3635013271</xltc2:checksum>
        <xltc2:hyperlink startIndex="188" length="27" url="J:\Finance\Fees\2024-25\Fee"/>
      </x:ext>
    </extLst>
  </threadedComment>
  <threadedComment ref="E66"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04" personId="{1F471670-B2F1-431A-BF2E-14A22D9B5720}" id="{ECAE66B6-F674-4BF0-9FF2-897DE90B034A}">
    <text xml:space="preserve">Note the FTE data is one fiscal year behind.
If the FTE-2A Report has not been approved by the Enrollment Estimating Conference, use the approved FTE-1A or 1B Report.
Source:   J:\Finance\Fees\2024-25\Fee Calculator 2023-24 (Using 2023-24 FTE-2A)  FALL 2023 FEES 4.3.24DRS.xlsx
Use the 2023-24 Tab to complete this chart.
</text>
    <extLst>
      <x:ext xmlns:xltc2="http://schemas.microsoft.com/office/spreadsheetml/2020/threadedcomments2" uri="{F7C98A9C-CBB3-438F-8F68-D28B6AF4A901}">
        <xltc2:checksum>2130653136</xltc2:checksum>
        <xltc2:hyperlink startIndex="179" length="27" url="J:\Finance\Fees\2024-25\Fee"/>
      </x:ext>
    </extLst>
  </threadedComment>
  <threadedComment ref="T105" personId="{1F471670-B2F1-431A-BF2E-14A22D9B5720}" id="{97127F23-FD53-4C98-BD0E-AD4E1F96A69A}">
    <text>Note: Total Fee Paying should agree with the Fee Calculator Total Fee Paying - CellU121.</text>
  </threadedComment>
  <threadedComment ref="B108" personId="{1F471670-B2F1-431A-BF2E-14A22D9B5720}" id="{0E17BC91-BE20-4A25-A7D8-943BE122B06F}">
    <text xml:space="preserve">Upper Level FTE Resident, Cell Q93
</text>
  </threadedComment>
  <threadedComment ref="E108" personId="{1F471670-B2F1-431A-BF2E-14A22D9B5720}" id="{F21ABF8C-3F93-40C3-B556-B1AD2D545056}">
    <text>A &amp; P Resident, Cell B93
Resident A &amp; P Fee Paying FTE does not include non-Florida Resident FTE and Dual Enrolled FTE.</text>
  </threadedComment>
  <threadedComment ref="F108" personId="{CF12A810-03EA-4300-AFB9-893D1BC43909}" id="{E577ECD5-318A-43C6-B5C9-6703669EDBE1}">
    <text>A &amp; P FTE Estimated Non-Florida Resident, Cell P54</text>
  </threadedComment>
  <threadedComment ref="H108" personId="{1F471670-B2F1-431A-BF2E-14A22D9B5720}" id="{5D079386-487B-4A39-BBE3-35243C5504B3}">
    <text xml:space="preserve">PSV FTE Resident, Cell E93
Resident PSV Fee Paying FTE does not include non-Florida Resident FTE and Dual Enrolled FTE. 
</text>
  </threadedComment>
  <threadedComment ref="I108" personId="{CF12A810-03EA-4300-AFB9-893D1BC43909}" id="{8EBECDCE-BD35-4FE7-90A5-285907FB34E4}">
    <text xml:space="preserve">PSV Estimated Non-Florida Resident FTE, Cell Q54
</text>
  </threadedComment>
  <threadedComment ref="K108" personId="{1F471670-B2F1-431A-BF2E-14A22D9B5720}" id="{8EF7C769-F880-4C8A-80BE-59BF0D2E88E5}">
    <text xml:space="preserve">DEV ED FTE Resident, Cell H93
Resident DEV ED Fee Paying FTE does not include non-Florida Resident FTE.
</text>
  </threadedComment>
  <threadedComment ref="L108" personId="{CF12A810-03EA-4300-AFB9-893D1BC43909}" id="{6FDACA1F-54E8-45A8-8703-4774D8EFD9D2}">
    <text>DEV ED Estimated Non-Florida Resident FTE, Cell T54</text>
  </threadedComment>
  <threadedComment ref="N108" personId="{1F471670-B2F1-431A-BF2E-14A22D9B5720}" id="{A6AC8CD1-2B10-4147-9844-D324F71DBF2C}">
    <text>EPI FTE Resident, Cell K93. 
Resident EPI Fee Paying FTE does not include non-Florida Resident FTE.</text>
  </threadedComment>
  <threadedComment ref="O108" personId="{CF12A810-03EA-4300-AFB9-893D1BC43909}" id="{F7AFCA54-3658-4ED4-BF75-5B879FB58103}">
    <text>EPI Estimated Non-Florida Resident FTE, Cell W54</text>
  </threadedComment>
  <threadedComment ref="Q108" personId="{1F471670-B2F1-431A-BF2E-14A22D9B5720}" id="{9A19A128-2C5D-49FC-91FF-496FBD0040ED}">
    <text xml:space="preserve">CCATD FTE Resident, Cell N93. 
Resident CCATD Paying FTE does not include non-Florida Resident FTE and Dual Enrolled FTE. </text>
  </threadedComment>
  <threadedComment ref="R108" personId="{CF12A810-03EA-4300-AFB9-893D1BC43909}" id="{1A1D73E9-E4F1-4240-B864-6D373B51C436}">
    <text>CCATD FTE Estimated Non-Florida Resident FTE, Cell R54.</text>
  </threadedComment>
  <threadedComment ref="W108" personId="{CF12A810-03EA-4300-AFB9-893D1BC43909}" id="{EB6DA77F-6AE0-4ED0-BFC4-9E01A2EC7C48}">
    <text>Voc Prep FTE Estimated Non-Florida Resident, Cell U54</text>
  </threadedComment>
  <threadedComment ref="X108" personId="{CF12A810-03EA-4300-AFB9-893D1BC43909}" id="{9CCC2418-FC98-4D67-BE81-AC59529DA44C}">
    <text xml:space="preserve">Voc. Prep FTE Total, Cell G54
</text>
  </threadedComment>
  <threadedComment ref="AA108" personId="{CF12A810-03EA-4300-AFB9-893D1BC43909}" id="{C398493A-27F9-41CA-B815-9405846000B7}">
    <text>Adult FTE Estimated Non-Florida Resident, Cell V54</text>
  </threadedComment>
  <threadedComment ref="AE108" personId="{1F471670-B2F1-431A-BF2E-14A22D9B5720}" id="{815CD3A1-1A1F-4342-B015-5E0FBE34EDD1}">
    <text xml:space="preserve">Adult Basic FTE, Cell H54
 </text>
  </threadedComment>
  <threadedComment ref="AF108" personId="{1F471670-B2F1-431A-BF2E-14A22D9B5720}" id="{3A891C23-FB36-4B68-ADDC-98949430BBD4}">
    <text>Adult Second. &amp; GED  FTE, Cell I54</text>
  </threadedComment>
  <threadedComment ref="AO110" personId="{1F471670-B2F1-431A-BF2E-14A22D9B5720}" id="{0B3BE2BC-403A-4EEC-8852-A4CAB5B94B01}">
    <text>Fee Calculator File:   This amount is from the Estimated Duel Enrolled FTE Total Column, Cell AF82.</text>
  </threadedComment>
  <threadedComment ref="AO111" personId="{1F471670-B2F1-431A-BF2E-14A22D9B5720}" id="{17930007-AA0C-4C5B-897A-5AE306D64E8A}">
    <text xml:space="preserve">Fee Calculator File: Apprent FTE Total, Cell E82 minus the Estimated Dual Enrolled Apprent FTE, Cell AE82. 
</text>
  </threadedComment>
  <threadedComment ref="AO114" personId="{1F471670-B2F1-431A-BF2E-14A22D9B5720}" id="{345656CD-C971-4C73-AC2F-FA450CAA5C2E}">
    <text>Fee Calculator File: This amount is from the FTE-1B Total column, Cell L82.</text>
  </threadedComment>
  <threadedComment ref="B149" personId="{1F471670-B2F1-431A-BF2E-14A22D9B5720}" id="{36C3EBC9-D425-49C5-88D9-7163D2A68669}">
    <text xml:space="preserve">Source Data:   J:\Finance\Session\ Session 2024\//Side by Side, Comparison tab.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extLst>
      <x:ext xmlns:xltc2="http://schemas.microsoft.com/office/spreadsheetml/2020/threadedcomments2" uri="{F7C98A9C-CBB3-438F-8F68-D28B6AF4A901}">
        <xltc2:checksum>3192543734</xltc2:checksum>
        <xltc2:hyperlink startIndex="15" length="19" url="J:\Finance\Session\"/>
      </x:ext>
    </extLst>
  </threadedComment>
</ThreadedComments>
</file>

<file path=xl/threadedComments/threadedComment2.xml><?xml version="1.0" encoding="utf-8"?>
<ThreadedComments xmlns="http://schemas.microsoft.com/office/spreadsheetml/2018/threadedcomments" xmlns:x="http://schemas.openxmlformats.org/spreadsheetml/2006/main">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58" personId="{CF12A810-03EA-4300-AFB9-893D1BC43909}" id="{78B00E4D-4A44-48B6-9998-D3F172A541B4}">
    <text xml:space="preserve">VLOOKUP Tab - Cells 
A108 to S141
</text>
  </threadedComment>
  <threadedComment ref="G58" personId="{1F471670-B2F1-431A-BF2E-14A22D9B5720}" id="{B82D3A2A-092B-4169-B2AA-2D42D095B31B}">
    <text xml:space="preserve">Please enter an explanation if the difference is greater than 5% in any area in the Explanation box below.
</text>
  </threadedComment>
  <threadedComment ref="C103"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8" personId="{1F471670-B2F1-431A-BF2E-14A22D9B5720}" id="{F6256170-DDF7-4C98-A790-4C4A90690A5F}">
    <text xml:space="preserve">The amount for the FCSPF Performance Based Incentives Funds should be entered in (General Ledger Code 42150)
</text>
  </threadedComment>
  <threadedComment ref="G81"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65"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D118" personId="{1F471670-B2F1-431A-BF2E-14A22D9B5720}" id="{C439E12A-A2BD-4B44-9D99-3AC88DA9BEC8}">
    <text xml:space="preserve">This cell will automatically populate. Should agree with Exhibit C, Cell H10. Resident and nonresident students pay resident tuition.
</text>
  </threadedComment>
  <threadedComment ref="D119" personId="{1F471670-B2F1-431A-BF2E-14A22D9B5720}" id="{4955338F-1120-4255-A902-FC2660602E1E}">
    <text xml:space="preserve">This Cell will automatically populate.  Should agree with Exhibit C, Cell F19.
</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0.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1.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2.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9.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rgb="FF7030A0"/>
  </sheetPr>
  <dimension ref="A1:F25"/>
  <sheetViews>
    <sheetView showGridLines="0" zoomScale="50" zoomScaleNormal="50" zoomScalePageLayoutView="50" workbookViewId="0">
      <selection activeCell="E10" sqref="E10"/>
    </sheetView>
  </sheetViews>
  <sheetFormatPr defaultColWidth="9.140625" defaultRowHeight="12.75"/>
  <cols>
    <col min="1" max="1" width="116.28515625" style="1" customWidth="1"/>
    <col min="2" max="2" width="3.28515625" style="1" customWidth="1"/>
    <col min="3" max="3" width="16.28515625" style="1" customWidth="1"/>
    <col min="4" max="4" width="16.85546875" style="1" customWidth="1"/>
    <col min="5" max="5" width="20.85546875" style="1" customWidth="1"/>
    <col min="6" max="6" width="15.85546875" style="1" customWidth="1"/>
    <col min="7" max="7" width="18.140625" style="1" customWidth="1"/>
    <col min="8" max="8" width="3" style="1" customWidth="1"/>
    <col min="9" max="16384" width="9.140625" style="1"/>
  </cols>
  <sheetData>
    <row r="1" spans="1:5" ht="21" customHeight="1">
      <c r="A1" s="603" t="s">
        <v>0</v>
      </c>
      <c r="B1" s="603"/>
      <c r="C1" s="603"/>
      <c r="D1" s="603"/>
      <c r="E1" s="603"/>
    </row>
    <row r="2" spans="1:5" ht="23.25">
      <c r="A2" s="603" t="s">
        <v>685</v>
      </c>
      <c r="B2" s="603"/>
      <c r="C2" s="603"/>
      <c r="D2" s="603"/>
      <c r="E2" s="603"/>
    </row>
    <row r="3" spans="1:5" ht="21" customHeight="1">
      <c r="A3" s="603" t="s">
        <v>1</v>
      </c>
      <c r="B3" s="603"/>
      <c r="C3" s="603"/>
      <c r="D3" s="603"/>
      <c r="E3" s="603"/>
    </row>
    <row r="4" spans="1:5" ht="32.1" customHeight="1">
      <c r="A4" s="9" t="s">
        <v>2</v>
      </c>
      <c r="B4" s="9"/>
      <c r="C4" s="9"/>
      <c r="D4" s="9"/>
      <c r="E4" s="9"/>
    </row>
    <row r="5" spans="1:5" ht="107.25" customHeight="1">
      <c r="A5" s="5" t="s">
        <v>3</v>
      </c>
      <c r="B5" s="6"/>
      <c r="C5" s="7" t="s">
        <v>4</v>
      </c>
      <c r="D5" s="7" t="s">
        <v>5</v>
      </c>
      <c r="E5" s="7" t="s">
        <v>6</v>
      </c>
    </row>
    <row r="6" spans="1:5" s="3" customFormat="1" ht="18" customHeight="1"/>
    <row r="7" spans="1:5" s="3" customFormat="1" ht="20.25" customHeight="1">
      <c r="A7" s="587"/>
      <c r="B7" s="588"/>
      <c r="C7" s="589"/>
      <c r="D7" s="591"/>
      <c r="E7" s="590"/>
    </row>
    <row r="8" spans="1:5" s="3" customFormat="1" ht="20.25" customHeight="1">
      <c r="A8" s="587"/>
      <c r="B8" s="588"/>
      <c r="C8" s="589"/>
      <c r="D8" s="591"/>
      <c r="E8" s="590"/>
    </row>
    <row r="9" spans="1:5" s="3" customFormat="1" ht="20.25" customHeight="1">
      <c r="A9" s="591"/>
      <c r="B9" s="10"/>
      <c r="C9" s="589"/>
      <c r="D9" s="818"/>
      <c r="E9" s="590"/>
    </row>
    <row r="10" spans="1:5" s="3" customFormat="1" ht="20.25" customHeight="1">
      <c r="A10" s="604" t="s">
        <v>9</v>
      </c>
      <c r="B10" s="12"/>
      <c r="C10" s="13" t="s">
        <v>10</v>
      </c>
      <c r="D10" s="13"/>
      <c r="E10" s="11" t="s">
        <v>10</v>
      </c>
    </row>
    <row r="11" spans="1:5" s="3" customFormat="1" ht="20.25" customHeight="1">
      <c r="A11" s="604"/>
      <c r="B11" s="12"/>
      <c r="C11" s="12"/>
      <c r="D11" s="13"/>
      <c r="E11" s="12"/>
    </row>
    <row r="12" spans="1:5" ht="20.25" customHeight="1">
      <c r="A12" s="14"/>
      <c r="B12" s="14"/>
      <c r="C12" s="14"/>
      <c r="D12" s="15"/>
      <c r="E12" s="14"/>
    </row>
    <row r="13" spans="1:5" ht="20.25" customHeight="1">
      <c r="A13" s="605" t="s">
        <v>10</v>
      </c>
      <c r="B13" s="14"/>
      <c r="C13" s="14"/>
      <c r="D13" s="15"/>
      <c r="E13" s="14"/>
    </row>
    <row r="14" spans="1:5" ht="20.25" customHeight="1">
      <c r="A14" s="605"/>
      <c r="B14" s="14"/>
      <c r="C14" s="14"/>
      <c r="D14" s="14"/>
      <c r="E14" s="14"/>
    </row>
    <row r="15" spans="1:5" ht="20.25" customHeight="1">
      <c r="A15" s="605"/>
      <c r="B15" s="14"/>
      <c r="C15" s="14"/>
      <c r="D15" s="14"/>
      <c r="E15" s="14"/>
    </row>
    <row r="16" spans="1:5" ht="20.25" customHeight="1">
      <c r="A16" s="605"/>
      <c r="B16" s="14"/>
      <c r="C16" s="14"/>
      <c r="D16" s="14"/>
      <c r="E16" s="14"/>
    </row>
    <row r="17" spans="1:6" ht="15" customHeight="1">
      <c r="A17" s="8"/>
      <c r="B17" s="2"/>
      <c r="C17" s="2"/>
      <c r="D17" s="2"/>
      <c r="E17" s="2"/>
    </row>
    <row r="18" spans="1:6" ht="15" customHeight="1">
      <c r="A18" s="492"/>
      <c r="B18" s="182"/>
      <c r="C18" s="182"/>
      <c r="D18" s="182"/>
      <c r="E18" s="182"/>
      <c r="F18" s="185"/>
    </row>
    <row r="19" spans="1:6" ht="19.5" customHeight="1">
      <c r="A19" s="492"/>
      <c r="B19" s="182"/>
      <c r="C19" s="182"/>
      <c r="D19" s="182"/>
      <c r="E19" s="182"/>
      <c r="F19" s="185"/>
    </row>
    <row r="20" spans="1:6" ht="17.100000000000001" customHeight="1">
      <c r="A20" s="4"/>
      <c r="C20" s="3"/>
      <c r="D20" s="3"/>
      <c r="E20" s="3"/>
    </row>
    <row r="21" spans="1:6" ht="17.100000000000001" customHeight="1">
      <c r="C21" s="3"/>
      <c r="D21" s="3"/>
      <c r="E21" s="3"/>
    </row>
    <row r="22" spans="1:6" ht="17.100000000000001" customHeight="1">
      <c r="C22" s="3"/>
      <c r="D22" s="3"/>
      <c r="E22" s="3"/>
    </row>
    <row r="23" spans="1:6" ht="17.100000000000001" customHeight="1">
      <c r="C23" s="3"/>
      <c r="D23" s="3"/>
      <c r="E23" s="3"/>
    </row>
    <row r="24" spans="1:6" ht="17.100000000000001" customHeight="1">
      <c r="C24" s="3"/>
      <c r="D24" s="3"/>
      <c r="E24" s="3"/>
    </row>
    <row r="25" spans="1:6" ht="17.100000000000001" customHeight="1">
      <c r="C25" s="3"/>
      <c r="D25" s="3"/>
      <c r="E25" s="3"/>
    </row>
  </sheetData>
  <phoneticPr fontId="0" type="noConversion"/>
  <printOptions horizontalCentered="1"/>
  <pageMargins left="0.65" right="0.75" top="1" bottom="1" header="0.5" footer="0.5"/>
  <pageSetup scale="56" orientation="portrait" r:id="rId1"/>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theme="3" tint="0.79998168889431442"/>
  </sheetPr>
  <dimension ref="A1:H96"/>
  <sheetViews>
    <sheetView showGridLines="0" zoomScale="80" zoomScaleNormal="80" zoomScalePageLayoutView="80" workbookViewId="0"/>
  </sheetViews>
  <sheetFormatPr defaultColWidth="9.140625" defaultRowHeight="23.25"/>
  <cols>
    <col min="1" max="1" width="47.7109375" style="69" customWidth="1"/>
    <col min="2" max="2" width="20.7109375" style="69" customWidth="1"/>
    <col min="3" max="4" width="17.42578125" style="69" customWidth="1"/>
    <col min="5" max="5" width="19.85546875" style="69" customWidth="1"/>
    <col min="6" max="6" width="7.42578125" style="69" customWidth="1"/>
    <col min="7" max="16384" width="9.140625" style="69"/>
  </cols>
  <sheetData>
    <row r="1" spans="1:8" ht="24" customHeight="1">
      <c r="A1" s="284"/>
      <c r="B1" s="284"/>
      <c r="C1" s="284"/>
      <c r="D1" s="284"/>
      <c r="E1" s="334" t="s">
        <v>572</v>
      </c>
      <c r="F1" s="284"/>
    </row>
    <row r="2" spans="1:8" ht="24" customHeight="1">
      <c r="A2" s="284"/>
      <c r="B2" s="284"/>
      <c r="C2" s="284"/>
      <c r="D2" s="284"/>
      <c r="E2" s="335"/>
      <c r="F2" s="284"/>
    </row>
    <row r="3" spans="1:8" ht="24" customHeight="1" thickBot="1">
      <c r="A3" s="925" t="s">
        <v>172</v>
      </c>
      <c r="B3" s="914" t="str">
        <f>'CHECK SHEET'!D7</f>
        <v>College of the Florida Keys</v>
      </c>
      <c r="C3" s="914"/>
      <c r="D3" s="914"/>
      <c r="E3" s="914"/>
      <c r="F3" s="283"/>
      <c r="G3" s="331"/>
    </row>
    <row r="4" spans="1:8" ht="24" customHeight="1">
      <c r="A4" s="911" t="s">
        <v>573</v>
      </c>
      <c r="B4" s="911"/>
      <c r="C4" s="911"/>
      <c r="D4" s="911"/>
      <c r="E4" s="911"/>
      <c r="F4" s="283"/>
    </row>
    <row r="5" spans="1:8" ht="24" customHeight="1">
      <c r="A5" s="911" t="s">
        <v>574</v>
      </c>
      <c r="B5" s="911"/>
      <c r="C5" s="911"/>
      <c r="D5" s="911"/>
      <c r="E5" s="911"/>
      <c r="F5" s="283"/>
    </row>
    <row r="6" spans="1:8" ht="24" customHeight="1">
      <c r="A6" s="911" t="s">
        <v>728</v>
      </c>
      <c r="B6" s="911"/>
      <c r="C6" s="911"/>
      <c r="D6" s="911"/>
      <c r="E6" s="911"/>
      <c r="F6" s="283"/>
    </row>
    <row r="7" spans="1:8" ht="20.25" customHeight="1">
      <c r="A7" s="840"/>
      <c r="B7" s="840"/>
      <c r="C7" s="840"/>
      <c r="D7" s="916"/>
      <c r="E7" s="916"/>
    </row>
    <row r="8" spans="1:8" ht="24" customHeight="1" thickBot="1">
      <c r="A8" s="867" t="s">
        <v>575</v>
      </c>
      <c r="B8" s="867"/>
      <c r="C8" s="867"/>
      <c r="H8" s="332"/>
    </row>
    <row r="9" spans="1:8" s="17" customFormat="1" ht="64.349999999999994" customHeight="1" thickBot="1">
      <c r="A9" s="286" t="s">
        <v>576</v>
      </c>
      <c r="B9" s="841" t="s">
        <v>577</v>
      </c>
      <c r="C9" s="305" t="s">
        <v>578</v>
      </c>
      <c r="D9" s="305" t="s">
        <v>579</v>
      </c>
      <c r="E9" s="354" t="s">
        <v>49</v>
      </c>
      <c r="F9" s="31"/>
      <c r="H9" s="352"/>
    </row>
    <row r="10" spans="1:8" s="17" customFormat="1" ht="20.25" customHeight="1">
      <c r="A10" s="368" t="s">
        <v>580</v>
      </c>
      <c r="B10" s="449">
        <v>5209619</v>
      </c>
      <c r="C10" s="450">
        <v>817601</v>
      </c>
      <c r="D10" s="450">
        <v>0</v>
      </c>
      <c r="E10" s="369">
        <f>SUM(B10:D10)</f>
        <v>6027220</v>
      </c>
      <c r="F10" s="352"/>
      <c r="G10" s="352"/>
    </row>
    <row r="11" spans="1:8" s="17" customFormat="1" ht="20.25" customHeight="1">
      <c r="A11" s="368" t="s">
        <v>581</v>
      </c>
      <c r="B11" s="451">
        <v>0</v>
      </c>
      <c r="C11" s="440">
        <v>0</v>
      </c>
      <c r="D11" s="440">
        <v>0</v>
      </c>
      <c r="E11" s="369">
        <f>SUM(B11:D11)</f>
        <v>0</v>
      </c>
      <c r="F11" s="352"/>
      <c r="G11" s="352"/>
      <c r="H11" s="352"/>
    </row>
    <row r="12" spans="1:8" s="17" customFormat="1" ht="20.25" customHeight="1" thickBot="1">
      <c r="A12" s="368" t="s">
        <v>582</v>
      </c>
      <c r="B12" s="451">
        <v>0</v>
      </c>
      <c r="C12" s="440">
        <v>0</v>
      </c>
      <c r="D12" s="440">
        <v>0</v>
      </c>
      <c r="E12" s="370">
        <f>SUM(B12:D12)</f>
        <v>0</v>
      </c>
      <c r="F12" s="352"/>
    </row>
    <row r="13" spans="1:8" s="17" customFormat="1" ht="20.25" customHeight="1" thickBot="1">
      <c r="A13" s="368" t="s">
        <v>583</v>
      </c>
      <c r="B13" s="371"/>
      <c r="C13" s="372"/>
      <c r="D13" s="372"/>
      <c r="E13" s="373"/>
      <c r="F13" s="352"/>
    </row>
    <row r="14" spans="1:8" s="17" customFormat="1" ht="20.25" customHeight="1">
      <c r="A14" s="368" t="s">
        <v>584</v>
      </c>
      <c r="B14" s="451">
        <v>1420931</v>
      </c>
      <c r="C14" s="452">
        <v>354219</v>
      </c>
      <c r="D14" s="452">
        <v>0</v>
      </c>
      <c r="E14" s="370">
        <f t="shared" ref="E14:E20" si="0">SUM(B14:D14)</f>
        <v>1775150</v>
      </c>
      <c r="F14" s="352"/>
    </row>
    <row r="15" spans="1:8" s="17" customFormat="1" ht="20.25" customHeight="1">
      <c r="A15" s="368" t="s">
        <v>585</v>
      </c>
      <c r="B15" s="451">
        <v>0</v>
      </c>
      <c r="C15" s="440">
        <v>138500</v>
      </c>
      <c r="D15" s="440">
        <v>0</v>
      </c>
      <c r="E15" s="370">
        <f>SUM(B15:D15)</f>
        <v>138500</v>
      </c>
      <c r="F15" s="352"/>
    </row>
    <row r="16" spans="1:8" s="17" customFormat="1" ht="20.25" customHeight="1">
      <c r="A16" s="368" t="s">
        <v>586</v>
      </c>
      <c r="B16" s="451">
        <v>1309713</v>
      </c>
      <c r="C16" s="440">
        <v>98590</v>
      </c>
      <c r="D16" s="440">
        <v>0</v>
      </c>
      <c r="E16" s="370">
        <f t="shared" si="0"/>
        <v>1408303</v>
      </c>
      <c r="F16" s="352"/>
    </row>
    <row r="17" spans="1:6" s="17" customFormat="1" ht="20.25" customHeight="1">
      <c r="A17" s="368" t="s">
        <v>587</v>
      </c>
      <c r="B17" s="451">
        <v>3074986</v>
      </c>
      <c r="C17" s="440">
        <v>2392793</v>
      </c>
      <c r="D17" s="440">
        <v>214290</v>
      </c>
      <c r="E17" s="370">
        <f t="shared" si="0"/>
        <v>5682069</v>
      </c>
      <c r="F17" s="352"/>
    </row>
    <row r="18" spans="1:6" s="17" customFormat="1" ht="20.25" customHeight="1">
      <c r="A18" s="368" t="s">
        <v>588</v>
      </c>
      <c r="B18" s="451">
        <v>470962</v>
      </c>
      <c r="C18" s="440">
        <v>2142787</v>
      </c>
      <c r="D18" s="440">
        <v>0</v>
      </c>
      <c r="E18" s="370">
        <f t="shared" si="0"/>
        <v>2613749</v>
      </c>
      <c r="F18" s="352"/>
    </row>
    <row r="19" spans="1:6" s="17" customFormat="1" ht="20.25" customHeight="1">
      <c r="A19" s="368" t="s">
        <v>589</v>
      </c>
      <c r="B19" s="451">
        <v>0</v>
      </c>
      <c r="C19" s="440">
        <v>0</v>
      </c>
      <c r="D19" s="440">
        <v>0</v>
      </c>
      <c r="E19" s="370">
        <f t="shared" si="0"/>
        <v>0</v>
      </c>
      <c r="F19" s="352"/>
    </row>
    <row r="20" spans="1:6" s="17" customFormat="1" ht="20.25" customHeight="1" thickBot="1">
      <c r="A20" s="368" t="s">
        <v>590</v>
      </c>
      <c r="B20" s="451">
        <v>0</v>
      </c>
      <c r="C20" s="441">
        <v>0</v>
      </c>
      <c r="D20" s="441">
        <v>0</v>
      </c>
      <c r="E20" s="370">
        <f t="shared" si="0"/>
        <v>0</v>
      </c>
      <c r="F20" s="352"/>
    </row>
    <row r="21" spans="1:6" s="17" customFormat="1" ht="24" customHeight="1" thickBot="1">
      <c r="A21" s="293" t="s">
        <v>49</v>
      </c>
      <c r="B21" s="353">
        <f>SUM(B10:B20)</f>
        <v>11486211</v>
      </c>
      <c r="C21" s="356">
        <f>SUM(C10:C20)</f>
        <v>5944490</v>
      </c>
      <c r="D21" s="356">
        <f>SUM(D10:D20)</f>
        <v>214290</v>
      </c>
      <c r="E21" s="355">
        <f>SUM(E10:E20)</f>
        <v>17644991</v>
      </c>
      <c r="F21" s="352"/>
    </row>
    <row r="22" spans="1:6" ht="24" customHeight="1">
      <c r="B22" s="333"/>
      <c r="F22" s="332"/>
    </row>
    <row r="23" spans="1:6" ht="24" customHeight="1">
      <c r="F23" s="332"/>
    </row>
    <row r="24" spans="1:6">
      <c r="F24" s="332"/>
    </row>
    <row r="25" spans="1:6">
      <c r="F25" s="332"/>
    </row>
    <row r="96" spans="3:4">
      <c r="C96" s="69">
        <f>SUM(C91:C95)</f>
        <v>0</v>
      </c>
      <c r="D96" s="69">
        <f>SUM(D91:D95)</f>
        <v>0</v>
      </c>
    </row>
  </sheetData>
  <sheetProtection algorithmName="SHA-512" hashValue="VhEW8AIGETK9jGjCa2j8RWvsf2phIojEMT8y1ozi4zTa1ANZGDH2bt6UjI5p/OQrO8gbNkn+uBjt/5VVxBfU9A==" saltValue="U/zo4ttj5srg70DTnc968A=="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tint="0.79998168889431442"/>
  </sheetPr>
  <dimension ref="A1:G3"/>
  <sheetViews>
    <sheetView showGridLines="0" topLeftCell="A19" zoomScale="70" zoomScaleNormal="70" zoomScalePageLayoutView="70" workbookViewId="0">
      <selection activeCell="Q63" sqref="Q63"/>
    </sheetView>
  </sheetViews>
  <sheetFormatPr defaultColWidth="8.85546875" defaultRowHeight="12.75"/>
  <cols>
    <col min="1" max="1" width="78.7109375" customWidth="1"/>
  </cols>
  <sheetData>
    <row r="1" spans="1:7" ht="26.1" customHeight="1">
      <c r="A1" s="490" t="s">
        <v>591</v>
      </c>
      <c r="B1" s="489"/>
      <c r="C1" s="489"/>
      <c r="D1" s="489"/>
      <c r="E1" s="489"/>
      <c r="F1" s="489"/>
      <c r="G1" s="489"/>
    </row>
    <row r="2" spans="1:7" ht="26.25">
      <c r="A2" s="480" t="s">
        <v>592</v>
      </c>
      <c r="B2" s="489"/>
    </row>
    <row r="3" spans="1:7" ht="26.1" customHeight="1">
      <c r="A3" s="479" t="s">
        <v>593</v>
      </c>
      <c r="B3" s="491"/>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shapeId="38917" r:id="rId4">
          <objectPr defaultSize="0" r:id="rId5">
            <anchor moveWithCells="1">
              <from>
                <xdr:col>0</xdr:col>
                <xdr:colOff>0</xdr:colOff>
                <xdr:row>7</xdr:row>
                <xdr:rowOff>0</xdr:rowOff>
              </from>
              <to>
                <xdr:col>1</xdr:col>
                <xdr:colOff>581025</xdr:colOff>
                <xdr:row>53</xdr:row>
                <xdr:rowOff>104775</xdr:rowOff>
              </to>
            </anchor>
          </objectPr>
        </oleObject>
      </mc:Choice>
      <mc:Fallback>
        <oleObject progId="Acrobat Document" shapeId="38917"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tint="0.79998168889431442"/>
  </sheetPr>
  <dimension ref="A1:HP1184"/>
  <sheetViews>
    <sheetView showGridLines="0" zoomScale="60" zoomScaleNormal="60" zoomScaleSheetLayoutView="50" zoomScalePageLayoutView="60" workbookViewId="0"/>
  </sheetViews>
  <sheetFormatPr defaultColWidth="12.42578125" defaultRowHeight="15.75"/>
  <cols>
    <col min="1" max="1" width="26.42578125" style="177" customWidth="1"/>
    <col min="2" max="2" width="94.28515625" style="177" customWidth="1"/>
    <col min="3" max="3" width="66.85546875" style="177" customWidth="1"/>
    <col min="4" max="5" width="25.85546875" style="253" customWidth="1"/>
    <col min="6" max="6" width="33.7109375" style="253" customWidth="1"/>
    <col min="7" max="7" width="3.140625" style="177" customWidth="1"/>
    <col min="8" max="16384" width="12.42578125" style="177"/>
  </cols>
  <sheetData>
    <row r="1" spans="1:224" ht="30" customHeight="1" thickBot="1">
      <c r="A1" s="911" t="s">
        <v>172</v>
      </c>
      <c r="B1" s="929" t="str">
        <f>'CHECK SHEET'!D7</f>
        <v>College of the Florida Keys</v>
      </c>
      <c r="C1" s="929"/>
      <c r="D1" s="929"/>
      <c r="E1" s="929"/>
      <c r="F1" s="929"/>
      <c r="G1" s="223"/>
      <c r="H1" s="224"/>
      <c r="I1" s="224"/>
      <c r="J1" s="224"/>
      <c r="K1" s="224"/>
      <c r="L1" s="224"/>
      <c r="M1" s="224"/>
      <c r="N1" s="224"/>
      <c r="O1" s="224"/>
      <c r="P1" s="224"/>
      <c r="Q1" s="224"/>
      <c r="R1" s="224"/>
      <c r="S1" s="224"/>
      <c r="T1" s="224"/>
      <c r="U1" s="224"/>
      <c r="V1" s="224"/>
      <c r="W1" s="224"/>
      <c r="X1" s="224"/>
      <c r="Y1" s="224"/>
      <c r="Z1" s="224"/>
      <c r="AA1" s="224"/>
      <c r="AB1" s="224"/>
      <c r="AC1" s="224"/>
      <c r="AD1" s="224"/>
      <c r="AE1" s="224"/>
      <c r="AF1" s="224"/>
      <c r="AG1" s="224"/>
      <c r="AH1" s="224"/>
      <c r="AI1" s="224"/>
      <c r="AJ1" s="224"/>
      <c r="AK1" s="224"/>
      <c r="AL1" s="224"/>
      <c r="AM1" s="224"/>
      <c r="AN1" s="224"/>
      <c r="AO1" s="224"/>
      <c r="AP1" s="224"/>
      <c r="AQ1" s="224"/>
      <c r="AR1" s="224"/>
      <c r="AS1" s="224"/>
      <c r="AT1" s="224"/>
      <c r="AU1" s="224"/>
      <c r="AV1" s="224"/>
      <c r="AW1" s="224"/>
      <c r="AX1" s="224"/>
      <c r="AY1" s="224"/>
      <c r="AZ1" s="224"/>
      <c r="BA1" s="224"/>
      <c r="BB1" s="224"/>
      <c r="BC1" s="224"/>
      <c r="BD1" s="224"/>
      <c r="BE1" s="224"/>
      <c r="BF1" s="224"/>
      <c r="BG1" s="224"/>
      <c r="BH1" s="224"/>
      <c r="BI1" s="224"/>
      <c r="BJ1" s="224"/>
      <c r="BK1" s="224"/>
      <c r="BL1" s="224"/>
      <c r="BM1" s="224"/>
      <c r="BN1" s="224"/>
      <c r="BO1" s="224"/>
      <c r="BP1" s="224"/>
      <c r="BQ1" s="224"/>
      <c r="BR1" s="224"/>
      <c r="BS1" s="224"/>
      <c r="BT1" s="224"/>
      <c r="BU1" s="224"/>
      <c r="BV1" s="224"/>
      <c r="BW1" s="224"/>
      <c r="BX1" s="224"/>
      <c r="BY1" s="224"/>
      <c r="BZ1" s="224"/>
      <c r="CA1" s="224"/>
      <c r="CB1" s="224"/>
      <c r="CC1" s="224"/>
      <c r="CD1" s="224"/>
      <c r="CE1" s="224"/>
      <c r="CF1" s="224"/>
      <c r="CG1" s="224"/>
      <c r="CH1" s="224"/>
      <c r="CI1" s="224"/>
      <c r="CJ1" s="224"/>
      <c r="CK1" s="224"/>
      <c r="CL1" s="224"/>
      <c r="CM1" s="224"/>
      <c r="CN1" s="224"/>
      <c r="CO1" s="224"/>
      <c r="CP1" s="224"/>
      <c r="CQ1" s="224"/>
      <c r="CR1" s="224"/>
      <c r="CS1" s="224"/>
      <c r="CT1" s="224"/>
      <c r="CU1" s="224"/>
      <c r="CV1" s="224"/>
      <c r="CW1" s="224"/>
      <c r="CX1" s="224"/>
      <c r="CY1" s="224"/>
      <c r="CZ1" s="224"/>
      <c r="DA1" s="224"/>
      <c r="DB1" s="224"/>
      <c r="DC1" s="224"/>
      <c r="DD1" s="224"/>
      <c r="DE1" s="224"/>
      <c r="DF1" s="224"/>
      <c r="DG1" s="224"/>
      <c r="DH1" s="224"/>
      <c r="DI1" s="224"/>
      <c r="DJ1" s="224"/>
      <c r="DK1" s="224"/>
      <c r="DL1" s="224"/>
      <c r="DM1" s="224"/>
      <c r="DN1" s="224"/>
      <c r="DO1" s="224"/>
      <c r="DP1" s="224"/>
      <c r="DQ1" s="224"/>
      <c r="DR1" s="224"/>
      <c r="DS1" s="224"/>
      <c r="DT1" s="224"/>
      <c r="DU1" s="224"/>
      <c r="DV1" s="224"/>
      <c r="DW1" s="224"/>
      <c r="DX1" s="224"/>
      <c r="DY1" s="224"/>
      <c r="DZ1" s="224"/>
      <c r="EA1" s="224"/>
      <c r="EB1" s="224"/>
      <c r="EC1" s="224"/>
      <c r="ED1" s="224"/>
      <c r="EE1" s="224"/>
      <c r="EF1" s="224"/>
      <c r="EG1" s="224"/>
      <c r="EH1" s="224"/>
      <c r="EI1" s="224"/>
      <c r="EJ1" s="224"/>
      <c r="EK1" s="224"/>
      <c r="EL1" s="224"/>
      <c r="EM1" s="224"/>
      <c r="EN1" s="224"/>
      <c r="EO1" s="224"/>
      <c r="EP1" s="224"/>
      <c r="EQ1" s="224"/>
      <c r="ER1" s="224"/>
      <c r="ES1" s="224"/>
      <c r="ET1" s="224"/>
      <c r="EU1" s="224"/>
      <c r="EV1" s="224"/>
      <c r="EW1" s="224"/>
      <c r="EX1" s="224"/>
      <c r="EY1" s="224"/>
      <c r="EZ1" s="224"/>
      <c r="FA1" s="224"/>
      <c r="FB1" s="224"/>
      <c r="FC1" s="224"/>
      <c r="FD1" s="224"/>
      <c r="FE1" s="224"/>
      <c r="FF1" s="224"/>
      <c r="FG1" s="224"/>
      <c r="FH1" s="224"/>
      <c r="FI1" s="224"/>
      <c r="FJ1" s="224"/>
      <c r="FK1" s="224"/>
      <c r="FL1" s="224"/>
      <c r="FM1" s="224"/>
      <c r="FN1" s="224"/>
      <c r="FO1" s="224"/>
      <c r="FP1" s="224"/>
      <c r="FQ1" s="224"/>
      <c r="FR1" s="224"/>
      <c r="FS1" s="224"/>
      <c r="FT1" s="224"/>
      <c r="FU1" s="224"/>
      <c r="FV1" s="224"/>
      <c r="FW1" s="224"/>
      <c r="FX1" s="224"/>
      <c r="FY1" s="224"/>
      <c r="FZ1" s="224"/>
      <c r="GA1" s="224"/>
      <c r="GB1" s="224"/>
      <c r="GC1" s="224"/>
      <c r="GD1" s="224"/>
      <c r="GE1" s="224"/>
      <c r="GF1" s="224"/>
      <c r="GG1" s="224"/>
      <c r="GH1" s="224"/>
      <c r="GI1" s="224"/>
      <c r="GJ1" s="224"/>
      <c r="GK1" s="224"/>
      <c r="GL1" s="224"/>
      <c r="GM1" s="224"/>
      <c r="GN1" s="224"/>
      <c r="GO1" s="224"/>
      <c r="GP1" s="224"/>
      <c r="GQ1" s="224"/>
      <c r="GR1" s="224"/>
      <c r="GS1" s="224"/>
      <c r="GT1" s="224"/>
      <c r="GU1" s="224"/>
      <c r="GV1" s="224"/>
      <c r="GW1" s="224"/>
      <c r="GX1" s="224"/>
      <c r="GY1" s="224"/>
      <c r="GZ1" s="224"/>
      <c r="HA1" s="224"/>
      <c r="HB1" s="224"/>
      <c r="HC1" s="224"/>
      <c r="HD1" s="224"/>
      <c r="HE1" s="224"/>
      <c r="HF1" s="224"/>
      <c r="HG1" s="224"/>
      <c r="HH1" s="224"/>
      <c r="HI1" s="224"/>
      <c r="HJ1" s="224"/>
      <c r="HK1" s="224"/>
      <c r="HL1" s="224"/>
      <c r="HM1" s="224"/>
      <c r="HN1" s="224"/>
      <c r="HO1" s="224"/>
      <c r="HP1" s="224"/>
    </row>
    <row r="2" spans="1:224" ht="30" customHeight="1">
      <c r="A2" s="930" t="s">
        <v>594</v>
      </c>
      <c r="B2" s="930"/>
      <c r="C2" s="930"/>
      <c r="D2" s="930"/>
      <c r="E2" s="930"/>
      <c r="F2" s="930"/>
      <c r="G2" s="225"/>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c r="AM2" s="224"/>
      <c r="AN2" s="224"/>
      <c r="AO2" s="224"/>
      <c r="AP2" s="224"/>
      <c r="AQ2" s="224"/>
      <c r="AR2" s="224"/>
      <c r="AS2" s="224"/>
      <c r="AT2" s="224"/>
      <c r="AU2" s="224"/>
      <c r="AV2" s="224"/>
      <c r="AW2" s="224"/>
      <c r="AX2" s="224"/>
      <c r="AY2" s="224"/>
      <c r="AZ2" s="224"/>
      <c r="BA2" s="224"/>
      <c r="BB2" s="224"/>
      <c r="BC2" s="224"/>
      <c r="BD2" s="224"/>
      <c r="BE2" s="224"/>
      <c r="BF2" s="224"/>
      <c r="BG2" s="224"/>
      <c r="BH2" s="224"/>
      <c r="BI2" s="224"/>
      <c r="BJ2" s="224"/>
      <c r="BK2" s="224"/>
      <c r="BL2" s="224"/>
      <c r="BM2" s="224"/>
      <c r="BN2" s="224"/>
      <c r="BO2" s="224"/>
      <c r="BP2" s="224"/>
      <c r="BQ2" s="224"/>
      <c r="BR2" s="224"/>
      <c r="BS2" s="224"/>
      <c r="BT2" s="224"/>
      <c r="BU2" s="224"/>
      <c r="BV2" s="224"/>
      <c r="BW2" s="224"/>
      <c r="BX2" s="224"/>
      <c r="BY2" s="224"/>
      <c r="BZ2" s="224"/>
      <c r="CA2" s="224"/>
      <c r="CB2" s="224"/>
      <c r="CC2" s="224"/>
      <c r="CD2" s="224"/>
      <c r="CE2" s="224"/>
      <c r="CF2" s="224"/>
      <c r="CG2" s="224"/>
      <c r="CH2" s="224"/>
      <c r="CI2" s="224"/>
      <c r="CJ2" s="224"/>
      <c r="CK2" s="224"/>
      <c r="CL2" s="224"/>
      <c r="CM2" s="224"/>
      <c r="CN2" s="224"/>
      <c r="CO2" s="224"/>
      <c r="CP2" s="224"/>
      <c r="CQ2" s="224"/>
      <c r="CR2" s="224"/>
      <c r="CS2" s="224"/>
      <c r="CT2" s="224"/>
      <c r="CU2" s="224"/>
      <c r="CV2" s="224"/>
      <c r="CW2" s="224"/>
      <c r="CX2" s="224"/>
      <c r="CY2" s="224"/>
      <c r="CZ2" s="224"/>
      <c r="DA2" s="224"/>
      <c r="DB2" s="224"/>
      <c r="DC2" s="224"/>
      <c r="DD2" s="224"/>
      <c r="DE2" s="224"/>
      <c r="DF2" s="224"/>
      <c r="DG2" s="224"/>
      <c r="DH2" s="224"/>
      <c r="DI2" s="224"/>
      <c r="DJ2" s="224"/>
      <c r="DK2" s="224"/>
      <c r="DL2" s="224"/>
      <c r="DM2" s="224"/>
      <c r="DN2" s="224"/>
      <c r="DO2" s="224"/>
      <c r="DP2" s="224"/>
      <c r="DQ2" s="224"/>
      <c r="DR2" s="224"/>
      <c r="DS2" s="224"/>
      <c r="DT2" s="224"/>
      <c r="DU2" s="224"/>
      <c r="DV2" s="224"/>
      <c r="DW2" s="224"/>
      <c r="DX2" s="224"/>
      <c r="DY2" s="224"/>
      <c r="DZ2" s="224"/>
      <c r="EA2" s="224"/>
      <c r="EB2" s="224"/>
      <c r="EC2" s="224"/>
      <c r="ED2" s="224"/>
      <c r="EE2" s="224"/>
      <c r="EF2" s="224"/>
      <c r="EG2" s="224"/>
      <c r="EH2" s="224"/>
      <c r="EI2" s="224"/>
      <c r="EJ2" s="224"/>
      <c r="EK2" s="224"/>
      <c r="EL2" s="224"/>
      <c r="EM2" s="224"/>
      <c r="EN2" s="224"/>
      <c r="EO2" s="224"/>
      <c r="EP2" s="224"/>
      <c r="EQ2" s="224"/>
      <c r="ER2" s="224"/>
      <c r="ES2" s="224"/>
      <c r="ET2" s="224"/>
      <c r="EU2" s="224"/>
      <c r="EV2" s="224"/>
      <c r="EW2" s="224"/>
      <c r="EX2" s="224"/>
      <c r="EY2" s="224"/>
      <c r="EZ2" s="224"/>
      <c r="FA2" s="224"/>
      <c r="FB2" s="224"/>
      <c r="FC2" s="224"/>
      <c r="FD2" s="224"/>
      <c r="FE2" s="224"/>
      <c r="FF2" s="224"/>
      <c r="FG2" s="224"/>
      <c r="FH2" s="224"/>
      <c r="FI2" s="224"/>
      <c r="FJ2" s="224"/>
      <c r="FK2" s="224"/>
      <c r="FL2" s="224"/>
      <c r="FM2" s="224"/>
      <c r="FN2" s="224"/>
      <c r="FO2" s="224"/>
      <c r="FP2" s="224"/>
      <c r="FQ2" s="224"/>
      <c r="FR2" s="224"/>
      <c r="FS2" s="224"/>
      <c r="FT2" s="224"/>
      <c r="FU2" s="224"/>
      <c r="FV2" s="224"/>
      <c r="FW2" s="224"/>
      <c r="FX2" s="224"/>
      <c r="FY2" s="224"/>
      <c r="FZ2" s="224"/>
      <c r="GA2" s="224"/>
      <c r="GB2" s="224"/>
      <c r="GC2" s="224"/>
      <c r="GD2" s="224"/>
      <c r="GE2" s="224"/>
      <c r="GF2" s="224"/>
      <c r="GG2" s="224"/>
      <c r="GH2" s="224"/>
      <c r="GI2" s="224"/>
      <c r="GJ2" s="224"/>
      <c r="GK2" s="224"/>
      <c r="GL2" s="224"/>
      <c r="GM2" s="224"/>
      <c r="GN2" s="224"/>
      <c r="GO2" s="224"/>
      <c r="GP2" s="224"/>
      <c r="GQ2" s="224"/>
      <c r="GR2" s="224"/>
      <c r="GS2" s="224"/>
      <c r="GT2" s="224"/>
      <c r="GU2" s="224"/>
      <c r="GV2" s="224"/>
      <c r="GW2" s="224"/>
      <c r="GX2" s="224"/>
      <c r="GY2" s="224"/>
      <c r="GZ2" s="224"/>
      <c r="HA2" s="224"/>
      <c r="HB2" s="224"/>
      <c r="HC2" s="224"/>
      <c r="HD2" s="224"/>
      <c r="HE2" s="224"/>
      <c r="HF2" s="224"/>
      <c r="HG2" s="224"/>
      <c r="HH2" s="224"/>
      <c r="HI2" s="224"/>
      <c r="HJ2" s="224"/>
      <c r="HK2" s="224"/>
      <c r="HL2" s="224"/>
      <c r="HM2" s="224"/>
      <c r="HN2" s="224"/>
      <c r="HO2" s="224"/>
      <c r="HP2" s="224"/>
    </row>
    <row r="3" spans="1:224" s="226" customFormat="1" ht="30" customHeight="1">
      <c r="A3" s="911" t="s">
        <v>595</v>
      </c>
      <c r="B3" s="911"/>
      <c r="C3" s="911"/>
      <c r="D3" s="911"/>
      <c r="E3" s="911"/>
      <c r="F3" s="911"/>
    </row>
    <row r="4" spans="1:224" ht="30" customHeight="1">
      <c r="A4" s="930" t="s">
        <v>728</v>
      </c>
      <c r="B4" s="930"/>
      <c r="C4" s="930"/>
      <c r="D4" s="930"/>
      <c r="E4" s="930"/>
      <c r="F4" s="930"/>
      <c r="H4" s="224"/>
      <c r="I4" s="224"/>
      <c r="J4" s="224"/>
      <c r="K4" s="224"/>
      <c r="L4" s="224"/>
      <c r="M4" s="224"/>
      <c r="N4" s="224"/>
      <c r="O4" s="224"/>
      <c r="P4" s="224"/>
      <c r="Q4" s="224"/>
      <c r="R4" s="224"/>
      <c r="S4" s="224"/>
      <c r="T4" s="224"/>
      <c r="U4" s="224"/>
      <c r="V4" s="224"/>
      <c r="W4" s="224"/>
      <c r="X4" s="224"/>
      <c r="Y4" s="224"/>
      <c r="Z4" s="224"/>
      <c r="AA4" s="224"/>
      <c r="AB4" s="224"/>
      <c r="AC4" s="224"/>
      <c r="AD4" s="224"/>
      <c r="AE4" s="224"/>
      <c r="AF4" s="224"/>
      <c r="AG4" s="224"/>
      <c r="AH4" s="224"/>
      <c r="AI4" s="224"/>
      <c r="AJ4" s="224"/>
      <c r="AK4" s="224"/>
      <c r="AL4" s="224"/>
      <c r="AM4" s="224"/>
      <c r="AN4" s="224"/>
      <c r="AO4" s="224"/>
      <c r="AP4" s="224"/>
      <c r="AQ4" s="224"/>
      <c r="AR4" s="224"/>
      <c r="AS4" s="224"/>
      <c r="AT4" s="224"/>
      <c r="AU4" s="224"/>
      <c r="AV4" s="224"/>
      <c r="AW4" s="224"/>
      <c r="AX4" s="224"/>
      <c r="AY4" s="224"/>
      <c r="AZ4" s="224"/>
      <c r="BA4" s="224"/>
      <c r="BB4" s="224"/>
      <c r="BC4" s="224"/>
      <c r="BD4" s="224"/>
      <c r="BE4" s="224"/>
      <c r="BF4" s="224"/>
      <c r="BG4" s="224"/>
      <c r="BH4" s="224"/>
      <c r="BI4" s="224"/>
      <c r="BJ4" s="224"/>
      <c r="BK4" s="224"/>
      <c r="BL4" s="224"/>
      <c r="BM4" s="224"/>
      <c r="BN4" s="224"/>
      <c r="BO4" s="224"/>
      <c r="BP4" s="224"/>
      <c r="BQ4" s="224"/>
      <c r="BR4" s="224"/>
      <c r="BS4" s="224"/>
      <c r="BT4" s="224"/>
      <c r="BU4" s="224"/>
      <c r="BV4" s="224"/>
      <c r="BW4" s="224"/>
      <c r="BX4" s="224"/>
      <c r="BY4" s="224"/>
      <c r="BZ4" s="224"/>
      <c r="CA4" s="224"/>
      <c r="CB4" s="224"/>
      <c r="CC4" s="224"/>
      <c r="CD4" s="224"/>
      <c r="CE4" s="224"/>
      <c r="CF4" s="224"/>
      <c r="CG4" s="224"/>
      <c r="CH4" s="224"/>
      <c r="CI4" s="224"/>
      <c r="CJ4" s="224"/>
      <c r="CK4" s="224"/>
      <c r="CL4" s="224"/>
      <c r="CM4" s="224"/>
      <c r="CN4" s="224"/>
      <c r="CO4" s="224"/>
      <c r="CP4" s="224"/>
      <c r="CQ4" s="224"/>
      <c r="CR4" s="224"/>
      <c r="CS4" s="224"/>
      <c r="CT4" s="224"/>
      <c r="CU4" s="224"/>
      <c r="CV4" s="224"/>
      <c r="CW4" s="224"/>
      <c r="CX4" s="224"/>
      <c r="CY4" s="224"/>
      <c r="CZ4" s="224"/>
      <c r="DA4" s="224"/>
      <c r="DB4" s="224"/>
      <c r="DC4" s="224"/>
      <c r="DD4" s="224"/>
      <c r="DE4" s="224"/>
      <c r="DF4" s="224"/>
      <c r="DG4" s="224"/>
      <c r="DH4" s="224"/>
      <c r="DI4" s="224"/>
      <c r="DJ4" s="224"/>
      <c r="DK4" s="224"/>
      <c r="DL4" s="224"/>
      <c r="DM4" s="224"/>
      <c r="DN4" s="224"/>
      <c r="DO4" s="224"/>
      <c r="DP4" s="224"/>
      <c r="DQ4" s="224"/>
      <c r="DR4" s="224"/>
      <c r="DS4" s="224"/>
      <c r="DT4" s="224"/>
      <c r="DU4" s="224"/>
      <c r="DV4" s="224"/>
      <c r="DW4" s="224"/>
      <c r="DX4" s="224"/>
      <c r="DY4" s="224"/>
      <c r="DZ4" s="224"/>
      <c r="EA4" s="224"/>
      <c r="EB4" s="224"/>
      <c r="EC4" s="224"/>
      <c r="ED4" s="224"/>
      <c r="EE4" s="224"/>
      <c r="EF4" s="224"/>
      <c r="EG4" s="224"/>
      <c r="EH4" s="224"/>
      <c r="EI4" s="224"/>
      <c r="EJ4" s="224"/>
      <c r="EK4" s="224"/>
      <c r="EL4" s="224"/>
      <c r="EM4" s="224"/>
      <c r="EN4" s="224"/>
      <c r="EO4" s="224"/>
      <c r="EP4" s="224"/>
      <c r="EQ4" s="224"/>
      <c r="ER4" s="224"/>
      <c r="ES4" s="224"/>
      <c r="ET4" s="224"/>
      <c r="EU4" s="224"/>
      <c r="EV4" s="224"/>
      <c r="EW4" s="224"/>
      <c r="EX4" s="224"/>
      <c r="EY4" s="224"/>
      <c r="EZ4" s="224"/>
      <c r="FA4" s="224"/>
      <c r="FB4" s="224"/>
      <c r="FC4" s="224"/>
      <c r="FD4" s="224"/>
      <c r="FE4" s="224"/>
      <c r="FF4" s="224"/>
      <c r="FG4" s="224"/>
      <c r="FH4" s="224"/>
      <c r="FI4" s="224"/>
      <c r="FJ4" s="224"/>
      <c r="FK4" s="224"/>
      <c r="FL4" s="224"/>
      <c r="FM4" s="224"/>
      <c r="FN4" s="224"/>
      <c r="FO4" s="224"/>
      <c r="FP4" s="224"/>
      <c r="FQ4" s="224"/>
      <c r="FR4" s="224"/>
      <c r="FS4" s="224"/>
      <c r="FT4" s="224"/>
      <c r="FU4" s="224"/>
      <c r="FV4" s="224"/>
      <c r="FW4" s="224"/>
      <c r="FX4" s="224"/>
      <c r="FY4" s="224"/>
      <c r="FZ4" s="224"/>
      <c r="GA4" s="224"/>
      <c r="GB4" s="224"/>
      <c r="GC4" s="224"/>
      <c r="GD4" s="224"/>
      <c r="GE4" s="224"/>
      <c r="GF4" s="224"/>
      <c r="GG4" s="224"/>
      <c r="GH4" s="224"/>
      <c r="GI4" s="224"/>
      <c r="GJ4" s="224"/>
      <c r="GK4" s="224"/>
      <c r="GL4" s="224"/>
      <c r="GM4" s="224"/>
      <c r="GN4" s="224"/>
      <c r="GO4" s="224"/>
      <c r="GP4" s="224"/>
      <c r="GQ4" s="224"/>
      <c r="GR4" s="224"/>
      <c r="GS4" s="224"/>
      <c r="GT4" s="224"/>
      <c r="GU4" s="224"/>
      <c r="GV4" s="224"/>
      <c r="GW4" s="224"/>
      <c r="GX4" s="224"/>
      <c r="GY4" s="224"/>
      <c r="GZ4" s="224"/>
      <c r="HA4" s="224"/>
      <c r="HB4" s="224"/>
      <c r="HC4" s="224"/>
      <c r="HD4" s="224"/>
      <c r="HE4" s="224"/>
      <c r="HF4" s="224"/>
      <c r="HG4" s="224"/>
      <c r="HH4" s="224"/>
      <c r="HI4" s="224"/>
      <c r="HJ4" s="224"/>
      <c r="HK4" s="224"/>
      <c r="HL4" s="224"/>
      <c r="HM4" s="224"/>
      <c r="HN4" s="224"/>
      <c r="HO4" s="224"/>
      <c r="HP4" s="224"/>
    </row>
    <row r="5" spans="1:224" ht="30" customHeight="1">
      <c r="A5" s="878"/>
      <c r="B5" s="878"/>
      <c r="C5" s="878"/>
      <c r="D5" s="878"/>
      <c r="E5" s="878"/>
      <c r="F5" s="878"/>
      <c r="H5" s="224"/>
      <c r="I5" s="224"/>
      <c r="J5" s="224"/>
      <c r="K5" s="224"/>
      <c r="L5" s="224"/>
      <c r="M5" s="224"/>
      <c r="N5" s="224"/>
      <c r="O5" s="224"/>
      <c r="P5" s="224"/>
      <c r="Q5" s="224"/>
      <c r="R5" s="224"/>
      <c r="S5" s="224"/>
      <c r="T5" s="224"/>
      <c r="U5" s="224"/>
      <c r="V5" s="224"/>
      <c r="W5" s="224"/>
      <c r="X5" s="224"/>
      <c r="Y5" s="224"/>
      <c r="Z5" s="224"/>
      <c r="AA5" s="224"/>
      <c r="AB5" s="224"/>
      <c r="AC5" s="224"/>
      <c r="AD5" s="224"/>
      <c r="AE5" s="224"/>
      <c r="AF5" s="224"/>
      <c r="AG5" s="224"/>
      <c r="AH5" s="224"/>
      <c r="AI5" s="224"/>
      <c r="AJ5" s="224"/>
      <c r="AK5" s="224"/>
      <c r="AL5" s="224"/>
      <c r="AM5" s="224"/>
      <c r="AN5" s="224"/>
      <c r="AO5" s="224"/>
      <c r="AP5" s="224"/>
      <c r="AQ5" s="224"/>
      <c r="AR5" s="224"/>
      <c r="AS5" s="224"/>
      <c r="AT5" s="224"/>
      <c r="AU5" s="224"/>
      <c r="AV5" s="224"/>
      <c r="AW5" s="224"/>
      <c r="AX5" s="224"/>
      <c r="AY5" s="224"/>
      <c r="AZ5" s="224"/>
      <c r="BA5" s="224"/>
      <c r="BB5" s="224"/>
      <c r="BC5" s="224"/>
      <c r="BD5" s="224"/>
      <c r="BE5" s="224"/>
      <c r="BF5" s="224"/>
      <c r="BG5" s="224"/>
      <c r="BH5" s="224"/>
      <c r="BI5" s="224"/>
      <c r="BJ5" s="224"/>
      <c r="BK5" s="224"/>
      <c r="BL5" s="224"/>
      <c r="BM5" s="224"/>
      <c r="BN5" s="224"/>
      <c r="BO5" s="224"/>
      <c r="BP5" s="224"/>
      <c r="BQ5" s="224"/>
      <c r="BR5" s="224"/>
      <c r="BS5" s="224"/>
      <c r="BT5" s="224"/>
      <c r="BU5" s="224"/>
      <c r="BV5" s="224"/>
      <c r="BW5" s="224"/>
      <c r="BX5" s="224"/>
      <c r="BY5" s="224"/>
      <c r="BZ5" s="224"/>
      <c r="CA5" s="224"/>
      <c r="CB5" s="224"/>
      <c r="CC5" s="224"/>
      <c r="CD5" s="224"/>
      <c r="CE5" s="224"/>
      <c r="CF5" s="224"/>
      <c r="CG5" s="224"/>
      <c r="CH5" s="224"/>
      <c r="CI5" s="224"/>
      <c r="CJ5" s="224"/>
      <c r="CK5" s="224"/>
      <c r="CL5" s="224"/>
      <c r="CM5" s="224"/>
      <c r="CN5" s="224"/>
      <c r="CO5" s="224"/>
      <c r="CP5" s="224"/>
      <c r="CQ5" s="224"/>
      <c r="CR5" s="224"/>
      <c r="CS5" s="224"/>
      <c r="CT5" s="224"/>
      <c r="CU5" s="224"/>
      <c r="CV5" s="224"/>
      <c r="CW5" s="224"/>
      <c r="CX5" s="224"/>
      <c r="CY5" s="224"/>
      <c r="CZ5" s="224"/>
      <c r="DA5" s="224"/>
      <c r="DB5" s="224"/>
      <c r="DC5" s="224"/>
      <c r="DD5" s="224"/>
      <c r="DE5" s="224"/>
      <c r="DF5" s="224"/>
      <c r="DG5" s="224"/>
      <c r="DH5" s="224"/>
      <c r="DI5" s="224"/>
      <c r="DJ5" s="224"/>
      <c r="DK5" s="224"/>
      <c r="DL5" s="224"/>
      <c r="DM5" s="224"/>
      <c r="DN5" s="224"/>
      <c r="DO5" s="224"/>
      <c r="DP5" s="224"/>
      <c r="DQ5" s="224"/>
      <c r="DR5" s="224"/>
      <c r="DS5" s="224"/>
      <c r="DT5" s="224"/>
      <c r="DU5" s="224"/>
      <c r="DV5" s="224"/>
      <c r="DW5" s="224"/>
      <c r="DX5" s="224"/>
      <c r="DY5" s="224"/>
      <c r="DZ5" s="224"/>
      <c r="EA5" s="224"/>
      <c r="EB5" s="224"/>
      <c r="EC5" s="224"/>
      <c r="ED5" s="224"/>
      <c r="EE5" s="224"/>
      <c r="EF5" s="224"/>
      <c r="EG5" s="224"/>
      <c r="EH5" s="224"/>
      <c r="EI5" s="224"/>
      <c r="EJ5" s="224"/>
      <c r="EK5" s="224"/>
      <c r="EL5" s="224"/>
      <c r="EM5" s="224"/>
      <c r="EN5" s="224"/>
      <c r="EO5" s="224"/>
      <c r="EP5" s="224"/>
      <c r="EQ5" s="224"/>
      <c r="ER5" s="224"/>
      <c r="ES5" s="224"/>
      <c r="ET5" s="224"/>
      <c r="EU5" s="224"/>
      <c r="EV5" s="224"/>
      <c r="EW5" s="224"/>
      <c r="EX5" s="224"/>
      <c r="EY5" s="224"/>
      <c r="EZ5" s="224"/>
      <c r="FA5" s="224"/>
      <c r="FB5" s="224"/>
      <c r="FC5" s="224"/>
      <c r="FD5" s="224"/>
      <c r="FE5" s="224"/>
      <c r="FF5" s="224"/>
      <c r="FG5" s="224"/>
      <c r="FH5" s="224"/>
      <c r="FI5" s="224"/>
      <c r="FJ5" s="224"/>
      <c r="FK5" s="224"/>
      <c r="FL5" s="224"/>
      <c r="FM5" s="224"/>
      <c r="FN5" s="224"/>
      <c r="FO5" s="224"/>
      <c r="FP5" s="224"/>
      <c r="FQ5" s="224"/>
      <c r="FR5" s="224"/>
      <c r="FS5" s="224"/>
      <c r="FT5" s="224"/>
      <c r="FU5" s="224"/>
      <c r="FV5" s="224"/>
      <c r="FW5" s="224"/>
      <c r="FX5" s="224"/>
      <c r="FY5" s="224"/>
      <c r="FZ5" s="224"/>
      <c r="GA5" s="224"/>
      <c r="GB5" s="224"/>
      <c r="GC5" s="224"/>
      <c r="GD5" s="224"/>
      <c r="GE5" s="224"/>
      <c r="GF5" s="224"/>
      <c r="GG5" s="224"/>
      <c r="GH5" s="224"/>
      <c r="GI5" s="224"/>
      <c r="GJ5" s="224"/>
      <c r="GK5" s="224"/>
      <c r="GL5" s="224"/>
      <c r="GM5" s="224"/>
      <c r="GN5" s="224"/>
      <c r="GO5" s="224"/>
      <c r="GP5" s="224"/>
      <c r="GQ5" s="224"/>
      <c r="GR5" s="224"/>
      <c r="GS5" s="224"/>
      <c r="GT5" s="224"/>
      <c r="GU5" s="224"/>
      <c r="GV5" s="224"/>
      <c r="GW5" s="224"/>
      <c r="GX5" s="224"/>
      <c r="GY5" s="224"/>
      <c r="GZ5" s="224"/>
      <c r="HA5" s="224"/>
      <c r="HB5" s="224"/>
      <c r="HC5" s="224"/>
      <c r="HD5" s="224"/>
      <c r="HE5" s="224"/>
      <c r="HF5" s="224"/>
      <c r="HG5" s="224"/>
      <c r="HH5" s="224"/>
      <c r="HI5" s="224"/>
      <c r="HJ5" s="224"/>
      <c r="HK5" s="224"/>
      <c r="HL5" s="224"/>
      <c r="HM5" s="224"/>
      <c r="HN5" s="224"/>
      <c r="HO5" s="224"/>
      <c r="HP5" s="224"/>
    </row>
    <row r="6" spans="1:224" ht="22.35" customHeight="1" thickBot="1">
      <c r="A6" s="175"/>
      <c r="C6" s="227"/>
      <c r="D6" s="227"/>
      <c r="E6" s="227"/>
      <c r="F6" s="227"/>
      <c r="H6" s="224"/>
      <c r="I6" s="224"/>
      <c r="J6" s="224"/>
      <c r="K6" s="224"/>
      <c r="L6" s="224"/>
      <c r="M6" s="224"/>
      <c r="N6" s="224"/>
      <c r="O6" s="224"/>
      <c r="P6" s="224"/>
      <c r="Q6" s="224"/>
      <c r="R6" s="224"/>
      <c r="S6" s="224"/>
      <c r="T6" s="224"/>
      <c r="U6" s="224"/>
      <c r="V6" s="224"/>
      <c r="W6" s="224"/>
      <c r="X6" s="224"/>
      <c r="Y6" s="224"/>
      <c r="Z6" s="224"/>
      <c r="AA6" s="224"/>
      <c r="AB6" s="224"/>
      <c r="AC6" s="224"/>
      <c r="AD6" s="224"/>
      <c r="AE6" s="224"/>
      <c r="AF6" s="224"/>
      <c r="AG6" s="224"/>
      <c r="AH6" s="224"/>
      <c r="AI6" s="224"/>
      <c r="AJ6" s="224"/>
      <c r="AK6" s="224"/>
      <c r="AL6" s="224"/>
      <c r="AM6" s="224"/>
      <c r="AN6" s="224"/>
      <c r="AO6" s="224"/>
      <c r="AP6" s="224"/>
      <c r="AQ6" s="224"/>
      <c r="AR6" s="224"/>
      <c r="AS6" s="224"/>
      <c r="AT6" s="224"/>
      <c r="AU6" s="224"/>
      <c r="AV6" s="224"/>
      <c r="AW6" s="224"/>
      <c r="AX6" s="224"/>
      <c r="AY6" s="224"/>
      <c r="AZ6" s="224"/>
      <c r="BA6" s="224"/>
      <c r="BB6" s="224"/>
      <c r="BC6" s="224"/>
      <c r="BD6" s="224"/>
      <c r="BE6" s="224"/>
      <c r="BF6" s="224"/>
      <c r="BG6" s="224"/>
      <c r="BH6" s="224"/>
      <c r="BI6" s="224"/>
      <c r="BJ6" s="224"/>
      <c r="BK6" s="224"/>
      <c r="BL6" s="224"/>
      <c r="BM6" s="224"/>
      <c r="BN6" s="224"/>
      <c r="BO6" s="224"/>
      <c r="BP6" s="224"/>
      <c r="BQ6" s="224"/>
      <c r="BR6" s="224"/>
      <c r="BS6" s="224"/>
      <c r="BT6" s="224"/>
      <c r="BU6" s="224"/>
      <c r="BV6" s="224"/>
      <c r="BW6" s="224"/>
      <c r="BX6" s="224"/>
      <c r="BY6" s="224"/>
      <c r="BZ6" s="224"/>
      <c r="CA6" s="224"/>
      <c r="CB6" s="224"/>
      <c r="CC6" s="224"/>
      <c r="CD6" s="224"/>
      <c r="CE6" s="224"/>
      <c r="CF6" s="224"/>
      <c r="CG6" s="224"/>
      <c r="CH6" s="224"/>
      <c r="CI6" s="224"/>
      <c r="CJ6" s="224"/>
      <c r="CK6" s="224"/>
      <c r="CL6" s="224"/>
      <c r="CM6" s="224"/>
      <c r="CN6" s="224"/>
      <c r="CO6" s="224"/>
      <c r="CP6" s="224"/>
      <c r="CQ6" s="224"/>
      <c r="CR6" s="224"/>
      <c r="CS6" s="224"/>
      <c r="CT6" s="224"/>
      <c r="CU6" s="224"/>
      <c r="CV6" s="224"/>
      <c r="CW6" s="224"/>
      <c r="CX6" s="224"/>
      <c r="CY6" s="224"/>
      <c r="CZ6" s="224"/>
      <c r="DA6" s="224"/>
      <c r="DB6" s="224"/>
      <c r="DC6" s="224"/>
      <c r="DD6" s="224"/>
      <c r="DE6" s="224"/>
      <c r="DF6" s="224"/>
      <c r="DG6" s="224"/>
      <c r="DH6" s="224"/>
      <c r="DI6" s="224"/>
      <c r="DJ6" s="224"/>
      <c r="DK6" s="224"/>
      <c r="DL6" s="224"/>
      <c r="DM6" s="224"/>
      <c r="DN6" s="224"/>
      <c r="DO6" s="224"/>
      <c r="DP6" s="224"/>
      <c r="DQ6" s="224"/>
      <c r="DR6" s="224"/>
      <c r="DS6" s="224"/>
      <c r="DT6" s="224"/>
      <c r="DU6" s="224"/>
      <c r="DV6" s="224"/>
      <c r="DW6" s="224"/>
      <c r="DX6" s="224"/>
      <c r="DY6" s="224"/>
      <c r="DZ6" s="224"/>
      <c r="EA6" s="224"/>
      <c r="EB6" s="224"/>
      <c r="EC6" s="224"/>
      <c r="ED6" s="224"/>
      <c r="EE6" s="224"/>
      <c r="EF6" s="224"/>
      <c r="EG6" s="224"/>
      <c r="EH6" s="224"/>
      <c r="EI6" s="224"/>
      <c r="EJ6" s="224"/>
      <c r="EK6" s="224"/>
      <c r="EL6" s="224"/>
      <c r="EM6" s="224"/>
      <c r="EN6" s="224"/>
      <c r="EO6" s="224"/>
      <c r="EP6" s="224"/>
      <c r="EQ6" s="224"/>
      <c r="ER6" s="224"/>
      <c r="ES6" s="224"/>
      <c r="ET6" s="224"/>
      <c r="EU6" s="224"/>
      <c r="EV6" s="224"/>
      <c r="EW6" s="224"/>
      <c r="EX6" s="224"/>
      <c r="EY6" s="224"/>
      <c r="EZ6" s="224"/>
      <c r="FA6" s="224"/>
      <c r="FB6" s="224"/>
      <c r="FC6" s="224"/>
      <c r="FD6" s="224"/>
      <c r="FE6" s="224"/>
      <c r="FF6" s="224"/>
      <c r="FG6" s="224"/>
      <c r="FH6" s="224"/>
      <c r="FI6" s="224"/>
      <c r="FJ6" s="224"/>
      <c r="FK6" s="224"/>
      <c r="FL6" s="224"/>
      <c r="FM6" s="224"/>
      <c r="FN6" s="224"/>
      <c r="FO6" s="224"/>
      <c r="FP6" s="224"/>
      <c r="FQ6" s="224"/>
      <c r="FR6" s="224"/>
      <c r="FS6" s="224"/>
      <c r="FT6" s="224"/>
      <c r="FU6" s="224"/>
      <c r="FV6" s="224"/>
      <c r="FW6" s="224"/>
      <c r="FX6" s="224"/>
      <c r="FY6" s="224"/>
      <c r="FZ6" s="224"/>
      <c r="GA6" s="224"/>
      <c r="GB6" s="224"/>
      <c r="GC6" s="224"/>
      <c r="GD6" s="224"/>
      <c r="GE6" s="224"/>
      <c r="GF6" s="224"/>
      <c r="GG6" s="224"/>
      <c r="GH6" s="224"/>
      <c r="GI6" s="224"/>
      <c r="GJ6" s="224"/>
      <c r="GK6" s="224"/>
      <c r="GL6" s="224"/>
      <c r="GM6" s="224"/>
      <c r="GN6" s="224"/>
      <c r="GO6" s="224"/>
      <c r="GP6" s="224"/>
      <c r="GQ6" s="224"/>
      <c r="GR6" s="224"/>
      <c r="GS6" s="224"/>
      <c r="GT6" s="224"/>
      <c r="GU6" s="224"/>
      <c r="GV6" s="224"/>
      <c r="GW6" s="224"/>
      <c r="GX6" s="224"/>
      <c r="GY6" s="224"/>
      <c r="GZ6" s="224"/>
      <c r="HA6" s="224"/>
      <c r="HB6" s="224"/>
      <c r="HC6" s="224"/>
      <c r="HD6" s="224"/>
      <c r="HE6" s="224"/>
      <c r="HF6" s="224"/>
      <c r="HG6" s="224"/>
      <c r="HH6" s="224"/>
      <c r="HI6" s="224"/>
      <c r="HJ6" s="224"/>
      <c r="HK6" s="224"/>
      <c r="HL6" s="224"/>
      <c r="HM6" s="224"/>
      <c r="HN6" s="224"/>
      <c r="HO6" s="224"/>
      <c r="HP6" s="224"/>
    </row>
    <row r="7" spans="1:224" ht="30" customHeight="1" thickBot="1">
      <c r="A7" s="876" t="s">
        <v>575</v>
      </c>
      <c r="B7" s="877"/>
      <c r="C7" s="870" t="s">
        <v>721</v>
      </c>
      <c r="D7" s="871"/>
      <c r="E7" s="871"/>
      <c r="F7" s="872"/>
      <c r="G7" s="224"/>
      <c r="H7" s="224"/>
      <c r="I7" s="29"/>
      <c r="J7" s="29"/>
      <c r="K7" s="230"/>
      <c r="L7" s="230"/>
      <c r="M7" s="230"/>
      <c r="N7" s="230"/>
      <c r="O7" s="224"/>
      <c r="P7" s="224"/>
      <c r="Q7" s="224"/>
      <c r="R7" s="224"/>
      <c r="S7" s="224"/>
      <c r="T7" s="224"/>
      <c r="U7" s="224"/>
      <c r="V7" s="224"/>
      <c r="W7" s="224"/>
      <c r="X7" s="224"/>
      <c r="Y7" s="224"/>
      <c r="Z7" s="224"/>
      <c r="AA7" s="224"/>
      <c r="AB7" s="224"/>
      <c r="AC7" s="224"/>
      <c r="AD7" s="224"/>
      <c r="AE7" s="224"/>
      <c r="AF7" s="224"/>
      <c r="AG7" s="224"/>
      <c r="AH7" s="224"/>
      <c r="AI7" s="224"/>
      <c r="AJ7" s="224"/>
      <c r="AK7" s="224"/>
      <c r="AL7" s="224"/>
      <c r="AM7" s="224"/>
      <c r="AN7" s="224"/>
      <c r="AO7" s="224"/>
      <c r="AP7" s="224"/>
      <c r="AQ7" s="224"/>
      <c r="AR7" s="224"/>
      <c r="AS7" s="224"/>
      <c r="AT7" s="224"/>
      <c r="AU7" s="224"/>
      <c r="AV7" s="224"/>
      <c r="AW7" s="224"/>
      <c r="AX7" s="224"/>
      <c r="AY7" s="224"/>
      <c r="AZ7" s="224"/>
      <c r="BA7" s="224"/>
      <c r="BB7" s="224"/>
      <c r="BC7" s="224"/>
      <c r="BD7" s="224"/>
      <c r="BE7" s="224"/>
      <c r="BF7" s="224"/>
      <c r="BG7" s="224"/>
      <c r="BH7" s="224"/>
      <c r="BI7" s="224"/>
      <c r="BJ7" s="224"/>
      <c r="BK7" s="224"/>
      <c r="BL7" s="224"/>
      <c r="BM7" s="224"/>
      <c r="BN7" s="224"/>
      <c r="BO7" s="224"/>
      <c r="BP7" s="224"/>
      <c r="BQ7" s="224"/>
      <c r="BR7" s="224"/>
      <c r="BS7" s="224"/>
      <c r="BT7" s="224"/>
      <c r="BU7" s="224"/>
      <c r="BV7" s="224"/>
      <c r="BW7" s="224"/>
      <c r="BX7" s="224"/>
      <c r="BY7" s="224"/>
      <c r="BZ7" s="224"/>
      <c r="CA7" s="224"/>
      <c r="CB7" s="224"/>
      <c r="CC7" s="224"/>
      <c r="CD7" s="224"/>
      <c r="CE7" s="224"/>
      <c r="CF7" s="224"/>
      <c r="CG7" s="224"/>
      <c r="CH7" s="224"/>
      <c r="CI7" s="224"/>
      <c r="CJ7" s="224"/>
      <c r="CK7" s="224"/>
      <c r="CL7" s="224"/>
      <c r="CM7" s="224"/>
      <c r="CN7" s="224"/>
      <c r="CO7" s="224"/>
      <c r="CP7" s="224"/>
      <c r="CQ7" s="224"/>
      <c r="CR7" s="224"/>
      <c r="CS7" s="224"/>
      <c r="CT7" s="224"/>
      <c r="CU7" s="224"/>
      <c r="CV7" s="224"/>
      <c r="CW7" s="224"/>
      <c r="CX7" s="224"/>
      <c r="CY7" s="224"/>
      <c r="CZ7" s="224"/>
      <c r="DA7" s="224"/>
      <c r="DB7" s="224"/>
      <c r="DC7" s="224"/>
      <c r="DD7" s="224"/>
      <c r="DE7" s="224"/>
      <c r="DF7" s="224"/>
      <c r="DG7" s="224"/>
      <c r="DH7" s="224"/>
      <c r="DI7" s="224"/>
      <c r="DJ7" s="224"/>
      <c r="DK7" s="224"/>
      <c r="DL7" s="224"/>
      <c r="DM7" s="224"/>
      <c r="DN7" s="224"/>
      <c r="DO7" s="224"/>
      <c r="DP7" s="224"/>
      <c r="DQ7" s="224"/>
      <c r="DR7" s="224"/>
      <c r="DS7" s="224"/>
      <c r="DT7" s="224"/>
      <c r="DU7" s="224"/>
      <c r="DV7" s="224"/>
      <c r="DW7" s="224"/>
      <c r="DX7" s="224"/>
      <c r="DY7" s="224"/>
      <c r="DZ7" s="224"/>
      <c r="EA7" s="224"/>
      <c r="EB7" s="224"/>
      <c r="EC7" s="224"/>
      <c r="ED7" s="224"/>
      <c r="EE7" s="224"/>
      <c r="EF7" s="224"/>
      <c r="EG7" s="224"/>
      <c r="EH7" s="224"/>
      <c r="EI7" s="224"/>
      <c r="EJ7" s="224"/>
      <c r="EK7" s="224"/>
      <c r="EL7" s="224"/>
      <c r="EM7" s="224"/>
      <c r="EN7" s="224"/>
      <c r="EO7" s="224"/>
      <c r="EP7" s="224"/>
      <c r="EQ7" s="224"/>
      <c r="ER7" s="224"/>
      <c r="ES7" s="224"/>
      <c r="ET7" s="224"/>
      <c r="EU7" s="224"/>
      <c r="EV7" s="224"/>
      <c r="EW7" s="224"/>
      <c r="EX7" s="224"/>
      <c r="EY7" s="224"/>
      <c r="EZ7" s="224"/>
      <c r="FA7" s="224"/>
      <c r="FB7" s="224"/>
      <c r="FC7" s="224"/>
      <c r="FD7" s="224"/>
      <c r="FE7" s="224"/>
      <c r="FF7" s="224"/>
      <c r="FG7" s="224"/>
      <c r="FH7" s="224"/>
      <c r="FI7" s="224"/>
      <c r="FJ7" s="224"/>
      <c r="FK7" s="224"/>
      <c r="FL7" s="224"/>
      <c r="FM7" s="224"/>
      <c r="FN7" s="224"/>
      <c r="FO7" s="224"/>
      <c r="FP7" s="224"/>
      <c r="FQ7" s="224"/>
      <c r="FR7" s="224"/>
      <c r="FS7" s="224"/>
      <c r="FT7" s="224"/>
      <c r="FU7" s="224"/>
      <c r="FV7" s="224"/>
      <c r="FW7" s="224"/>
      <c r="FX7" s="224"/>
      <c r="FY7" s="224"/>
      <c r="FZ7" s="224"/>
      <c r="GA7" s="224"/>
      <c r="GB7" s="224"/>
      <c r="GC7" s="224"/>
      <c r="GD7" s="224"/>
      <c r="GE7" s="224"/>
      <c r="GF7" s="224"/>
      <c r="GG7" s="224"/>
      <c r="GH7" s="224"/>
      <c r="GI7" s="224"/>
      <c r="GJ7" s="224"/>
      <c r="GK7" s="224"/>
      <c r="GL7" s="224"/>
      <c r="GM7" s="224"/>
      <c r="GN7" s="224"/>
      <c r="GO7" s="224"/>
      <c r="GP7" s="224"/>
      <c r="GQ7" s="224"/>
      <c r="GR7" s="224"/>
      <c r="GS7" s="224"/>
      <c r="GT7" s="224"/>
      <c r="GU7" s="224"/>
      <c r="GV7" s="224"/>
      <c r="GW7" s="224"/>
      <c r="GX7" s="224"/>
      <c r="GY7" s="224"/>
      <c r="GZ7" s="224"/>
      <c r="HA7" s="224"/>
      <c r="HB7" s="224"/>
      <c r="HC7" s="224"/>
      <c r="HD7" s="224"/>
      <c r="HE7" s="224"/>
      <c r="HF7" s="224"/>
      <c r="HG7" s="224"/>
      <c r="HH7" s="224"/>
      <c r="HI7" s="224"/>
      <c r="HJ7" s="224"/>
      <c r="HK7" s="224"/>
      <c r="HL7" s="224"/>
      <c r="HM7" s="224"/>
      <c r="HN7" s="224"/>
      <c r="HO7" s="224"/>
      <c r="HP7" s="224"/>
    </row>
    <row r="8" spans="1:224" s="175" customFormat="1" ht="114.6" customHeight="1" thickBot="1">
      <c r="A8" s="986" t="s">
        <v>596</v>
      </c>
      <c r="B8" s="987"/>
      <c r="C8" s="231" t="s">
        <v>262</v>
      </c>
      <c r="D8" s="232" t="s">
        <v>597</v>
      </c>
      <c r="E8" s="558" t="s">
        <v>598</v>
      </c>
      <c r="F8" s="231" t="s">
        <v>599</v>
      </c>
      <c r="G8" s="229"/>
      <c r="H8" s="229"/>
      <c r="I8" s="88"/>
      <c r="J8" s="29"/>
      <c r="K8" s="93"/>
      <c r="L8" s="93"/>
      <c r="M8" s="93"/>
      <c r="N8" s="93"/>
      <c r="O8" s="229"/>
      <c r="P8" s="229"/>
      <c r="Q8" s="229"/>
      <c r="R8" s="229"/>
      <c r="S8" s="229"/>
      <c r="T8" s="229"/>
      <c r="U8" s="229"/>
      <c r="V8" s="229"/>
      <c r="W8" s="229"/>
      <c r="X8" s="229"/>
      <c r="Y8" s="229"/>
      <c r="Z8" s="229"/>
      <c r="AA8" s="229"/>
      <c r="AB8" s="229"/>
      <c r="AC8" s="229"/>
      <c r="AD8" s="229"/>
      <c r="AE8" s="229"/>
      <c r="AF8" s="229"/>
      <c r="AG8" s="229"/>
      <c r="AH8" s="229"/>
      <c r="AI8" s="229"/>
      <c r="AJ8" s="229"/>
      <c r="AK8" s="229"/>
      <c r="AL8" s="229"/>
      <c r="AM8" s="229"/>
      <c r="AN8" s="229"/>
      <c r="AO8" s="229"/>
      <c r="AP8" s="229"/>
      <c r="AQ8" s="229"/>
      <c r="AR8" s="229"/>
      <c r="AS8" s="229"/>
      <c r="AT8" s="229"/>
      <c r="AU8" s="229"/>
      <c r="AV8" s="229"/>
      <c r="AW8" s="229"/>
      <c r="AX8" s="229"/>
      <c r="AY8" s="229"/>
      <c r="AZ8" s="229"/>
      <c r="BA8" s="229"/>
      <c r="BB8" s="229"/>
      <c r="BC8" s="229"/>
      <c r="BD8" s="229"/>
      <c r="BE8" s="229"/>
      <c r="BF8" s="229"/>
      <c r="BG8" s="229"/>
      <c r="BH8" s="229"/>
      <c r="BI8" s="229"/>
      <c r="BJ8" s="229"/>
      <c r="BK8" s="229"/>
      <c r="BL8" s="229"/>
      <c r="BM8" s="229"/>
      <c r="BN8" s="229"/>
      <c r="BO8" s="229"/>
      <c r="BP8" s="229"/>
      <c r="BQ8" s="229"/>
      <c r="BR8" s="229"/>
      <c r="BS8" s="229"/>
      <c r="BT8" s="229"/>
      <c r="BU8" s="229"/>
      <c r="BV8" s="229"/>
      <c r="BW8" s="229"/>
      <c r="BX8" s="229"/>
      <c r="BY8" s="229"/>
      <c r="BZ8" s="229"/>
      <c r="CA8" s="229"/>
      <c r="CB8" s="229"/>
      <c r="CC8" s="229"/>
      <c r="CD8" s="229"/>
      <c r="CE8" s="229"/>
      <c r="CF8" s="229"/>
      <c r="CG8" s="229"/>
      <c r="CH8" s="229"/>
      <c r="CI8" s="229"/>
      <c r="CJ8" s="229"/>
      <c r="CK8" s="229"/>
      <c r="CL8" s="229"/>
      <c r="CM8" s="229"/>
      <c r="CN8" s="229"/>
      <c r="CO8" s="229"/>
      <c r="CP8" s="229"/>
      <c r="CQ8" s="229"/>
      <c r="CR8" s="229"/>
      <c r="CS8" s="229"/>
      <c r="CT8" s="229"/>
      <c r="CU8" s="229"/>
      <c r="CV8" s="229"/>
      <c r="CW8" s="229"/>
      <c r="CX8" s="229"/>
      <c r="CY8" s="229"/>
      <c r="CZ8" s="229"/>
      <c r="DA8" s="229"/>
      <c r="DB8" s="229"/>
      <c r="DC8" s="229"/>
      <c r="DD8" s="229"/>
      <c r="DE8" s="229"/>
      <c r="DF8" s="229"/>
      <c r="DG8" s="229"/>
      <c r="DH8" s="229"/>
      <c r="DI8" s="229"/>
      <c r="DJ8" s="229"/>
      <c r="DK8" s="229"/>
      <c r="DL8" s="229"/>
      <c r="DM8" s="229"/>
      <c r="DN8" s="229"/>
      <c r="DO8" s="229"/>
      <c r="DP8" s="229"/>
      <c r="DQ8" s="229"/>
      <c r="DR8" s="229"/>
      <c r="DS8" s="229"/>
      <c r="DT8" s="229"/>
      <c r="DU8" s="229"/>
      <c r="DV8" s="229"/>
      <c r="DW8" s="229"/>
      <c r="DX8" s="229"/>
      <c r="DY8" s="229"/>
      <c r="DZ8" s="229"/>
      <c r="EA8" s="229"/>
      <c r="EB8" s="229"/>
      <c r="EC8" s="229"/>
      <c r="ED8" s="229"/>
      <c r="EE8" s="229"/>
      <c r="EF8" s="229"/>
      <c r="EG8" s="229"/>
      <c r="EH8" s="229"/>
      <c r="EI8" s="229"/>
      <c r="EJ8" s="229"/>
      <c r="EK8" s="229"/>
      <c r="EL8" s="229"/>
      <c r="EM8" s="229"/>
      <c r="EN8" s="229"/>
      <c r="EO8" s="229"/>
      <c r="EP8" s="229"/>
      <c r="EQ8" s="229"/>
      <c r="ER8" s="229"/>
      <c r="ES8" s="229"/>
      <c r="ET8" s="229"/>
      <c r="EU8" s="229"/>
      <c r="EV8" s="229"/>
      <c r="EW8" s="229"/>
      <c r="EX8" s="229"/>
      <c r="EY8" s="229"/>
      <c r="EZ8" s="229"/>
      <c r="FA8" s="229"/>
      <c r="FB8" s="229"/>
      <c r="FC8" s="229"/>
      <c r="FD8" s="229"/>
      <c r="FE8" s="229"/>
      <c r="FF8" s="229"/>
      <c r="FG8" s="229"/>
      <c r="FH8" s="229"/>
      <c r="FI8" s="229"/>
      <c r="FJ8" s="229"/>
      <c r="FK8" s="229"/>
      <c r="FL8" s="229"/>
      <c r="FM8" s="229"/>
      <c r="FN8" s="229"/>
      <c r="FO8" s="229"/>
      <c r="FP8" s="229"/>
      <c r="FQ8" s="229"/>
      <c r="FR8" s="229"/>
      <c r="FS8" s="229"/>
      <c r="FT8" s="229"/>
      <c r="FU8" s="229"/>
      <c r="FV8" s="229"/>
      <c r="FW8" s="229"/>
      <c r="FX8" s="229"/>
      <c r="FY8" s="229"/>
      <c r="FZ8" s="229"/>
      <c r="GA8" s="229"/>
      <c r="GB8" s="229"/>
      <c r="GC8" s="229"/>
      <c r="GD8" s="229"/>
      <c r="GE8" s="229"/>
      <c r="GF8" s="229"/>
      <c r="GG8" s="229"/>
      <c r="GH8" s="229"/>
      <c r="GI8" s="229"/>
      <c r="GJ8" s="229"/>
      <c r="GK8" s="229"/>
      <c r="GL8" s="229"/>
      <c r="GM8" s="229"/>
      <c r="GN8" s="229"/>
      <c r="GO8" s="229"/>
      <c r="GP8" s="229"/>
      <c r="GQ8" s="229"/>
      <c r="GR8" s="229"/>
      <c r="GS8" s="229"/>
      <c r="GT8" s="229"/>
      <c r="GU8" s="229"/>
      <c r="GV8" s="229"/>
      <c r="GW8" s="229"/>
      <c r="GX8" s="229"/>
      <c r="GY8" s="229"/>
      <c r="GZ8" s="229"/>
      <c r="HA8" s="229"/>
      <c r="HB8" s="229"/>
      <c r="HC8" s="229"/>
      <c r="HD8" s="229"/>
      <c r="HE8" s="229"/>
      <c r="HF8" s="229"/>
      <c r="HG8" s="229"/>
      <c r="HH8" s="229"/>
      <c r="HI8" s="229"/>
      <c r="HJ8" s="229"/>
      <c r="HK8" s="229"/>
      <c r="HL8" s="229"/>
      <c r="HM8" s="229"/>
      <c r="HN8" s="229"/>
      <c r="HO8" s="229"/>
      <c r="HP8" s="229"/>
    </row>
    <row r="9" spans="1:224" s="175" customFormat="1" ht="30" customHeight="1" thickBot="1">
      <c r="A9" s="868" t="s">
        <v>396</v>
      </c>
      <c r="B9" s="873"/>
      <c r="C9" s="256"/>
      <c r="D9" s="271"/>
      <c r="E9" s="271"/>
      <c r="F9" s="271"/>
      <c r="I9" s="88"/>
      <c r="J9" s="29"/>
      <c r="K9" s="93"/>
      <c r="L9" s="93"/>
      <c r="M9" s="93"/>
      <c r="N9" s="93"/>
    </row>
    <row r="10" spans="1:224" s="17" customFormat="1" ht="30" customHeight="1">
      <c r="A10" s="233" t="s">
        <v>397</v>
      </c>
      <c r="B10" s="241"/>
      <c r="C10" s="559" t="s">
        <v>398</v>
      </c>
      <c r="D10" s="453">
        <v>0</v>
      </c>
      <c r="E10" s="453">
        <v>0</v>
      </c>
      <c r="F10" s="234">
        <f t="shared" ref="F10:F74" si="0">+D10+E10</f>
        <v>0</v>
      </c>
      <c r="I10" s="88"/>
      <c r="J10" s="29"/>
      <c r="K10" s="93"/>
      <c r="L10" s="93"/>
      <c r="M10" s="93"/>
      <c r="N10" s="93"/>
    </row>
    <row r="11" spans="1:224" s="17" customFormat="1" ht="30" customHeight="1">
      <c r="A11" s="753" t="s">
        <v>399</v>
      </c>
      <c r="B11" s="754"/>
      <c r="C11" s="755" t="s">
        <v>400</v>
      </c>
      <c r="D11" s="756">
        <v>0</v>
      </c>
      <c r="E11" s="756">
        <v>0</v>
      </c>
      <c r="F11" s="757">
        <f t="shared" si="0"/>
        <v>0</v>
      </c>
      <c r="I11" s="88"/>
      <c r="J11" s="29"/>
      <c r="K11" s="93"/>
      <c r="L11" s="93"/>
      <c r="M11" s="93"/>
      <c r="N11" s="93"/>
    </row>
    <row r="12" spans="1:224" s="17" customFormat="1" ht="30" customHeight="1">
      <c r="A12" s="753" t="s">
        <v>401</v>
      </c>
      <c r="B12" s="754"/>
      <c r="C12" s="755" t="s">
        <v>402</v>
      </c>
      <c r="D12" s="756">
        <v>0</v>
      </c>
      <c r="E12" s="756">
        <v>0</v>
      </c>
      <c r="F12" s="757">
        <f t="shared" si="0"/>
        <v>0</v>
      </c>
      <c r="I12" s="88"/>
      <c r="J12" s="29"/>
      <c r="K12" s="93"/>
      <c r="L12" s="93"/>
      <c r="M12" s="93"/>
      <c r="N12" s="93"/>
    </row>
    <row r="13" spans="1:224" s="17" customFormat="1" ht="30" customHeight="1">
      <c r="A13" s="753" t="s">
        <v>403</v>
      </c>
      <c r="B13" s="754"/>
      <c r="C13" s="755" t="s">
        <v>404</v>
      </c>
      <c r="D13" s="756">
        <v>0</v>
      </c>
      <c r="E13" s="756">
        <v>0</v>
      </c>
      <c r="F13" s="757">
        <f t="shared" si="0"/>
        <v>0</v>
      </c>
      <c r="I13" s="88"/>
      <c r="J13" s="29"/>
      <c r="K13" s="93"/>
      <c r="L13" s="93"/>
      <c r="M13" s="93"/>
      <c r="N13" s="93"/>
    </row>
    <row r="14" spans="1:224" s="17" customFormat="1" ht="30" customHeight="1">
      <c r="A14" s="753" t="s">
        <v>405</v>
      </c>
      <c r="B14" s="754"/>
      <c r="C14" s="755" t="s">
        <v>406</v>
      </c>
      <c r="D14" s="756">
        <v>0</v>
      </c>
      <c r="E14" s="756">
        <v>0</v>
      </c>
      <c r="F14" s="757">
        <f t="shared" si="0"/>
        <v>0</v>
      </c>
      <c r="I14" s="88"/>
      <c r="J14" s="29"/>
      <c r="K14" s="93"/>
      <c r="L14" s="93"/>
      <c r="M14" s="93"/>
      <c r="N14" s="93"/>
    </row>
    <row r="15" spans="1:224" s="17" customFormat="1" ht="30" customHeight="1">
      <c r="A15" s="753" t="s">
        <v>407</v>
      </c>
      <c r="B15" s="754"/>
      <c r="C15" s="755" t="s">
        <v>408</v>
      </c>
      <c r="D15" s="756">
        <v>305924</v>
      </c>
      <c r="E15" s="756">
        <v>0</v>
      </c>
      <c r="F15" s="757">
        <f t="shared" si="0"/>
        <v>305924</v>
      </c>
      <c r="I15" s="88"/>
      <c r="J15" s="29"/>
      <c r="K15" s="93"/>
      <c r="L15" s="93"/>
      <c r="M15" s="93"/>
      <c r="N15" s="93"/>
    </row>
    <row r="16" spans="1:224" s="17" customFormat="1" ht="30" customHeight="1">
      <c r="A16" s="753" t="s">
        <v>409</v>
      </c>
      <c r="B16" s="754"/>
      <c r="C16" s="755" t="s">
        <v>410</v>
      </c>
      <c r="D16" s="756">
        <v>13086</v>
      </c>
      <c r="E16" s="756">
        <v>0</v>
      </c>
      <c r="F16" s="757">
        <f t="shared" si="0"/>
        <v>13086</v>
      </c>
    </row>
    <row r="17" spans="1:6" s="17" customFormat="1" ht="30" customHeight="1">
      <c r="A17" s="753" t="s">
        <v>411</v>
      </c>
      <c r="B17" s="754"/>
      <c r="C17" s="755" t="s">
        <v>412</v>
      </c>
      <c r="D17" s="756">
        <v>0</v>
      </c>
      <c r="E17" s="756">
        <v>0</v>
      </c>
      <c r="F17" s="757">
        <f t="shared" si="0"/>
        <v>0</v>
      </c>
    </row>
    <row r="18" spans="1:6" s="17" customFormat="1" ht="30" customHeight="1">
      <c r="A18" s="753" t="s">
        <v>413</v>
      </c>
      <c r="B18" s="754"/>
      <c r="C18" s="755" t="s">
        <v>414</v>
      </c>
      <c r="D18" s="756">
        <v>0</v>
      </c>
      <c r="E18" s="756">
        <v>0</v>
      </c>
      <c r="F18" s="757">
        <f t="shared" si="0"/>
        <v>0</v>
      </c>
    </row>
    <row r="19" spans="1:6" s="17" customFormat="1" ht="30" customHeight="1">
      <c r="A19" s="753" t="s">
        <v>697</v>
      </c>
      <c r="B19" s="754"/>
      <c r="C19" s="755" t="s">
        <v>416</v>
      </c>
      <c r="D19" s="756">
        <v>0</v>
      </c>
      <c r="E19" s="756">
        <v>0</v>
      </c>
      <c r="F19" s="757">
        <f t="shared" si="0"/>
        <v>0</v>
      </c>
    </row>
    <row r="20" spans="1:6" s="17" customFormat="1" ht="30" customHeight="1">
      <c r="A20" s="753" t="s">
        <v>417</v>
      </c>
      <c r="B20" s="754"/>
      <c r="C20" s="755">
        <v>52500</v>
      </c>
      <c r="D20" s="756">
        <v>0</v>
      </c>
      <c r="E20" s="756">
        <v>0</v>
      </c>
      <c r="F20" s="757">
        <f>+D20+E20</f>
        <v>0</v>
      </c>
    </row>
    <row r="21" spans="1:6" s="17" customFormat="1" ht="30" customHeight="1">
      <c r="A21" s="753" t="s">
        <v>418</v>
      </c>
      <c r="B21" s="754"/>
      <c r="C21" s="755" t="s">
        <v>419</v>
      </c>
      <c r="D21" s="756">
        <v>0</v>
      </c>
      <c r="E21" s="756">
        <v>0</v>
      </c>
      <c r="F21" s="757">
        <f t="shared" si="0"/>
        <v>0</v>
      </c>
    </row>
    <row r="22" spans="1:6" s="17" customFormat="1" ht="30" customHeight="1">
      <c r="A22" s="753" t="s">
        <v>420</v>
      </c>
      <c r="B22" s="754"/>
      <c r="C22" s="755" t="s">
        <v>421</v>
      </c>
      <c r="D22" s="756">
        <v>0</v>
      </c>
      <c r="E22" s="756">
        <v>0</v>
      </c>
      <c r="F22" s="757">
        <f t="shared" si="0"/>
        <v>0</v>
      </c>
    </row>
    <row r="23" spans="1:6" s="17" customFormat="1" ht="30" customHeight="1">
      <c r="A23" s="753" t="s">
        <v>422</v>
      </c>
      <c r="B23" s="754"/>
      <c r="C23" s="755" t="s">
        <v>423</v>
      </c>
      <c r="D23" s="756">
        <v>0</v>
      </c>
      <c r="E23" s="756">
        <v>0</v>
      </c>
      <c r="F23" s="757">
        <f t="shared" si="0"/>
        <v>0</v>
      </c>
    </row>
    <row r="24" spans="1:6" s="17" customFormat="1" ht="30" customHeight="1">
      <c r="A24" s="753" t="s">
        <v>424</v>
      </c>
      <c r="B24" s="754"/>
      <c r="C24" s="755" t="s">
        <v>425</v>
      </c>
      <c r="D24" s="756">
        <v>0</v>
      </c>
      <c r="E24" s="756">
        <v>0</v>
      </c>
      <c r="F24" s="757">
        <f t="shared" si="0"/>
        <v>0</v>
      </c>
    </row>
    <row r="25" spans="1:6" s="17" customFormat="1" ht="30" customHeight="1">
      <c r="A25" s="753" t="s">
        <v>426</v>
      </c>
      <c r="B25" s="754"/>
      <c r="C25" s="755" t="s">
        <v>427</v>
      </c>
      <c r="D25" s="756">
        <v>17485</v>
      </c>
      <c r="E25" s="756">
        <v>0</v>
      </c>
      <c r="F25" s="757">
        <f t="shared" si="0"/>
        <v>17485</v>
      </c>
    </row>
    <row r="26" spans="1:6" s="17" customFormat="1" ht="30" customHeight="1">
      <c r="A26" s="753" t="s">
        <v>428</v>
      </c>
      <c r="B26" s="754"/>
      <c r="C26" s="755" t="s">
        <v>429</v>
      </c>
      <c r="D26" s="756">
        <v>0</v>
      </c>
      <c r="E26" s="756">
        <v>0</v>
      </c>
      <c r="F26" s="757">
        <f t="shared" si="0"/>
        <v>0</v>
      </c>
    </row>
    <row r="27" spans="1:6" s="17" customFormat="1" ht="30" customHeight="1">
      <c r="A27" s="753" t="s">
        <v>430</v>
      </c>
      <c r="B27" s="754"/>
      <c r="C27" s="755" t="s">
        <v>431</v>
      </c>
      <c r="D27" s="756">
        <v>0</v>
      </c>
      <c r="E27" s="756">
        <v>0</v>
      </c>
      <c r="F27" s="757">
        <f t="shared" si="0"/>
        <v>0</v>
      </c>
    </row>
    <row r="28" spans="1:6" s="17" customFormat="1" ht="30" customHeight="1">
      <c r="A28" s="753" t="s">
        <v>432</v>
      </c>
      <c r="B28" s="754"/>
      <c r="C28" s="755" t="s">
        <v>433</v>
      </c>
      <c r="D28" s="756">
        <v>0</v>
      </c>
      <c r="E28" s="756">
        <v>0</v>
      </c>
      <c r="F28" s="757">
        <f t="shared" si="0"/>
        <v>0</v>
      </c>
    </row>
    <row r="29" spans="1:6" s="17" customFormat="1" ht="30" customHeight="1">
      <c r="A29" s="753" t="s">
        <v>434</v>
      </c>
      <c r="B29" s="754"/>
      <c r="C29" s="755" t="s">
        <v>435</v>
      </c>
      <c r="D29" s="756">
        <v>0</v>
      </c>
      <c r="E29" s="756">
        <v>0</v>
      </c>
      <c r="F29" s="757">
        <f t="shared" si="0"/>
        <v>0</v>
      </c>
    </row>
    <row r="30" spans="1:6" s="17" customFormat="1" ht="30" customHeight="1">
      <c r="A30" s="753" t="s">
        <v>436</v>
      </c>
      <c r="B30" s="754"/>
      <c r="C30" s="755" t="s">
        <v>437</v>
      </c>
      <c r="D30" s="756">
        <v>0</v>
      </c>
      <c r="E30" s="756">
        <v>0</v>
      </c>
      <c r="F30" s="757">
        <f t="shared" si="0"/>
        <v>0</v>
      </c>
    </row>
    <row r="31" spans="1:6" s="17" customFormat="1" ht="30" customHeight="1">
      <c r="A31" s="753" t="s">
        <v>438</v>
      </c>
      <c r="B31" s="754"/>
      <c r="C31" s="755" t="s">
        <v>439</v>
      </c>
      <c r="D31" s="756">
        <v>0</v>
      </c>
      <c r="E31" s="756">
        <v>0</v>
      </c>
      <c r="F31" s="757">
        <f t="shared" si="0"/>
        <v>0</v>
      </c>
    </row>
    <row r="32" spans="1:6" s="17" customFormat="1" ht="30" customHeight="1">
      <c r="A32" s="753" t="s">
        <v>440</v>
      </c>
      <c r="B32" s="754"/>
      <c r="C32" s="755" t="s">
        <v>441</v>
      </c>
      <c r="D32" s="756">
        <v>0</v>
      </c>
      <c r="E32" s="756">
        <v>0</v>
      </c>
      <c r="F32" s="757">
        <f>+D32+E32</f>
        <v>0</v>
      </c>
    </row>
    <row r="33" spans="1:6" s="17" customFormat="1" ht="30" customHeight="1">
      <c r="A33" s="753" t="s">
        <v>442</v>
      </c>
      <c r="B33" s="754"/>
      <c r="C33" s="755" t="s">
        <v>443</v>
      </c>
      <c r="D33" s="756">
        <v>0</v>
      </c>
      <c r="E33" s="756">
        <v>0</v>
      </c>
      <c r="F33" s="757">
        <f t="shared" si="0"/>
        <v>0</v>
      </c>
    </row>
    <row r="34" spans="1:6" s="17" customFormat="1" ht="30" customHeight="1">
      <c r="A34" s="753" t="s">
        <v>444</v>
      </c>
      <c r="B34" s="754"/>
      <c r="C34" s="755" t="s">
        <v>445</v>
      </c>
      <c r="D34" s="756">
        <v>65430</v>
      </c>
      <c r="E34" s="756">
        <v>0</v>
      </c>
      <c r="F34" s="757">
        <f t="shared" si="0"/>
        <v>65430</v>
      </c>
    </row>
    <row r="35" spans="1:6" s="17" customFormat="1" ht="30" customHeight="1">
      <c r="A35" s="753" t="s">
        <v>446</v>
      </c>
      <c r="B35" s="754"/>
      <c r="C35" s="755">
        <v>56001</v>
      </c>
      <c r="D35" s="756">
        <v>0</v>
      </c>
      <c r="E35" s="756">
        <v>0</v>
      </c>
      <c r="F35" s="757">
        <f>+D35+E35</f>
        <v>0</v>
      </c>
    </row>
    <row r="36" spans="1:6" s="17" customFormat="1" ht="30" customHeight="1">
      <c r="A36" s="753" t="s">
        <v>447</v>
      </c>
      <c r="B36" s="754"/>
      <c r="C36" s="755">
        <v>56002</v>
      </c>
      <c r="D36" s="756">
        <v>0</v>
      </c>
      <c r="E36" s="756">
        <v>0</v>
      </c>
      <c r="F36" s="757">
        <f>+D36+E36</f>
        <v>0</v>
      </c>
    </row>
    <row r="37" spans="1:6" s="17" customFormat="1" ht="30" customHeight="1">
      <c r="A37" s="753" t="s">
        <v>448</v>
      </c>
      <c r="B37" s="754"/>
      <c r="C37" s="755">
        <v>56003</v>
      </c>
      <c r="D37" s="756">
        <v>0</v>
      </c>
      <c r="E37" s="756">
        <v>0</v>
      </c>
      <c r="F37" s="757">
        <f>+D37+E37</f>
        <v>0</v>
      </c>
    </row>
    <row r="38" spans="1:6" s="17" customFormat="1" ht="30" customHeight="1">
      <c r="A38" s="753" t="s">
        <v>449</v>
      </c>
      <c r="B38" s="754"/>
      <c r="C38" s="755" t="s">
        <v>450</v>
      </c>
      <c r="D38" s="756">
        <v>0</v>
      </c>
      <c r="E38" s="756">
        <v>0</v>
      </c>
      <c r="F38" s="757">
        <f>+D38+E38</f>
        <v>0</v>
      </c>
    </row>
    <row r="39" spans="1:6" s="17" customFormat="1" ht="30" customHeight="1">
      <c r="A39" s="753" t="s">
        <v>451</v>
      </c>
      <c r="B39" s="754"/>
      <c r="C39" s="755" t="s">
        <v>452</v>
      </c>
      <c r="D39" s="756">
        <v>0</v>
      </c>
      <c r="E39" s="756">
        <v>0</v>
      </c>
      <c r="F39" s="757">
        <f t="shared" si="0"/>
        <v>0</v>
      </c>
    </row>
    <row r="40" spans="1:6" s="17" customFormat="1" ht="30" customHeight="1">
      <c r="A40" s="753" t="s">
        <v>453</v>
      </c>
      <c r="B40" s="754"/>
      <c r="C40" s="755" t="s">
        <v>454</v>
      </c>
      <c r="D40" s="756">
        <v>0</v>
      </c>
      <c r="E40" s="756">
        <v>0</v>
      </c>
      <c r="F40" s="757">
        <f t="shared" si="0"/>
        <v>0</v>
      </c>
    </row>
    <row r="41" spans="1:6" s="17" customFormat="1" ht="30" customHeight="1">
      <c r="A41" s="753" t="s">
        <v>455</v>
      </c>
      <c r="B41" s="754"/>
      <c r="C41" s="755" t="s">
        <v>456</v>
      </c>
      <c r="D41" s="756">
        <v>1065</v>
      </c>
      <c r="E41" s="756">
        <v>0</v>
      </c>
      <c r="F41" s="757">
        <f t="shared" si="0"/>
        <v>1065</v>
      </c>
    </row>
    <row r="42" spans="1:6" s="17" customFormat="1" ht="30" customHeight="1">
      <c r="A42" s="753" t="s">
        <v>457</v>
      </c>
      <c r="B42" s="754"/>
      <c r="C42" s="755" t="s">
        <v>458</v>
      </c>
      <c r="D42" s="756">
        <v>0</v>
      </c>
      <c r="E42" s="756">
        <v>0</v>
      </c>
      <c r="F42" s="757">
        <f t="shared" si="0"/>
        <v>0</v>
      </c>
    </row>
    <row r="43" spans="1:6" s="17" customFormat="1" ht="30" customHeight="1">
      <c r="A43" s="753" t="s">
        <v>459</v>
      </c>
      <c r="B43" s="754"/>
      <c r="C43" s="755" t="s">
        <v>460</v>
      </c>
      <c r="D43" s="756">
        <v>0</v>
      </c>
      <c r="E43" s="756">
        <v>0</v>
      </c>
      <c r="F43" s="757">
        <f t="shared" si="0"/>
        <v>0</v>
      </c>
    </row>
    <row r="44" spans="1:6" s="17" customFormat="1" ht="30" customHeight="1">
      <c r="A44" s="753" t="s">
        <v>461</v>
      </c>
      <c r="B44" s="754"/>
      <c r="C44" s="755" t="s">
        <v>462</v>
      </c>
      <c r="D44" s="756">
        <v>0</v>
      </c>
      <c r="E44" s="756">
        <v>0</v>
      </c>
      <c r="F44" s="757">
        <f t="shared" si="0"/>
        <v>0</v>
      </c>
    </row>
    <row r="45" spans="1:6" s="17" customFormat="1" ht="30" customHeight="1">
      <c r="A45" s="753" t="s">
        <v>463</v>
      </c>
      <c r="B45" s="754"/>
      <c r="C45" s="755" t="s">
        <v>464</v>
      </c>
      <c r="D45" s="756">
        <v>0</v>
      </c>
      <c r="E45" s="756">
        <v>0</v>
      </c>
      <c r="F45" s="757">
        <f t="shared" si="0"/>
        <v>0</v>
      </c>
    </row>
    <row r="46" spans="1:6" s="17" customFormat="1" ht="30" customHeight="1">
      <c r="A46" s="753" t="s">
        <v>465</v>
      </c>
      <c r="B46" s="754"/>
      <c r="C46" s="755" t="s">
        <v>466</v>
      </c>
      <c r="D46" s="756">
        <v>0</v>
      </c>
      <c r="E46" s="756">
        <v>0</v>
      </c>
      <c r="F46" s="757">
        <f t="shared" si="0"/>
        <v>0</v>
      </c>
    </row>
    <row r="47" spans="1:6" s="17" customFormat="1" ht="30" customHeight="1">
      <c r="A47" s="753" t="s">
        <v>467</v>
      </c>
      <c r="B47" s="754"/>
      <c r="C47" s="755" t="s">
        <v>468</v>
      </c>
      <c r="D47" s="756">
        <v>0</v>
      </c>
      <c r="E47" s="756">
        <v>0</v>
      </c>
      <c r="F47" s="757">
        <f t="shared" si="0"/>
        <v>0</v>
      </c>
    </row>
    <row r="48" spans="1:6" s="17" customFormat="1" ht="30" customHeight="1">
      <c r="A48" s="753" t="s">
        <v>469</v>
      </c>
      <c r="B48" s="754"/>
      <c r="C48" s="755" t="s">
        <v>470</v>
      </c>
      <c r="D48" s="756">
        <f>24985+5843</f>
        <v>30828</v>
      </c>
      <c r="E48" s="756">
        <v>0</v>
      </c>
      <c r="F48" s="757">
        <f t="shared" si="0"/>
        <v>30828</v>
      </c>
    </row>
    <row r="49" spans="1:6" s="17" customFormat="1" ht="30" customHeight="1">
      <c r="A49" s="753" t="s">
        <v>471</v>
      </c>
      <c r="B49" s="754"/>
      <c r="C49" s="755" t="s">
        <v>472</v>
      </c>
      <c r="D49" s="756">
        <v>45864</v>
      </c>
      <c r="E49" s="756">
        <v>0</v>
      </c>
      <c r="F49" s="757">
        <f t="shared" si="0"/>
        <v>45864</v>
      </c>
    </row>
    <row r="50" spans="1:6" s="17" customFormat="1" ht="30" customHeight="1">
      <c r="A50" s="753" t="s">
        <v>473</v>
      </c>
      <c r="B50" s="754"/>
      <c r="C50" s="755" t="s">
        <v>474</v>
      </c>
      <c r="D50" s="756">
        <v>0</v>
      </c>
      <c r="E50" s="756">
        <v>0</v>
      </c>
      <c r="F50" s="757">
        <f t="shared" si="0"/>
        <v>0</v>
      </c>
    </row>
    <row r="51" spans="1:6" s="17" customFormat="1" ht="30" customHeight="1">
      <c r="A51" s="753" t="s">
        <v>475</v>
      </c>
      <c r="B51" s="754"/>
      <c r="C51" s="755" t="s">
        <v>476</v>
      </c>
      <c r="D51" s="756">
        <v>0</v>
      </c>
      <c r="E51" s="756">
        <v>0</v>
      </c>
      <c r="F51" s="757">
        <f t="shared" si="0"/>
        <v>0</v>
      </c>
    </row>
    <row r="52" spans="1:6" s="17" customFormat="1" ht="30" customHeight="1">
      <c r="A52" s="753" t="s">
        <v>477</v>
      </c>
      <c r="B52" s="754"/>
      <c r="C52" s="755" t="s">
        <v>478</v>
      </c>
      <c r="D52" s="756">
        <v>0</v>
      </c>
      <c r="E52" s="756">
        <v>0</v>
      </c>
      <c r="F52" s="757">
        <f t="shared" si="0"/>
        <v>0</v>
      </c>
    </row>
    <row r="53" spans="1:6" s="17" customFormat="1" ht="30" customHeight="1">
      <c r="A53" s="753" t="s">
        <v>600</v>
      </c>
      <c r="B53" s="754"/>
      <c r="C53" s="755" t="s">
        <v>601</v>
      </c>
      <c r="D53" s="756">
        <v>0</v>
      </c>
      <c r="E53" s="756">
        <v>0</v>
      </c>
      <c r="F53" s="757">
        <f>+D53+E53</f>
        <v>0</v>
      </c>
    </row>
    <row r="54" spans="1:6" s="17" customFormat="1" ht="30" customHeight="1">
      <c r="A54" s="753" t="s">
        <v>480</v>
      </c>
      <c r="B54" s="754"/>
      <c r="C54" s="755" t="s">
        <v>481</v>
      </c>
      <c r="D54" s="756">
        <f>50706+814</f>
        <v>51520</v>
      </c>
      <c r="E54" s="756">
        <v>0</v>
      </c>
      <c r="F54" s="757">
        <f t="shared" si="0"/>
        <v>51520</v>
      </c>
    </row>
    <row r="55" spans="1:6" s="17" customFormat="1" ht="30" customHeight="1">
      <c r="A55" s="753" t="s">
        <v>482</v>
      </c>
      <c r="B55" s="754"/>
      <c r="C55" s="755" t="s">
        <v>483</v>
      </c>
      <c r="D55" s="756">
        <v>0</v>
      </c>
      <c r="E55" s="756">
        <v>0</v>
      </c>
      <c r="F55" s="757">
        <f t="shared" si="0"/>
        <v>0</v>
      </c>
    </row>
    <row r="56" spans="1:6" s="17" customFormat="1" ht="30" customHeight="1" thickBot="1">
      <c r="A56" s="758" t="s">
        <v>484</v>
      </c>
      <c r="B56" s="759"/>
      <c r="C56" s="760" t="s">
        <v>485</v>
      </c>
      <c r="D56" s="756">
        <v>0</v>
      </c>
      <c r="E56" s="761">
        <v>0</v>
      </c>
      <c r="F56" s="762">
        <f t="shared" si="0"/>
        <v>0</v>
      </c>
    </row>
    <row r="57" spans="1:6" s="175" customFormat="1" ht="30" customHeight="1" thickBot="1">
      <c r="A57" s="262" t="s">
        <v>486</v>
      </c>
      <c r="B57" s="263"/>
      <c r="C57" s="560"/>
      <c r="D57" s="268">
        <f>SUM(D10:D56)</f>
        <v>531202</v>
      </c>
      <c r="E57" s="268">
        <f>SUM(E10:E56)</f>
        <v>0</v>
      </c>
      <c r="F57" s="268">
        <f t="shared" si="0"/>
        <v>531202</v>
      </c>
    </row>
    <row r="58" spans="1:6" s="17" customFormat="1" ht="30" customHeight="1">
      <c r="A58" s="235"/>
      <c r="B58" s="236"/>
      <c r="C58" s="561"/>
      <c r="D58" s="562"/>
      <c r="E58" s="562"/>
      <c r="F58" s="562"/>
    </row>
    <row r="59" spans="1:6" s="17" customFormat="1" ht="30" customHeight="1">
      <c r="A59" s="237"/>
      <c r="B59" s="237"/>
      <c r="C59" s="237"/>
      <c r="D59" s="238"/>
      <c r="E59" s="238"/>
      <c r="F59" s="238"/>
    </row>
    <row r="60" spans="1:6" s="17" customFormat="1" ht="30" customHeight="1" thickBot="1">
      <c r="A60" s="237"/>
      <c r="B60" s="237"/>
      <c r="C60" s="237"/>
      <c r="D60" s="238"/>
      <c r="E60" s="238"/>
      <c r="F60" s="238"/>
    </row>
    <row r="61" spans="1:6" s="17" customFormat="1" ht="30" customHeight="1" thickBot="1">
      <c r="A61" s="228"/>
      <c r="B61" s="229"/>
      <c r="C61" s="870" t="str">
        <f>C7</f>
        <v>2024-25</v>
      </c>
      <c r="D61" s="871"/>
      <c r="E61" s="871"/>
      <c r="F61" s="872"/>
    </row>
    <row r="62" spans="1:6" s="17" customFormat="1" ht="111.6" customHeight="1" thickBot="1">
      <c r="A62" s="986" t="s">
        <v>596</v>
      </c>
      <c r="B62" s="987"/>
      <c r="C62" s="231" t="s">
        <v>262</v>
      </c>
      <c r="D62" s="232" t="s">
        <v>597</v>
      </c>
      <c r="E62" s="558" t="s">
        <v>598</v>
      </c>
      <c r="F62" s="231" t="s">
        <v>599</v>
      </c>
    </row>
    <row r="63" spans="1:6" s="17" customFormat="1" ht="30" customHeight="1" thickBot="1">
      <c r="A63" s="874" t="s">
        <v>156</v>
      </c>
      <c r="B63" s="875"/>
      <c r="C63" s="239"/>
      <c r="D63" s="240"/>
      <c r="E63" s="240"/>
      <c r="F63" s="240"/>
    </row>
    <row r="64" spans="1:6" s="17" customFormat="1" ht="30" customHeight="1">
      <c r="A64" s="233" t="s">
        <v>488</v>
      </c>
      <c r="B64" s="241"/>
      <c r="C64" s="242" t="s">
        <v>489</v>
      </c>
      <c r="D64" s="453">
        <v>32</v>
      </c>
      <c r="E64" s="453">
        <v>0</v>
      </c>
      <c r="F64" s="234">
        <f t="shared" si="0"/>
        <v>32</v>
      </c>
    </row>
    <row r="65" spans="1:6" s="17" customFormat="1" ht="30" customHeight="1">
      <c r="A65" s="753" t="s">
        <v>490</v>
      </c>
      <c r="B65" s="754"/>
      <c r="C65" s="763" t="s">
        <v>491</v>
      </c>
      <c r="D65" s="756">
        <v>729</v>
      </c>
      <c r="E65" s="756">
        <v>0</v>
      </c>
      <c r="F65" s="757">
        <f t="shared" si="0"/>
        <v>729</v>
      </c>
    </row>
    <row r="66" spans="1:6" s="17" customFormat="1" ht="30" customHeight="1">
      <c r="A66" s="753" t="s">
        <v>492</v>
      </c>
      <c r="B66" s="754"/>
      <c r="C66" s="763" t="s">
        <v>493</v>
      </c>
      <c r="D66" s="756">
        <v>0</v>
      </c>
      <c r="E66" s="756">
        <v>0</v>
      </c>
      <c r="F66" s="757">
        <f t="shared" si="0"/>
        <v>0</v>
      </c>
    </row>
    <row r="67" spans="1:6" s="17" customFormat="1" ht="30" customHeight="1">
      <c r="A67" s="753" t="s">
        <v>494</v>
      </c>
      <c r="B67" s="754"/>
      <c r="C67" s="763" t="s">
        <v>495</v>
      </c>
      <c r="D67" s="756">
        <v>0</v>
      </c>
      <c r="E67" s="756">
        <v>0</v>
      </c>
      <c r="F67" s="757">
        <f t="shared" si="0"/>
        <v>0</v>
      </c>
    </row>
    <row r="68" spans="1:6" s="17" customFormat="1" ht="30" customHeight="1">
      <c r="A68" s="753" t="s">
        <v>602</v>
      </c>
      <c r="B68" s="754"/>
      <c r="C68" s="763" t="s">
        <v>497</v>
      </c>
      <c r="D68" s="756">
        <v>401</v>
      </c>
      <c r="E68" s="756">
        <v>0</v>
      </c>
      <c r="F68" s="757">
        <f t="shared" si="0"/>
        <v>401</v>
      </c>
    </row>
    <row r="69" spans="1:6" s="17" customFormat="1" ht="30" customHeight="1">
      <c r="A69" s="753" t="s">
        <v>498</v>
      </c>
      <c r="B69" s="754"/>
      <c r="C69" s="763" t="s">
        <v>499</v>
      </c>
      <c r="D69" s="756">
        <v>4740</v>
      </c>
      <c r="E69" s="756">
        <v>0</v>
      </c>
      <c r="F69" s="757">
        <f t="shared" si="0"/>
        <v>4740</v>
      </c>
    </row>
    <row r="70" spans="1:6" s="17" customFormat="1" ht="30" customHeight="1">
      <c r="A70" s="1018" t="s">
        <v>689</v>
      </c>
      <c r="B70" s="754"/>
      <c r="C70" s="1015">
        <v>63100</v>
      </c>
      <c r="D70" s="1016">
        <v>0</v>
      </c>
      <c r="E70" s="1016">
        <v>0</v>
      </c>
      <c r="F70" s="1017">
        <v>0</v>
      </c>
    </row>
    <row r="71" spans="1:6" s="17" customFormat="1" ht="30" customHeight="1">
      <c r="A71" s="753" t="s">
        <v>500</v>
      </c>
      <c r="B71" s="754"/>
      <c r="C71" s="763" t="s">
        <v>501</v>
      </c>
      <c r="D71" s="756">
        <v>210</v>
      </c>
      <c r="E71" s="756">
        <v>0</v>
      </c>
      <c r="F71" s="757">
        <f t="shared" si="0"/>
        <v>210</v>
      </c>
    </row>
    <row r="72" spans="1:6" s="17" customFormat="1" ht="30" customHeight="1">
      <c r="A72" s="753" t="s">
        <v>701</v>
      </c>
      <c r="B72" s="754"/>
      <c r="C72" s="763" t="s">
        <v>503</v>
      </c>
      <c r="D72" s="756">
        <v>14</v>
      </c>
      <c r="E72" s="756">
        <v>0</v>
      </c>
      <c r="F72" s="757">
        <f t="shared" si="0"/>
        <v>14</v>
      </c>
    </row>
    <row r="73" spans="1:6" s="17" customFormat="1" ht="30" customHeight="1">
      <c r="A73" s="753" t="s">
        <v>504</v>
      </c>
      <c r="B73" s="754"/>
      <c r="C73" s="763" t="s">
        <v>505</v>
      </c>
      <c r="D73" s="756">
        <v>4701</v>
      </c>
      <c r="E73" s="756">
        <v>0</v>
      </c>
      <c r="F73" s="757">
        <f t="shared" si="0"/>
        <v>4701</v>
      </c>
    </row>
    <row r="74" spans="1:6" s="17" customFormat="1" ht="30" customHeight="1">
      <c r="A74" s="753" t="s">
        <v>683</v>
      </c>
      <c r="B74" s="754"/>
      <c r="C74" s="763" t="s">
        <v>506</v>
      </c>
      <c r="D74" s="756">
        <v>0</v>
      </c>
      <c r="E74" s="756">
        <v>0</v>
      </c>
      <c r="F74" s="757">
        <f t="shared" si="0"/>
        <v>0</v>
      </c>
    </row>
    <row r="75" spans="1:6" s="17" customFormat="1" ht="30" customHeight="1">
      <c r="A75" s="753" t="s">
        <v>507</v>
      </c>
      <c r="B75" s="754"/>
      <c r="C75" s="763" t="s">
        <v>508</v>
      </c>
      <c r="D75" s="756">
        <v>0</v>
      </c>
      <c r="E75" s="756">
        <v>0</v>
      </c>
      <c r="F75" s="757">
        <f t="shared" ref="F75:F110" si="1">+D75+E75</f>
        <v>0</v>
      </c>
    </row>
    <row r="76" spans="1:6" s="17" customFormat="1" ht="30" customHeight="1">
      <c r="A76" s="753" t="s">
        <v>509</v>
      </c>
      <c r="B76" s="754"/>
      <c r="C76" s="763" t="s">
        <v>510</v>
      </c>
      <c r="D76" s="756">
        <v>1360</v>
      </c>
      <c r="E76" s="756">
        <v>0</v>
      </c>
      <c r="F76" s="757">
        <f t="shared" si="1"/>
        <v>1360</v>
      </c>
    </row>
    <row r="77" spans="1:6" s="17" customFormat="1" ht="30" customHeight="1">
      <c r="A77" s="753" t="s">
        <v>511</v>
      </c>
      <c r="B77" s="754"/>
      <c r="C77" s="763" t="s">
        <v>512</v>
      </c>
      <c r="D77" s="756">
        <v>2739</v>
      </c>
      <c r="E77" s="756">
        <v>0</v>
      </c>
      <c r="F77" s="757">
        <f t="shared" si="1"/>
        <v>2739</v>
      </c>
    </row>
    <row r="78" spans="1:6" s="17" customFormat="1" ht="30" customHeight="1">
      <c r="A78" s="753" t="s">
        <v>513</v>
      </c>
      <c r="B78" s="754"/>
      <c r="C78" s="763" t="s">
        <v>514</v>
      </c>
      <c r="D78" s="756">
        <v>0</v>
      </c>
      <c r="E78" s="756">
        <v>0</v>
      </c>
      <c r="F78" s="757">
        <f t="shared" si="1"/>
        <v>0</v>
      </c>
    </row>
    <row r="79" spans="1:6" s="17" customFormat="1" ht="30" customHeight="1">
      <c r="A79" s="753" t="s">
        <v>515</v>
      </c>
      <c r="B79" s="754"/>
      <c r="C79" s="763" t="s">
        <v>516</v>
      </c>
      <c r="D79" s="756">
        <v>1181</v>
      </c>
      <c r="E79" s="756">
        <v>0</v>
      </c>
      <c r="F79" s="757">
        <f t="shared" si="1"/>
        <v>1181</v>
      </c>
    </row>
    <row r="80" spans="1:6" s="17" customFormat="1" ht="30" customHeight="1">
      <c r="A80" s="753" t="s">
        <v>517</v>
      </c>
      <c r="B80" s="754"/>
      <c r="C80" s="763" t="s">
        <v>518</v>
      </c>
      <c r="D80" s="756">
        <v>150</v>
      </c>
      <c r="E80" s="756">
        <v>0</v>
      </c>
      <c r="F80" s="757">
        <f t="shared" si="1"/>
        <v>150</v>
      </c>
    </row>
    <row r="81" spans="1:6" s="17" customFormat="1" ht="30" customHeight="1">
      <c r="A81" s="753" t="s">
        <v>519</v>
      </c>
      <c r="B81" s="754"/>
      <c r="C81" s="763" t="s">
        <v>520</v>
      </c>
      <c r="D81" s="756">
        <v>0</v>
      </c>
      <c r="E81" s="756">
        <v>0</v>
      </c>
      <c r="F81" s="757">
        <f t="shared" ref="F81:F86" si="2">+D81+E81</f>
        <v>0</v>
      </c>
    </row>
    <row r="82" spans="1:6" s="17" customFormat="1" ht="30" customHeight="1">
      <c r="A82" s="753" t="s">
        <v>521</v>
      </c>
      <c r="B82" s="754"/>
      <c r="C82" s="763" t="s">
        <v>522</v>
      </c>
      <c r="D82" s="756">
        <v>0</v>
      </c>
      <c r="E82" s="756">
        <v>0</v>
      </c>
      <c r="F82" s="757">
        <f t="shared" si="2"/>
        <v>0</v>
      </c>
    </row>
    <row r="83" spans="1:6" s="17" customFormat="1" ht="30" customHeight="1">
      <c r="A83" s="753" t="s">
        <v>523</v>
      </c>
      <c r="B83" s="754"/>
      <c r="C83" s="763" t="s">
        <v>524</v>
      </c>
      <c r="D83" s="756">
        <v>0</v>
      </c>
      <c r="E83" s="756">
        <v>0</v>
      </c>
      <c r="F83" s="757">
        <f t="shared" si="2"/>
        <v>0</v>
      </c>
    </row>
    <row r="84" spans="1:6" s="17" customFormat="1" ht="30" customHeight="1">
      <c r="A84" s="753" t="s">
        <v>525</v>
      </c>
      <c r="B84" s="754"/>
      <c r="C84" s="763" t="s">
        <v>526</v>
      </c>
      <c r="D84" s="756">
        <v>0</v>
      </c>
      <c r="E84" s="756">
        <v>0</v>
      </c>
      <c r="F84" s="757">
        <f t="shared" si="2"/>
        <v>0</v>
      </c>
    </row>
    <row r="85" spans="1:6" s="17" customFormat="1" ht="30" customHeight="1">
      <c r="A85" s="753" t="s">
        <v>527</v>
      </c>
      <c r="B85" s="754"/>
      <c r="C85" s="763" t="s">
        <v>528</v>
      </c>
      <c r="D85" s="756">
        <v>0</v>
      </c>
      <c r="E85" s="756">
        <v>0</v>
      </c>
      <c r="F85" s="757">
        <f t="shared" si="2"/>
        <v>0</v>
      </c>
    </row>
    <row r="86" spans="1:6" s="17" customFormat="1" ht="30" customHeight="1">
      <c r="A86" s="753" t="s">
        <v>529</v>
      </c>
      <c r="B86" s="754"/>
      <c r="C86" s="763" t="s">
        <v>530</v>
      </c>
      <c r="D86" s="756">
        <v>0</v>
      </c>
      <c r="E86" s="756">
        <v>0</v>
      </c>
      <c r="F86" s="757">
        <f t="shared" si="2"/>
        <v>0</v>
      </c>
    </row>
    <row r="87" spans="1:6" s="17" customFormat="1" ht="30" customHeight="1">
      <c r="A87" s="753" t="s">
        <v>531</v>
      </c>
      <c r="B87" s="754"/>
      <c r="C87" s="763" t="s">
        <v>532</v>
      </c>
      <c r="D87" s="756">
        <v>0</v>
      </c>
      <c r="E87" s="756">
        <v>0</v>
      </c>
      <c r="F87" s="757">
        <f t="shared" si="1"/>
        <v>0</v>
      </c>
    </row>
    <row r="88" spans="1:6" s="17" customFormat="1" ht="30" customHeight="1">
      <c r="A88" s="753" t="s">
        <v>603</v>
      </c>
      <c r="B88" s="754"/>
      <c r="C88" s="763">
        <v>69100</v>
      </c>
      <c r="D88" s="756">
        <v>0</v>
      </c>
      <c r="E88" s="756">
        <v>0</v>
      </c>
      <c r="F88" s="757">
        <f t="shared" si="1"/>
        <v>0</v>
      </c>
    </row>
    <row r="89" spans="1:6" s="17" customFormat="1" ht="30" customHeight="1">
      <c r="A89" s="753" t="s">
        <v>604</v>
      </c>
      <c r="B89" s="754"/>
      <c r="C89" s="763">
        <v>69200</v>
      </c>
      <c r="D89" s="756">
        <v>0</v>
      </c>
      <c r="E89" s="756">
        <v>0</v>
      </c>
      <c r="F89" s="757">
        <f t="shared" si="1"/>
        <v>0</v>
      </c>
    </row>
    <row r="90" spans="1:6" s="17" customFormat="1" ht="30" customHeight="1">
      <c r="A90" s="753" t="s">
        <v>533</v>
      </c>
      <c r="B90" s="754"/>
      <c r="C90" s="763" t="s">
        <v>534</v>
      </c>
      <c r="D90" s="756">
        <v>1200</v>
      </c>
      <c r="E90" s="756">
        <v>0</v>
      </c>
      <c r="F90" s="757">
        <f t="shared" si="1"/>
        <v>1200</v>
      </c>
    </row>
    <row r="91" spans="1:6" s="17" customFormat="1" ht="30" customHeight="1">
      <c r="A91" s="753" t="s">
        <v>390</v>
      </c>
      <c r="B91" s="754"/>
      <c r="C91" s="763" t="s">
        <v>536</v>
      </c>
      <c r="D91" s="756">
        <v>0</v>
      </c>
      <c r="E91" s="756">
        <v>0</v>
      </c>
      <c r="F91" s="757">
        <f t="shared" si="1"/>
        <v>0</v>
      </c>
    </row>
    <row r="92" spans="1:6" s="17" customFormat="1" ht="30" customHeight="1" thickBot="1">
      <c r="A92" s="758" t="s">
        <v>537</v>
      </c>
      <c r="B92" s="759"/>
      <c r="C92" s="764" t="s">
        <v>538</v>
      </c>
      <c r="D92" s="756">
        <v>0</v>
      </c>
      <c r="E92" s="756">
        <v>0</v>
      </c>
      <c r="F92" s="762">
        <f t="shared" si="1"/>
        <v>0</v>
      </c>
    </row>
    <row r="93" spans="1:6" s="17" customFormat="1" ht="30" customHeight="1" thickBot="1">
      <c r="A93" s="868" t="s">
        <v>605</v>
      </c>
      <c r="B93" s="873"/>
      <c r="C93" s="265"/>
      <c r="D93" s="264">
        <f>SUM(D64:D92)</f>
        <v>17457</v>
      </c>
      <c r="E93" s="264">
        <f>SUM(E64:E92)</f>
        <v>0</v>
      </c>
      <c r="F93" s="264">
        <f t="shared" si="1"/>
        <v>17457</v>
      </c>
    </row>
    <row r="94" spans="1:6" s="17" customFormat="1" ht="30" customHeight="1">
      <c r="A94" s="243"/>
      <c r="B94" s="243"/>
      <c r="C94" s="243"/>
      <c r="D94" s="244"/>
      <c r="E94" s="244"/>
      <c r="F94" s="244"/>
    </row>
    <row r="95" spans="1:6" s="17" customFormat="1" ht="30" customHeight="1" thickBot="1">
      <c r="A95" s="243"/>
      <c r="B95" s="243"/>
      <c r="C95" s="243"/>
      <c r="D95" s="244"/>
      <c r="E95" s="244"/>
      <c r="F95" s="244"/>
    </row>
    <row r="96" spans="1:6" s="17" customFormat="1" ht="30" customHeight="1" thickBot="1">
      <c r="A96" s="245"/>
      <c r="B96" s="245"/>
      <c r="C96" s="870" t="str">
        <f>C7</f>
        <v>2024-25</v>
      </c>
      <c r="D96" s="871"/>
      <c r="E96" s="871"/>
      <c r="F96" s="872"/>
    </row>
    <row r="97" spans="1:6" s="17" customFormat="1" ht="111.6" customHeight="1" thickBot="1">
      <c r="A97" s="988" t="s">
        <v>157</v>
      </c>
      <c r="B97" s="989"/>
      <c r="C97" s="231" t="s">
        <v>262</v>
      </c>
      <c r="D97" s="232" t="s">
        <v>597</v>
      </c>
      <c r="E97" s="558" t="s">
        <v>598</v>
      </c>
      <c r="F97" s="231" t="s">
        <v>599</v>
      </c>
    </row>
    <row r="98" spans="1:6" s="17" customFormat="1" ht="30" customHeight="1">
      <c r="A98" s="233" t="s">
        <v>540</v>
      </c>
      <c r="B98" s="241"/>
      <c r="C98" s="242" t="s">
        <v>541</v>
      </c>
      <c r="D98" s="453">
        <v>0</v>
      </c>
      <c r="E98" s="453">
        <v>0</v>
      </c>
      <c r="F98" s="234">
        <f t="shared" si="1"/>
        <v>0</v>
      </c>
    </row>
    <row r="99" spans="1:6" s="17" customFormat="1" ht="30" customHeight="1">
      <c r="A99" s="753" t="s">
        <v>606</v>
      </c>
      <c r="B99" s="754"/>
      <c r="C99" s="763" t="s">
        <v>543</v>
      </c>
      <c r="D99" s="756">
        <v>0</v>
      </c>
      <c r="E99" s="756">
        <v>0</v>
      </c>
      <c r="F99" s="757">
        <f t="shared" si="1"/>
        <v>0</v>
      </c>
    </row>
    <row r="100" spans="1:6" s="17" customFormat="1" ht="30" customHeight="1">
      <c r="A100" s="753" t="s">
        <v>544</v>
      </c>
      <c r="B100" s="754"/>
      <c r="C100" s="763" t="s">
        <v>545</v>
      </c>
      <c r="D100" s="756">
        <v>0</v>
      </c>
      <c r="E100" s="756">
        <v>0</v>
      </c>
      <c r="F100" s="757">
        <f t="shared" si="1"/>
        <v>0</v>
      </c>
    </row>
    <row r="101" spans="1:6" s="17" customFormat="1" ht="30" customHeight="1">
      <c r="A101" s="753" t="s">
        <v>546</v>
      </c>
      <c r="B101" s="754"/>
      <c r="C101" s="763" t="s">
        <v>547</v>
      </c>
      <c r="D101" s="756">
        <v>0</v>
      </c>
      <c r="E101" s="756">
        <v>0</v>
      </c>
      <c r="F101" s="757">
        <f t="shared" si="1"/>
        <v>0</v>
      </c>
    </row>
    <row r="102" spans="1:6" s="17" customFormat="1" ht="30" customHeight="1">
      <c r="A102" s="753" t="s">
        <v>549</v>
      </c>
      <c r="B102" s="754"/>
      <c r="C102" s="1015" t="s">
        <v>550</v>
      </c>
      <c r="D102" s="1016">
        <v>0</v>
      </c>
      <c r="E102" s="1016">
        <v>0</v>
      </c>
      <c r="F102" s="1017">
        <f t="shared" si="1"/>
        <v>0</v>
      </c>
    </row>
    <row r="103" spans="1:6" s="17" customFormat="1" ht="30" customHeight="1">
      <c r="A103" s="1098" t="s">
        <v>691</v>
      </c>
      <c r="B103" s="1099"/>
      <c r="C103" s="1100">
        <v>73001</v>
      </c>
      <c r="D103" s="1124">
        <v>0</v>
      </c>
      <c r="E103" s="1124">
        <v>0</v>
      </c>
      <c r="F103" s="1056">
        <f t="shared" si="1"/>
        <v>0</v>
      </c>
    </row>
    <row r="104" spans="1:6" s="17" customFormat="1" ht="30" customHeight="1">
      <c r="A104" s="1101" t="s">
        <v>692</v>
      </c>
      <c r="B104" s="1102"/>
      <c r="C104" s="1103">
        <v>73002</v>
      </c>
      <c r="D104" s="1125">
        <v>0</v>
      </c>
      <c r="E104" s="1125">
        <v>0</v>
      </c>
      <c r="F104" s="1057">
        <f t="shared" si="1"/>
        <v>0</v>
      </c>
    </row>
    <row r="105" spans="1:6" s="17" customFormat="1" ht="30" customHeight="1">
      <c r="A105" s="753" t="s">
        <v>548</v>
      </c>
      <c r="B105" s="754"/>
      <c r="C105" s="1053">
        <v>73050</v>
      </c>
      <c r="D105" s="1054">
        <v>0</v>
      </c>
      <c r="E105" s="1054">
        <v>0</v>
      </c>
      <c r="F105" s="1055">
        <f>+D105+E105</f>
        <v>0</v>
      </c>
    </row>
    <row r="106" spans="1:6" s="17" customFormat="1" ht="30" customHeight="1">
      <c r="A106" s="1018" t="s">
        <v>688</v>
      </c>
      <c r="B106" s="754"/>
      <c r="C106" s="1015">
        <v>73100</v>
      </c>
      <c r="D106" s="1016">
        <v>0</v>
      </c>
      <c r="E106" s="1016">
        <v>0</v>
      </c>
      <c r="F106" s="1055">
        <f>+D106+E106</f>
        <v>0</v>
      </c>
    </row>
    <row r="107" spans="1:6" s="17" customFormat="1" ht="47.25" customHeight="1">
      <c r="A107" s="1081" t="s">
        <v>607</v>
      </c>
      <c r="B107" s="1082"/>
      <c r="C107" s="763" t="s">
        <v>552</v>
      </c>
      <c r="D107" s="756">
        <v>0</v>
      </c>
      <c r="E107" s="756">
        <v>0</v>
      </c>
      <c r="F107" s="757">
        <f t="shared" si="1"/>
        <v>0</v>
      </c>
    </row>
    <row r="108" spans="1:6" s="17" customFormat="1" ht="30" customHeight="1">
      <c r="A108" s="753" t="s">
        <v>553</v>
      </c>
      <c r="B108" s="754"/>
      <c r="C108" s="763" t="s">
        <v>554</v>
      </c>
      <c r="D108" s="756">
        <v>0</v>
      </c>
      <c r="E108" s="756">
        <v>0</v>
      </c>
      <c r="F108" s="757">
        <f t="shared" si="1"/>
        <v>0</v>
      </c>
    </row>
    <row r="109" spans="1:6" s="17" customFormat="1" ht="30" customHeight="1">
      <c r="A109" s="753" t="s">
        <v>555</v>
      </c>
      <c r="B109" s="754"/>
      <c r="C109" s="763" t="s">
        <v>556</v>
      </c>
      <c r="D109" s="756">
        <v>0</v>
      </c>
      <c r="E109" s="756">
        <v>0</v>
      </c>
      <c r="F109" s="757">
        <f t="shared" si="1"/>
        <v>0</v>
      </c>
    </row>
    <row r="110" spans="1:6" s="17" customFormat="1" ht="30" customHeight="1" thickBot="1">
      <c r="A110" s="758" t="s">
        <v>557</v>
      </c>
      <c r="B110" s="759"/>
      <c r="C110" s="764" t="s">
        <v>558</v>
      </c>
      <c r="D110" s="761">
        <v>0</v>
      </c>
      <c r="E110" s="761">
        <v>0</v>
      </c>
      <c r="F110" s="762">
        <f t="shared" si="1"/>
        <v>0</v>
      </c>
    </row>
    <row r="111" spans="1:6" s="17" customFormat="1" ht="30" customHeight="1" thickBot="1">
      <c r="A111" s="266" t="s">
        <v>559</v>
      </c>
      <c r="B111" s="267"/>
      <c r="C111" s="267"/>
      <c r="D111" s="268">
        <f>SUM(D98:D110)</f>
        <v>0</v>
      </c>
      <c r="E111" s="268">
        <f>SUM(E98:E110)</f>
        <v>0</v>
      </c>
      <c r="F111" s="268">
        <f>SUM(D111:E111)</f>
        <v>0</v>
      </c>
    </row>
    <row r="112" spans="1:6" s="17" customFormat="1" ht="30" customHeight="1" thickBot="1">
      <c r="A112" s="272"/>
      <c r="B112" s="273"/>
      <c r="C112" s="269"/>
      <c r="D112" s="270"/>
      <c r="E112" s="270"/>
      <c r="F112" s="270"/>
    </row>
    <row r="113" spans="1:6" s="178" customFormat="1" ht="30" customHeight="1" thickBot="1">
      <c r="A113" s="868" t="s">
        <v>560</v>
      </c>
      <c r="B113" s="873"/>
      <c r="C113" s="256"/>
      <c r="D113" s="264">
        <f>+D57+D93+D111</f>
        <v>548659</v>
      </c>
      <c r="E113" s="264">
        <f>+E57+E93+E111</f>
        <v>0</v>
      </c>
      <c r="F113" s="264">
        <f>SUM(D113:E113)</f>
        <v>548659</v>
      </c>
    </row>
    <row r="114" spans="1:6" s="17" customFormat="1" ht="116.45" customHeight="1">
      <c r="F114" s="246"/>
    </row>
    <row r="115" spans="1:6" s="69" customFormat="1" ht="30" customHeight="1" thickBot="1">
      <c r="A115" s="17"/>
      <c r="B115" s="17"/>
      <c r="C115" s="17"/>
      <c r="D115" s="17"/>
      <c r="E115" s="17"/>
      <c r="F115" s="17"/>
    </row>
    <row r="116" spans="1:6" s="69" customFormat="1" ht="111.75" customHeight="1" thickBot="1">
      <c r="A116" s="986" t="s">
        <v>608</v>
      </c>
      <c r="B116" s="987"/>
      <c r="C116" s="231" t="s">
        <v>262</v>
      </c>
      <c r="D116" s="231" t="s">
        <v>597</v>
      </c>
      <c r="E116" s="231" t="s">
        <v>598</v>
      </c>
      <c r="F116" s="231" t="s">
        <v>599</v>
      </c>
    </row>
    <row r="117" spans="1:6" s="69" customFormat="1" ht="30" customHeight="1">
      <c r="A117" s="233" t="s">
        <v>609</v>
      </c>
      <c r="B117" s="260"/>
      <c r="C117" s="261"/>
      <c r="D117" s="453">
        <v>0</v>
      </c>
      <c r="E117" s="453">
        <v>0</v>
      </c>
      <c r="F117" s="234">
        <v>0</v>
      </c>
    </row>
    <row r="118" spans="1:6" s="69" customFormat="1" ht="30" customHeight="1">
      <c r="A118" s="753" t="s">
        <v>610</v>
      </c>
      <c r="B118" s="602"/>
      <c r="C118" s="765"/>
      <c r="D118" s="1080">
        <f>'EXHIBIT C'!H10</f>
        <v>126670</v>
      </c>
      <c r="E118" s="756">
        <v>0</v>
      </c>
      <c r="F118" s="757">
        <f t="shared" ref="F118:F128" si="3">+D118+E118</f>
        <v>126670</v>
      </c>
    </row>
    <row r="119" spans="1:6" s="69" customFormat="1" ht="30" customHeight="1">
      <c r="A119" s="753" t="s">
        <v>611</v>
      </c>
      <c r="B119" s="602"/>
      <c r="C119" s="765"/>
      <c r="D119" s="1080">
        <f>'EXHIBIT C'!F19</f>
        <v>21420</v>
      </c>
      <c r="E119" s="756">
        <v>0</v>
      </c>
      <c r="F119" s="757">
        <f t="shared" si="3"/>
        <v>21420</v>
      </c>
    </row>
    <row r="120" spans="1:6" s="69" customFormat="1" ht="50.25" customHeight="1">
      <c r="A120" s="753" t="s">
        <v>612</v>
      </c>
      <c r="B120" s="602"/>
      <c r="C120" s="765"/>
      <c r="D120" s="756">
        <f>19206+60</f>
        <v>19266</v>
      </c>
      <c r="E120" s="756">
        <v>0</v>
      </c>
      <c r="F120" s="757">
        <f t="shared" si="3"/>
        <v>19266</v>
      </c>
    </row>
    <row r="121" spans="1:6" s="69" customFormat="1" ht="30" customHeight="1">
      <c r="A121" s="753" t="s">
        <v>613</v>
      </c>
      <c r="B121" s="602"/>
      <c r="C121" s="765"/>
      <c r="D121" s="756">
        <v>0</v>
      </c>
      <c r="E121" s="756">
        <v>0</v>
      </c>
      <c r="F121" s="757">
        <f t="shared" si="3"/>
        <v>0</v>
      </c>
    </row>
    <row r="122" spans="1:6" s="69" customFormat="1" ht="30" customHeight="1">
      <c r="A122" s="990" t="s">
        <v>686</v>
      </c>
      <c r="B122" s="602"/>
      <c r="C122" s="765"/>
      <c r="D122" s="756">
        <v>0</v>
      </c>
      <c r="E122" s="756">
        <v>0</v>
      </c>
      <c r="F122" s="757">
        <f t="shared" si="3"/>
        <v>0</v>
      </c>
    </row>
    <row r="123" spans="1:6" s="69" customFormat="1" ht="30" customHeight="1">
      <c r="A123" s="753" t="s">
        <v>614</v>
      </c>
      <c r="B123" s="602"/>
      <c r="C123" s="765"/>
      <c r="D123" s="756">
        <v>449930</v>
      </c>
      <c r="E123" s="756">
        <v>0</v>
      </c>
      <c r="F123" s="757">
        <f t="shared" si="3"/>
        <v>449930</v>
      </c>
    </row>
    <row r="124" spans="1:6" s="69" customFormat="1" ht="30" customHeight="1">
      <c r="A124" s="753" t="s">
        <v>615</v>
      </c>
      <c r="B124" s="602"/>
      <c r="C124" s="765"/>
      <c r="D124" s="756">
        <f>-468627+400000</f>
        <v>-68627</v>
      </c>
      <c r="E124" s="756">
        <v>0</v>
      </c>
      <c r="F124" s="757">
        <f t="shared" si="3"/>
        <v>-68627</v>
      </c>
    </row>
    <row r="125" spans="1:6" s="69" customFormat="1" ht="30" customHeight="1">
      <c r="A125" s="753" t="s">
        <v>616</v>
      </c>
      <c r="B125" s="602"/>
      <c r="C125" s="765"/>
      <c r="D125" s="756">
        <v>0</v>
      </c>
      <c r="E125" s="756">
        <v>0</v>
      </c>
      <c r="F125" s="757">
        <f t="shared" si="3"/>
        <v>0</v>
      </c>
    </row>
    <row r="126" spans="1:6" s="69" customFormat="1" ht="30" customHeight="1">
      <c r="A126" s="753" t="s">
        <v>617</v>
      </c>
      <c r="B126" s="602"/>
      <c r="C126" s="765"/>
      <c r="D126" s="756">
        <v>0</v>
      </c>
      <c r="E126" s="756">
        <v>0</v>
      </c>
      <c r="F126" s="757">
        <f t="shared" si="3"/>
        <v>0</v>
      </c>
    </row>
    <row r="127" spans="1:6" ht="24.75" customHeight="1">
      <c r="A127" s="753" t="s">
        <v>618</v>
      </c>
      <c r="B127" s="602"/>
      <c r="C127" s="765"/>
      <c r="D127" s="756">
        <v>0</v>
      </c>
      <c r="E127" s="756">
        <v>0</v>
      </c>
      <c r="F127" s="757">
        <f t="shared" si="3"/>
        <v>0</v>
      </c>
    </row>
    <row r="128" spans="1:6" ht="22.5" customHeight="1" thickBot="1">
      <c r="A128" s="758" t="s">
        <v>619</v>
      </c>
      <c r="B128" s="766"/>
      <c r="C128" s="767"/>
      <c r="D128" s="761">
        <v>0</v>
      </c>
      <c r="E128" s="761">
        <v>0</v>
      </c>
      <c r="F128" s="762">
        <f t="shared" si="3"/>
        <v>0</v>
      </c>
    </row>
    <row r="129" spans="1:6" ht="110.25" customHeight="1" thickBot="1">
      <c r="A129" s="868" t="s">
        <v>620</v>
      </c>
      <c r="B129" s="869"/>
      <c r="C129" s="256"/>
      <c r="D129" s="257">
        <f>SUM(D117:D128)</f>
        <v>548659</v>
      </c>
      <c r="E129" s="258">
        <f>SUM(E117:E128)</f>
        <v>0</v>
      </c>
      <c r="F129" s="259">
        <f>SUM(F117:F128)</f>
        <v>548659</v>
      </c>
    </row>
    <row r="130" spans="1:6" ht="14.1" customHeight="1">
      <c r="A130" s="247"/>
      <c r="B130" s="247"/>
      <c r="C130" s="248"/>
      <c r="D130" s="249"/>
      <c r="E130" s="249"/>
      <c r="F130" s="249"/>
    </row>
    <row r="131" spans="1:6" ht="83.25" customHeight="1">
      <c r="A131" s="931" t="s">
        <v>702</v>
      </c>
      <c r="B131" s="931"/>
      <c r="C131" s="932"/>
      <c r="D131" s="250">
        <f>D129-D113</f>
        <v>0</v>
      </c>
      <c r="E131" s="250">
        <f t="shared" ref="E131:F131" si="4">E129-E113</f>
        <v>0</v>
      </c>
      <c r="F131" s="250">
        <f t="shared" si="4"/>
        <v>0</v>
      </c>
    </row>
    <row r="132" spans="1:6" ht="30" customHeight="1">
      <c r="A132" s="247"/>
      <c r="B132" s="247"/>
      <c r="C132" s="248"/>
      <c r="D132" s="249"/>
      <c r="E132" s="249"/>
      <c r="F132" s="249"/>
    </row>
    <row r="133" spans="1:6" ht="30" customHeight="1" thickBot="1">
      <c r="A133" s="457" t="s">
        <v>703</v>
      </c>
      <c r="B133" s="17"/>
      <c r="C133" s="17"/>
      <c r="D133" s="251"/>
      <c r="E133" s="251"/>
      <c r="F133" s="252"/>
    </row>
    <row r="134" spans="1:6" ht="238.5" customHeight="1" thickBot="1">
      <c r="A134" s="1083"/>
      <c r="B134" s="1084"/>
      <c r="C134" s="1084"/>
      <c r="D134" s="1084"/>
      <c r="E134" s="1084"/>
      <c r="F134" s="1085"/>
    </row>
    <row r="135" spans="1:6" ht="30" customHeight="1">
      <c r="A135" s="454"/>
      <c r="B135" s="454"/>
      <c r="C135" s="454"/>
      <c r="D135" s="454"/>
      <c r="E135" s="454"/>
      <c r="F135" s="454"/>
    </row>
    <row r="136" spans="1:6" ht="30" customHeight="1" thickBot="1">
      <c r="A136" s="457" t="s">
        <v>621</v>
      </c>
      <c r="B136" s="455"/>
      <c r="C136" s="455"/>
      <c r="D136" s="251"/>
      <c r="E136" s="251"/>
      <c r="F136" s="252"/>
    </row>
    <row r="137" spans="1:6" ht="207.2" customHeight="1" thickBot="1">
      <c r="A137" s="1083"/>
      <c r="B137" s="1084"/>
      <c r="C137" s="1084"/>
      <c r="D137" s="1084"/>
      <c r="E137" s="1084"/>
      <c r="F137" s="1085"/>
    </row>
    <row r="138" spans="1:6" ht="25.35" customHeight="1">
      <c r="F138" s="254"/>
    </row>
    <row r="139" spans="1:6" ht="25.35" customHeight="1">
      <c r="F139" s="254"/>
    </row>
    <row r="140" spans="1:6" ht="25.35" customHeight="1">
      <c r="F140" s="254"/>
    </row>
    <row r="141" spans="1:6" ht="25.35" customHeight="1">
      <c r="F141" s="254"/>
    </row>
    <row r="142" spans="1:6" ht="25.35" customHeight="1">
      <c r="F142" s="254"/>
    </row>
    <row r="143" spans="1:6" ht="25.35" customHeight="1">
      <c r="E143" s="255"/>
      <c r="F143" s="254"/>
    </row>
    <row r="144" spans="1:6" ht="25.35" customHeight="1">
      <c r="E144" s="255"/>
      <c r="F144" s="254"/>
    </row>
    <row r="145" spans="5:6" ht="25.35" customHeight="1">
      <c r="E145" s="255"/>
      <c r="F145" s="254"/>
    </row>
    <row r="146" spans="5:6" ht="25.35" customHeight="1">
      <c r="F146" s="254"/>
    </row>
    <row r="147" spans="5:6" ht="25.35" customHeight="1">
      <c r="F147" s="254"/>
    </row>
    <row r="148" spans="5:6" ht="25.35" customHeight="1">
      <c r="F148" s="254"/>
    </row>
    <row r="149" spans="5:6" ht="25.35" customHeight="1">
      <c r="F149" s="254"/>
    </row>
    <row r="150" spans="5:6" ht="25.35" customHeight="1">
      <c r="F150" s="254"/>
    </row>
    <row r="151" spans="5:6" ht="25.35" customHeight="1">
      <c r="F151" s="254"/>
    </row>
    <row r="152" spans="5:6" ht="25.35" customHeight="1">
      <c r="F152" s="254"/>
    </row>
    <row r="153" spans="5:6" ht="25.35" customHeight="1">
      <c r="F153" s="254"/>
    </row>
    <row r="154" spans="5:6" ht="25.35" customHeight="1">
      <c r="F154" s="254"/>
    </row>
    <row r="155" spans="5:6" ht="25.35" customHeight="1">
      <c r="F155" s="254"/>
    </row>
    <row r="156" spans="5:6" ht="25.35" customHeight="1">
      <c r="F156" s="254"/>
    </row>
    <row r="157" spans="5:6" ht="25.35" customHeight="1">
      <c r="F157" s="254"/>
    </row>
    <row r="158" spans="5:6" ht="25.35" customHeight="1">
      <c r="F158" s="254"/>
    </row>
    <row r="159" spans="5:6" ht="25.35" customHeight="1">
      <c r="F159" s="254"/>
    </row>
    <row r="160" spans="5:6" ht="25.35" customHeight="1">
      <c r="F160" s="254"/>
    </row>
    <row r="161" spans="6:6" ht="25.35" customHeight="1">
      <c r="F161" s="254"/>
    </row>
    <row r="162" spans="6:6" ht="25.35" customHeight="1">
      <c r="F162" s="254"/>
    </row>
    <row r="163" spans="6:6" ht="25.35" customHeight="1">
      <c r="F163" s="254"/>
    </row>
    <row r="164" spans="6:6" ht="25.35" customHeight="1">
      <c r="F164" s="254"/>
    </row>
    <row r="165" spans="6:6" ht="25.35" customHeight="1">
      <c r="F165" s="254"/>
    </row>
    <row r="166" spans="6:6" ht="25.35" customHeight="1">
      <c r="F166" s="254"/>
    </row>
    <row r="167" spans="6:6" ht="25.35" customHeight="1">
      <c r="F167" s="254"/>
    </row>
    <row r="168" spans="6:6" ht="25.35" customHeight="1">
      <c r="F168" s="254"/>
    </row>
    <row r="169" spans="6:6" ht="25.35" customHeight="1">
      <c r="F169" s="254"/>
    </row>
    <row r="170" spans="6:6" ht="25.35" customHeight="1">
      <c r="F170" s="254"/>
    </row>
    <row r="171" spans="6:6" ht="25.35" customHeight="1">
      <c r="F171" s="254"/>
    </row>
    <row r="172" spans="6:6" ht="25.35" customHeight="1">
      <c r="F172" s="254"/>
    </row>
    <row r="173" spans="6:6" ht="25.35" customHeight="1">
      <c r="F173" s="254"/>
    </row>
    <row r="174" spans="6:6" ht="25.35" customHeight="1">
      <c r="F174" s="254"/>
    </row>
    <row r="175" spans="6:6" ht="25.35" customHeight="1">
      <c r="F175" s="254"/>
    </row>
    <row r="176" spans="6:6" ht="25.35" customHeight="1">
      <c r="F176" s="254"/>
    </row>
    <row r="177" spans="6:6" ht="25.35" customHeight="1">
      <c r="F177" s="254"/>
    </row>
    <row r="178" spans="6:6" ht="25.35" customHeight="1">
      <c r="F178" s="254"/>
    </row>
    <row r="179" spans="6:6" ht="25.35" customHeight="1">
      <c r="F179" s="254"/>
    </row>
    <row r="180" spans="6:6" ht="25.35" customHeight="1">
      <c r="F180" s="254"/>
    </row>
    <row r="181" spans="6:6" ht="25.35" customHeight="1">
      <c r="F181" s="254"/>
    </row>
    <row r="182" spans="6:6" ht="25.35" customHeight="1">
      <c r="F182" s="254"/>
    </row>
    <row r="183" spans="6:6" ht="25.35" customHeight="1">
      <c r="F183" s="254"/>
    </row>
    <row r="184" spans="6:6" ht="25.35" customHeight="1">
      <c r="F184" s="254"/>
    </row>
    <row r="185" spans="6:6" ht="25.35" customHeight="1">
      <c r="F185" s="254"/>
    </row>
    <row r="186" spans="6:6" ht="25.35" customHeight="1">
      <c r="F186" s="254"/>
    </row>
    <row r="187" spans="6:6" ht="25.35" customHeight="1">
      <c r="F187" s="254"/>
    </row>
    <row r="188" spans="6:6" ht="25.35" customHeight="1">
      <c r="F188" s="254"/>
    </row>
    <row r="189" spans="6:6" ht="25.35" customHeight="1">
      <c r="F189" s="254"/>
    </row>
    <row r="190" spans="6:6" ht="25.35" customHeight="1">
      <c r="F190" s="254"/>
    </row>
    <row r="191" spans="6:6" ht="25.35" customHeight="1">
      <c r="F191" s="254"/>
    </row>
    <row r="192" spans="6:6" ht="25.35" customHeight="1">
      <c r="F192" s="254"/>
    </row>
    <row r="193" spans="6:6" ht="25.35" customHeight="1">
      <c r="F193" s="254"/>
    </row>
    <row r="194" spans="6:6" ht="25.35" customHeight="1">
      <c r="F194" s="254"/>
    </row>
    <row r="195" spans="6:6" ht="25.35" customHeight="1">
      <c r="F195" s="254"/>
    </row>
    <row r="196" spans="6:6" ht="25.35" customHeight="1">
      <c r="F196" s="254"/>
    </row>
    <row r="197" spans="6:6" ht="25.35" customHeight="1">
      <c r="F197" s="254"/>
    </row>
    <row r="198" spans="6:6" ht="25.35" customHeight="1">
      <c r="F198" s="254"/>
    </row>
    <row r="199" spans="6:6" ht="25.35" customHeight="1">
      <c r="F199" s="254"/>
    </row>
    <row r="200" spans="6:6" ht="25.35" customHeight="1">
      <c r="F200" s="254"/>
    </row>
    <row r="201" spans="6:6" ht="25.35" customHeight="1">
      <c r="F201" s="254"/>
    </row>
    <row r="202" spans="6:6" ht="25.35" customHeight="1">
      <c r="F202" s="254"/>
    </row>
    <row r="203" spans="6:6" ht="25.35" customHeight="1">
      <c r="F203" s="254"/>
    </row>
    <row r="204" spans="6:6" ht="25.35" customHeight="1">
      <c r="F204" s="254"/>
    </row>
    <row r="205" spans="6:6" ht="25.35" customHeight="1">
      <c r="F205" s="254"/>
    </row>
    <row r="206" spans="6:6" ht="25.35" customHeight="1">
      <c r="F206" s="254"/>
    </row>
    <row r="207" spans="6:6" ht="25.35" customHeight="1">
      <c r="F207" s="254"/>
    </row>
    <row r="208" spans="6:6" ht="25.35" customHeight="1">
      <c r="F208" s="254"/>
    </row>
    <row r="209" spans="6:6" ht="25.35" customHeight="1">
      <c r="F209" s="254"/>
    </row>
    <row r="210" spans="6:6" ht="25.35" customHeight="1">
      <c r="F210" s="254"/>
    </row>
    <row r="211" spans="6:6" ht="25.35" customHeight="1">
      <c r="F211" s="254"/>
    </row>
    <row r="212" spans="6:6" ht="25.35" customHeight="1">
      <c r="F212" s="254"/>
    </row>
    <row r="213" spans="6:6" ht="25.35" customHeight="1">
      <c r="F213" s="254"/>
    </row>
    <row r="214" spans="6:6" ht="25.35" customHeight="1">
      <c r="F214" s="254"/>
    </row>
    <row r="215" spans="6:6" ht="25.35" customHeight="1">
      <c r="F215" s="254"/>
    </row>
    <row r="216" spans="6:6" ht="25.35" customHeight="1">
      <c r="F216" s="254"/>
    </row>
    <row r="217" spans="6:6" ht="25.35" customHeight="1">
      <c r="F217" s="254"/>
    </row>
    <row r="218" spans="6:6" ht="25.35" customHeight="1">
      <c r="F218" s="254"/>
    </row>
    <row r="219" spans="6:6" ht="25.35" customHeight="1">
      <c r="F219" s="254"/>
    </row>
    <row r="220" spans="6:6" ht="25.35" customHeight="1">
      <c r="F220" s="254"/>
    </row>
    <row r="221" spans="6:6" ht="25.35" customHeight="1">
      <c r="F221" s="254"/>
    </row>
    <row r="222" spans="6:6" ht="25.35" customHeight="1">
      <c r="F222" s="254"/>
    </row>
    <row r="223" spans="6:6" ht="25.35" customHeight="1">
      <c r="F223" s="254"/>
    </row>
    <row r="224" spans="6:6" ht="25.35" customHeight="1">
      <c r="F224" s="254"/>
    </row>
    <row r="225" spans="6:6" ht="25.35" customHeight="1">
      <c r="F225" s="254"/>
    </row>
    <row r="226" spans="6:6" ht="25.35" customHeight="1">
      <c r="F226" s="254"/>
    </row>
    <row r="227" spans="6:6" ht="25.35" customHeight="1">
      <c r="F227" s="254"/>
    </row>
    <row r="228" spans="6:6" ht="25.35" customHeight="1">
      <c r="F228" s="254"/>
    </row>
    <row r="229" spans="6:6" ht="25.35" customHeight="1">
      <c r="F229" s="254"/>
    </row>
    <row r="230" spans="6:6" ht="25.35" customHeight="1">
      <c r="F230" s="254"/>
    </row>
    <row r="231" spans="6:6" ht="25.35" customHeight="1">
      <c r="F231" s="254"/>
    </row>
    <row r="232" spans="6:6" ht="25.35" customHeight="1">
      <c r="F232" s="254"/>
    </row>
    <row r="233" spans="6:6" ht="25.35" customHeight="1">
      <c r="F233" s="254"/>
    </row>
    <row r="234" spans="6:6" ht="25.35" customHeight="1">
      <c r="F234" s="254"/>
    </row>
    <row r="235" spans="6:6" ht="25.35" customHeight="1">
      <c r="F235" s="254"/>
    </row>
    <row r="236" spans="6:6" ht="25.35" customHeight="1">
      <c r="F236" s="254"/>
    </row>
    <row r="237" spans="6:6" ht="25.35" customHeight="1">
      <c r="F237" s="254"/>
    </row>
    <row r="238" spans="6:6" ht="25.35" customHeight="1">
      <c r="F238" s="254"/>
    </row>
    <row r="239" spans="6:6" ht="25.35" customHeight="1">
      <c r="F239" s="254"/>
    </row>
    <row r="240" spans="6:6" ht="25.35" customHeight="1">
      <c r="F240" s="254"/>
    </row>
    <row r="241" spans="6:6" ht="25.35" customHeight="1">
      <c r="F241" s="254"/>
    </row>
    <row r="242" spans="6:6" ht="25.35" customHeight="1">
      <c r="F242" s="254"/>
    </row>
    <row r="243" spans="6:6" ht="25.35" customHeight="1">
      <c r="F243" s="254"/>
    </row>
    <row r="244" spans="6:6" ht="25.35" customHeight="1">
      <c r="F244" s="254"/>
    </row>
    <row r="245" spans="6:6" ht="25.35" customHeight="1">
      <c r="F245" s="254"/>
    </row>
    <row r="246" spans="6:6" ht="25.35" customHeight="1">
      <c r="F246" s="254"/>
    </row>
    <row r="247" spans="6:6" ht="25.35" customHeight="1">
      <c r="F247" s="254"/>
    </row>
    <row r="248" spans="6:6" ht="25.35" customHeight="1">
      <c r="F248" s="254"/>
    </row>
    <row r="249" spans="6:6" ht="25.35" customHeight="1">
      <c r="F249" s="254"/>
    </row>
    <row r="250" spans="6:6" ht="25.35" customHeight="1">
      <c r="F250" s="254"/>
    </row>
    <row r="251" spans="6:6" ht="25.35" customHeight="1">
      <c r="F251" s="254"/>
    </row>
    <row r="252" spans="6:6" ht="25.35" customHeight="1">
      <c r="F252" s="254"/>
    </row>
    <row r="253" spans="6:6" ht="25.35" customHeight="1">
      <c r="F253" s="254"/>
    </row>
    <row r="254" spans="6:6" ht="25.35" customHeight="1">
      <c r="F254" s="254"/>
    </row>
    <row r="255" spans="6:6" ht="25.35" customHeight="1">
      <c r="F255" s="254"/>
    </row>
    <row r="256" spans="6:6" ht="25.35" customHeight="1">
      <c r="F256" s="254"/>
    </row>
    <row r="257" spans="6:6" ht="25.35" customHeight="1">
      <c r="F257" s="254"/>
    </row>
    <row r="258" spans="6:6" ht="25.35" customHeight="1">
      <c r="F258" s="254"/>
    </row>
    <row r="259" spans="6:6" ht="25.35" customHeight="1">
      <c r="F259" s="254"/>
    </row>
    <row r="260" spans="6:6" ht="25.35" customHeight="1">
      <c r="F260" s="254"/>
    </row>
    <row r="261" spans="6:6" ht="25.35" customHeight="1">
      <c r="F261" s="254"/>
    </row>
    <row r="262" spans="6:6" ht="25.35" customHeight="1">
      <c r="F262" s="254"/>
    </row>
    <row r="263" spans="6:6" ht="25.35" customHeight="1">
      <c r="F263" s="254"/>
    </row>
    <row r="264" spans="6:6" ht="25.35" customHeight="1">
      <c r="F264" s="254"/>
    </row>
    <row r="265" spans="6:6" ht="25.35" customHeight="1">
      <c r="F265" s="254"/>
    </row>
    <row r="266" spans="6:6" ht="25.35" customHeight="1">
      <c r="F266" s="254"/>
    </row>
    <row r="267" spans="6:6" ht="25.35" customHeight="1">
      <c r="F267" s="254"/>
    </row>
    <row r="268" spans="6:6" ht="25.35" customHeight="1">
      <c r="F268" s="254"/>
    </row>
    <row r="269" spans="6:6" ht="25.35" customHeight="1">
      <c r="F269" s="254"/>
    </row>
    <row r="270" spans="6:6" ht="25.35" customHeight="1">
      <c r="F270" s="254"/>
    </row>
    <row r="271" spans="6:6" ht="25.35" customHeight="1">
      <c r="F271" s="254"/>
    </row>
    <row r="272" spans="6:6" ht="25.35" customHeight="1">
      <c r="F272" s="254"/>
    </row>
    <row r="273" spans="6:6" ht="25.35" customHeight="1">
      <c r="F273" s="254"/>
    </row>
    <row r="274" spans="6:6" ht="25.35" customHeight="1">
      <c r="F274" s="254"/>
    </row>
    <row r="275" spans="6:6" ht="25.35" customHeight="1">
      <c r="F275" s="254"/>
    </row>
    <row r="276" spans="6:6" ht="25.35" customHeight="1">
      <c r="F276" s="254"/>
    </row>
    <row r="277" spans="6:6" ht="25.35" customHeight="1">
      <c r="F277" s="254"/>
    </row>
    <row r="278" spans="6:6" ht="25.35" customHeight="1">
      <c r="F278" s="254"/>
    </row>
    <row r="279" spans="6:6" ht="25.35" customHeight="1">
      <c r="F279" s="254"/>
    </row>
    <row r="280" spans="6:6" ht="25.35" customHeight="1">
      <c r="F280" s="254"/>
    </row>
    <row r="281" spans="6:6" ht="25.35" customHeight="1">
      <c r="F281" s="254"/>
    </row>
    <row r="282" spans="6:6" ht="25.35" customHeight="1">
      <c r="F282" s="254"/>
    </row>
    <row r="283" spans="6:6" ht="25.35" customHeight="1">
      <c r="F283" s="254"/>
    </row>
    <row r="284" spans="6:6" ht="25.35" customHeight="1">
      <c r="F284" s="254"/>
    </row>
    <row r="285" spans="6:6" ht="25.35" customHeight="1">
      <c r="F285" s="254"/>
    </row>
    <row r="286" spans="6:6" ht="25.35" customHeight="1">
      <c r="F286" s="254"/>
    </row>
    <row r="287" spans="6:6" ht="25.35" customHeight="1">
      <c r="F287" s="254"/>
    </row>
    <row r="288" spans="6:6" ht="25.35" customHeight="1">
      <c r="F288" s="254"/>
    </row>
    <row r="289" spans="6:6" ht="25.35" customHeight="1">
      <c r="F289" s="254"/>
    </row>
    <row r="290" spans="6:6" ht="25.35" customHeight="1">
      <c r="F290" s="254"/>
    </row>
    <row r="291" spans="6:6" ht="25.35" customHeight="1">
      <c r="F291" s="254"/>
    </row>
    <row r="292" spans="6:6" ht="25.35" customHeight="1">
      <c r="F292" s="254"/>
    </row>
    <row r="293" spans="6:6" ht="25.35" customHeight="1">
      <c r="F293" s="254"/>
    </row>
    <row r="294" spans="6:6" ht="25.35" customHeight="1">
      <c r="F294" s="254"/>
    </row>
    <row r="295" spans="6:6" ht="25.35" customHeight="1">
      <c r="F295" s="254"/>
    </row>
    <row r="296" spans="6:6" ht="25.35" customHeight="1">
      <c r="F296" s="254"/>
    </row>
    <row r="297" spans="6:6" ht="25.35" customHeight="1">
      <c r="F297" s="254"/>
    </row>
    <row r="298" spans="6:6" ht="25.35" customHeight="1">
      <c r="F298" s="254"/>
    </row>
    <row r="299" spans="6:6" ht="25.35" customHeight="1">
      <c r="F299" s="254"/>
    </row>
    <row r="300" spans="6:6" ht="25.35" customHeight="1">
      <c r="F300" s="254"/>
    </row>
    <row r="301" spans="6:6" ht="25.35" customHeight="1">
      <c r="F301" s="254"/>
    </row>
    <row r="302" spans="6:6" ht="25.35" customHeight="1">
      <c r="F302" s="254"/>
    </row>
    <row r="303" spans="6:6" ht="25.35" customHeight="1">
      <c r="F303" s="254"/>
    </row>
    <row r="304" spans="6:6" ht="25.35" customHeight="1">
      <c r="F304" s="254"/>
    </row>
    <row r="305" spans="6:6" ht="25.35" customHeight="1">
      <c r="F305" s="254"/>
    </row>
    <row r="306" spans="6:6" ht="25.35" customHeight="1">
      <c r="F306" s="254"/>
    </row>
    <row r="307" spans="6:6" ht="25.35" customHeight="1">
      <c r="F307" s="254"/>
    </row>
    <row r="308" spans="6:6" ht="25.35" customHeight="1">
      <c r="F308" s="254"/>
    </row>
    <row r="309" spans="6:6" ht="25.35" customHeight="1">
      <c r="F309" s="254"/>
    </row>
    <row r="310" spans="6:6" ht="25.35" customHeight="1">
      <c r="F310" s="254"/>
    </row>
    <row r="311" spans="6:6" ht="25.35" customHeight="1">
      <c r="F311" s="254"/>
    </row>
    <row r="312" spans="6:6" ht="25.35" customHeight="1">
      <c r="F312" s="254"/>
    </row>
    <row r="313" spans="6:6" ht="25.35" customHeight="1">
      <c r="F313" s="254"/>
    </row>
    <row r="314" spans="6:6" ht="25.35" customHeight="1">
      <c r="F314" s="254"/>
    </row>
    <row r="315" spans="6:6" ht="25.35" customHeight="1">
      <c r="F315" s="254"/>
    </row>
    <row r="316" spans="6:6" ht="25.35" customHeight="1">
      <c r="F316" s="254"/>
    </row>
    <row r="317" spans="6:6" ht="25.35" customHeight="1">
      <c r="F317" s="254"/>
    </row>
    <row r="318" spans="6:6" ht="25.35" customHeight="1">
      <c r="F318" s="254"/>
    </row>
    <row r="319" spans="6:6" ht="25.35" customHeight="1">
      <c r="F319" s="254"/>
    </row>
    <row r="320" spans="6:6" ht="25.35" customHeight="1">
      <c r="F320" s="254"/>
    </row>
    <row r="321" spans="6:6" ht="25.35" customHeight="1">
      <c r="F321" s="254"/>
    </row>
    <row r="322" spans="6:6" ht="25.35" customHeight="1">
      <c r="F322" s="254"/>
    </row>
    <row r="323" spans="6:6" ht="25.35" customHeight="1">
      <c r="F323" s="254"/>
    </row>
    <row r="324" spans="6:6" ht="25.35" customHeight="1">
      <c r="F324" s="254"/>
    </row>
    <row r="325" spans="6:6" ht="25.35" customHeight="1">
      <c r="F325" s="254"/>
    </row>
    <row r="326" spans="6:6" ht="25.35" customHeight="1">
      <c r="F326" s="254"/>
    </row>
    <row r="327" spans="6:6" ht="25.35" customHeight="1">
      <c r="F327" s="254"/>
    </row>
    <row r="328" spans="6:6" ht="25.35" customHeight="1">
      <c r="F328" s="254"/>
    </row>
    <row r="329" spans="6:6" ht="25.35" customHeight="1">
      <c r="F329" s="254"/>
    </row>
    <row r="330" spans="6:6" ht="25.35" customHeight="1">
      <c r="F330" s="254"/>
    </row>
    <row r="331" spans="6:6" ht="25.35" customHeight="1">
      <c r="F331" s="254"/>
    </row>
    <row r="332" spans="6:6" ht="25.35" customHeight="1">
      <c r="F332" s="254"/>
    </row>
    <row r="333" spans="6:6" ht="25.35" customHeight="1">
      <c r="F333" s="254"/>
    </row>
    <row r="334" spans="6:6" ht="25.35" customHeight="1">
      <c r="F334" s="254"/>
    </row>
    <row r="335" spans="6:6" ht="25.35" customHeight="1">
      <c r="F335" s="254"/>
    </row>
    <row r="336" spans="6:6" ht="25.35" customHeight="1">
      <c r="F336" s="254"/>
    </row>
    <row r="337" spans="6:6" ht="25.35" customHeight="1">
      <c r="F337" s="254"/>
    </row>
    <row r="338" spans="6:6" ht="25.35" customHeight="1">
      <c r="F338" s="254"/>
    </row>
    <row r="339" spans="6:6" ht="25.35" customHeight="1">
      <c r="F339" s="254"/>
    </row>
    <row r="340" spans="6:6" ht="25.35" customHeight="1">
      <c r="F340" s="254"/>
    </row>
    <row r="341" spans="6:6" ht="25.35" customHeight="1">
      <c r="F341" s="254"/>
    </row>
    <row r="342" spans="6:6" ht="25.35" customHeight="1">
      <c r="F342" s="254"/>
    </row>
    <row r="343" spans="6:6" ht="25.35" customHeight="1">
      <c r="F343" s="254"/>
    </row>
    <row r="344" spans="6:6" ht="25.35" customHeight="1">
      <c r="F344" s="254"/>
    </row>
    <row r="345" spans="6:6" ht="25.35" customHeight="1">
      <c r="F345" s="254"/>
    </row>
    <row r="346" spans="6:6" ht="25.35" customHeight="1">
      <c r="F346" s="254"/>
    </row>
    <row r="347" spans="6:6" ht="25.35" customHeight="1">
      <c r="F347" s="254"/>
    </row>
    <row r="348" spans="6:6" ht="25.35" customHeight="1">
      <c r="F348" s="254"/>
    </row>
    <row r="349" spans="6:6" ht="25.35" customHeight="1">
      <c r="F349" s="254"/>
    </row>
    <row r="350" spans="6:6" ht="25.35" customHeight="1">
      <c r="F350" s="254"/>
    </row>
    <row r="351" spans="6:6" ht="25.35" customHeight="1">
      <c r="F351" s="254"/>
    </row>
    <row r="352" spans="6:6" ht="25.35" customHeight="1">
      <c r="F352" s="254"/>
    </row>
    <row r="353" spans="6:6" ht="25.35" customHeight="1">
      <c r="F353" s="254"/>
    </row>
    <row r="354" spans="6:6" ht="25.35" customHeight="1">
      <c r="F354" s="254"/>
    </row>
    <row r="355" spans="6:6" ht="25.35" customHeight="1">
      <c r="F355" s="254"/>
    </row>
    <row r="356" spans="6:6" ht="25.35" customHeight="1">
      <c r="F356" s="254"/>
    </row>
    <row r="357" spans="6:6" ht="25.35" customHeight="1">
      <c r="F357" s="254"/>
    </row>
    <row r="358" spans="6:6" ht="25.35" customHeight="1">
      <c r="F358" s="254"/>
    </row>
    <row r="359" spans="6:6" ht="25.35" customHeight="1">
      <c r="F359" s="254"/>
    </row>
    <row r="360" spans="6:6" ht="25.35" customHeight="1">
      <c r="F360" s="254"/>
    </row>
    <row r="361" spans="6:6" ht="25.35" customHeight="1">
      <c r="F361" s="254"/>
    </row>
    <row r="362" spans="6:6" ht="25.35" customHeight="1">
      <c r="F362" s="254"/>
    </row>
    <row r="363" spans="6:6" ht="25.35" customHeight="1">
      <c r="F363" s="254"/>
    </row>
    <row r="364" spans="6:6" ht="25.35" customHeight="1">
      <c r="F364" s="254"/>
    </row>
    <row r="365" spans="6:6" ht="25.35" customHeight="1">
      <c r="F365" s="254"/>
    </row>
    <row r="366" spans="6:6" ht="25.35" customHeight="1">
      <c r="F366" s="254"/>
    </row>
    <row r="367" spans="6:6" ht="25.35" customHeight="1">
      <c r="F367" s="254"/>
    </row>
    <row r="368" spans="6:6" ht="25.35" customHeight="1">
      <c r="F368" s="254"/>
    </row>
    <row r="369" spans="6:6" ht="25.35" customHeight="1">
      <c r="F369" s="254"/>
    </row>
    <row r="370" spans="6:6" ht="25.35" customHeight="1">
      <c r="F370" s="254"/>
    </row>
    <row r="371" spans="6:6" ht="25.35" customHeight="1">
      <c r="F371" s="254"/>
    </row>
    <row r="372" spans="6:6" ht="25.35" customHeight="1">
      <c r="F372" s="254"/>
    </row>
    <row r="373" spans="6:6" ht="25.35" customHeight="1">
      <c r="F373" s="254"/>
    </row>
    <row r="374" spans="6:6" ht="25.35" customHeight="1">
      <c r="F374" s="254"/>
    </row>
    <row r="375" spans="6:6" ht="25.35" customHeight="1">
      <c r="F375" s="254"/>
    </row>
    <row r="376" spans="6:6" ht="25.35" customHeight="1">
      <c r="F376" s="254"/>
    </row>
    <row r="377" spans="6:6" ht="25.35" customHeight="1">
      <c r="F377" s="254"/>
    </row>
    <row r="378" spans="6:6" ht="25.35" customHeight="1">
      <c r="F378" s="254"/>
    </row>
    <row r="379" spans="6:6" ht="25.35" customHeight="1">
      <c r="F379" s="254"/>
    </row>
    <row r="380" spans="6:6" ht="25.35" customHeight="1">
      <c r="F380" s="254"/>
    </row>
    <row r="381" spans="6:6" ht="25.35" customHeight="1">
      <c r="F381" s="254"/>
    </row>
    <row r="382" spans="6:6" ht="25.35" customHeight="1">
      <c r="F382" s="254"/>
    </row>
    <row r="383" spans="6:6" ht="25.35" customHeight="1">
      <c r="F383" s="254"/>
    </row>
    <row r="384" spans="6:6" ht="25.35" customHeight="1">
      <c r="F384" s="254"/>
    </row>
    <row r="385" spans="6:6" ht="25.35" customHeight="1">
      <c r="F385" s="254"/>
    </row>
    <row r="386" spans="6:6" ht="25.35" customHeight="1">
      <c r="F386" s="254"/>
    </row>
    <row r="387" spans="6:6" ht="25.35" customHeight="1">
      <c r="F387" s="254"/>
    </row>
    <row r="388" spans="6:6" ht="25.35" customHeight="1">
      <c r="F388" s="254"/>
    </row>
    <row r="389" spans="6:6" ht="25.35" customHeight="1">
      <c r="F389" s="254"/>
    </row>
    <row r="390" spans="6:6" ht="25.35" customHeight="1">
      <c r="F390" s="254"/>
    </row>
    <row r="391" spans="6:6" ht="25.35" customHeight="1">
      <c r="F391" s="254"/>
    </row>
    <row r="392" spans="6:6" ht="25.35" customHeight="1">
      <c r="F392" s="254"/>
    </row>
    <row r="393" spans="6:6" ht="25.35" customHeight="1">
      <c r="F393" s="254"/>
    </row>
    <row r="394" spans="6:6" ht="25.35" customHeight="1">
      <c r="F394" s="254"/>
    </row>
    <row r="395" spans="6:6" ht="25.35" customHeight="1">
      <c r="F395" s="254"/>
    </row>
    <row r="396" spans="6:6" ht="25.35" customHeight="1">
      <c r="F396" s="254"/>
    </row>
    <row r="397" spans="6:6" ht="25.35" customHeight="1">
      <c r="F397" s="254"/>
    </row>
    <row r="398" spans="6:6" ht="25.35" customHeight="1">
      <c r="F398" s="254"/>
    </row>
    <row r="399" spans="6:6" ht="25.35" customHeight="1">
      <c r="F399" s="254"/>
    </row>
    <row r="400" spans="6:6" ht="25.35" customHeight="1">
      <c r="F400" s="254"/>
    </row>
    <row r="401" spans="6:6" ht="25.35" customHeight="1">
      <c r="F401" s="254"/>
    </row>
    <row r="402" spans="6:6" ht="25.35" customHeight="1">
      <c r="F402" s="254"/>
    </row>
    <row r="403" spans="6:6" ht="25.35" customHeight="1">
      <c r="F403" s="254"/>
    </row>
    <row r="404" spans="6:6" ht="25.35" customHeight="1">
      <c r="F404" s="254"/>
    </row>
    <row r="405" spans="6:6" ht="25.35" customHeight="1">
      <c r="F405" s="254"/>
    </row>
    <row r="406" spans="6:6" ht="25.35" customHeight="1">
      <c r="F406" s="254"/>
    </row>
    <row r="407" spans="6:6" ht="25.35" customHeight="1">
      <c r="F407" s="254"/>
    </row>
    <row r="408" spans="6:6" ht="25.35" customHeight="1">
      <c r="F408" s="254"/>
    </row>
    <row r="409" spans="6:6" ht="25.35" customHeight="1">
      <c r="F409" s="254"/>
    </row>
    <row r="410" spans="6:6" ht="25.35" customHeight="1">
      <c r="F410" s="254"/>
    </row>
    <row r="411" spans="6:6" ht="25.35" customHeight="1">
      <c r="F411" s="254"/>
    </row>
    <row r="412" spans="6:6" ht="25.35" customHeight="1">
      <c r="F412" s="254"/>
    </row>
    <row r="413" spans="6:6" ht="25.35" customHeight="1">
      <c r="F413" s="254"/>
    </row>
    <row r="414" spans="6:6" ht="25.35" customHeight="1">
      <c r="F414" s="254"/>
    </row>
    <row r="415" spans="6:6" ht="25.35" customHeight="1">
      <c r="F415" s="254"/>
    </row>
    <row r="416" spans="6:6" ht="25.35" customHeight="1">
      <c r="F416" s="254"/>
    </row>
    <row r="417" spans="6:6" ht="25.35" customHeight="1">
      <c r="F417" s="254"/>
    </row>
    <row r="418" spans="6:6" ht="25.35" customHeight="1">
      <c r="F418" s="254"/>
    </row>
    <row r="419" spans="6:6" ht="25.35" customHeight="1">
      <c r="F419" s="254"/>
    </row>
    <row r="420" spans="6:6" ht="25.35" customHeight="1">
      <c r="F420" s="254"/>
    </row>
    <row r="421" spans="6:6" ht="25.35" customHeight="1">
      <c r="F421" s="254"/>
    </row>
    <row r="422" spans="6:6" ht="25.35" customHeight="1">
      <c r="F422" s="254"/>
    </row>
    <row r="423" spans="6:6" ht="25.35" customHeight="1">
      <c r="F423" s="254"/>
    </row>
    <row r="424" spans="6:6" ht="25.35" customHeight="1">
      <c r="F424" s="254"/>
    </row>
    <row r="425" spans="6:6" ht="25.35" customHeight="1">
      <c r="F425" s="254"/>
    </row>
    <row r="426" spans="6:6" ht="25.35" customHeight="1">
      <c r="F426" s="254"/>
    </row>
    <row r="427" spans="6:6" ht="25.35" customHeight="1">
      <c r="F427" s="254"/>
    </row>
    <row r="428" spans="6:6" ht="25.35" customHeight="1">
      <c r="F428" s="254"/>
    </row>
    <row r="429" spans="6:6" ht="25.35" customHeight="1">
      <c r="F429" s="254"/>
    </row>
    <row r="430" spans="6:6" ht="25.35" customHeight="1">
      <c r="F430" s="254"/>
    </row>
    <row r="431" spans="6:6" ht="25.35" customHeight="1">
      <c r="F431" s="254"/>
    </row>
    <row r="432" spans="6:6" ht="25.35" customHeight="1">
      <c r="F432" s="254"/>
    </row>
    <row r="433" spans="6:6" ht="25.35" customHeight="1">
      <c r="F433" s="254"/>
    </row>
    <row r="434" spans="6:6" ht="25.35" customHeight="1">
      <c r="F434" s="254"/>
    </row>
    <row r="435" spans="6:6" ht="25.35" customHeight="1">
      <c r="F435" s="254"/>
    </row>
    <row r="436" spans="6:6" ht="25.35" customHeight="1">
      <c r="F436" s="254"/>
    </row>
    <row r="437" spans="6:6">
      <c r="F437" s="254"/>
    </row>
    <row r="438" spans="6:6">
      <c r="F438" s="254"/>
    </row>
    <row r="439" spans="6:6">
      <c r="F439" s="254"/>
    </row>
    <row r="440" spans="6:6">
      <c r="F440" s="254"/>
    </row>
    <row r="441" spans="6:6">
      <c r="F441" s="254"/>
    </row>
    <row r="442" spans="6:6">
      <c r="F442" s="254"/>
    </row>
    <row r="443" spans="6:6">
      <c r="F443" s="254"/>
    </row>
    <row r="444" spans="6:6">
      <c r="F444" s="254"/>
    </row>
    <row r="445" spans="6:6">
      <c r="F445" s="254"/>
    </row>
    <row r="446" spans="6:6">
      <c r="F446" s="254"/>
    </row>
    <row r="447" spans="6:6">
      <c r="F447" s="254"/>
    </row>
    <row r="448" spans="6:6">
      <c r="F448" s="254"/>
    </row>
    <row r="449" spans="6:6">
      <c r="F449" s="254"/>
    </row>
    <row r="450" spans="6:6">
      <c r="F450" s="254"/>
    </row>
    <row r="451" spans="6:6">
      <c r="F451" s="254"/>
    </row>
    <row r="452" spans="6:6">
      <c r="F452" s="254"/>
    </row>
    <row r="453" spans="6:6">
      <c r="F453" s="254"/>
    </row>
    <row r="454" spans="6:6">
      <c r="F454" s="254"/>
    </row>
    <row r="455" spans="6:6">
      <c r="F455" s="254"/>
    </row>
    <row r="456" spans="6:6">
      <c r="F456" s="254"/>
    </row>
    <row r="457" spans="6:6">
      <c r="F457" s="254"/>
    </row>
    <row r="458" spans="6:6">
      <c r="F458" s="254"/>
    </row>
    <row r="459" spans="6:6">
      <c r="F459" s="254"/>
    </row>
    <row r="460" spans="6:6">
      <c r="F460" s="254"/>
    </row>
    <row r="461" spans="6:6">
      <c r="F461" s="254"/>
    </row>
    <row r="462" spans="6:6">
      <c r="F462" s="254"/>
    </row>
    <row r="463" spans="6:6">
      <c r="F463" s="254"/>
    </row>
    <row r="464" spans="6:6">
      <c r="F464" s="254"/>
    </row>
    <row r="465" spans="6:6">
      <c r="F465" s="254"/>
    </row>
    <row r="466" spans="6:6">
      <c r="F466" s="254"/>
    </row>
    <row r="467" spans="6:6">
      <c r="F467" s="254"/>
    </row>
    <row r="468" spans="6:6">
      <c r="F468" s="254"/>
    </row>
    <row r="469" spans="6:6">
      <c r="F469" s="254"/>
    </row>
    <row r="470" spans="6:6">
      <c r="F470" s="254"/>
    </row>
    <row r="471" spans="6:6">
      <c r="F471" s="254"/>
    </row>
    <row r="472" spans="6:6">
      <c r="F472" s="254"/>
    </row>
    <row r="473" spans="6:6">
      <c r="F473" s="254"/>
    </row>
    <row r="474" spans="6:6">
      <c r="F474" s="254"/>
    </row>
    <row r="475" spans="6:6">
      <c r="F475" s="254"/>
    </row>
    <row r="476" spans="6:6">
      <c r="F476" s="254"/>
    </row>
    <row r="477" spans="6:6">
      <c r="F477" s="254"/>
    </row>
    <row r="478" spans="6:6">
      <c r="F478" s="254"/>
    </row>
    <row r="479" spans="6:6">
      <c r="F479" s="254"/>
    </row>
    <row r="480" spans="6:6">
      <c r="F480" s="254"/>
    </row>
    <row r="481" spans="6:6">
      <c r="F481" s="254"/>
    </row>
    <row r="482" spans="6:6">
      <c r="F482" s="254"/>
    </row>
    <row r="483" spans="6:6">
      <c r="F483" s="254"/>
    </row>
    <row r="484" spans="6:6">
      <c r="F484" s="254"/>
    </row>
    <row r="485" spans="6:6">
      <c r="F485" s="254"/>
    </row>
    <row r="486" spans="6:6">
      <c r="F486" s="254"/>
    </row>
    <row r="487" spans="6:6">
      <c r="F487" s="254"/>
    </row>
    <row r="488" spans="6:6">
      <c r="F488" s="254"/>
    </row>
    <row r="489" spans="6:6">
      <c r="F489" s="254"/>
    </row>
    <row r="490" spans="6:6">
      <c r="F490" s="254"/>
    </row>
    <row r="491" spans="6:6">
      <c r="F491" s="254"/>
    </row>
    <row r="492" spans="6:6">
      <c r="F492" s="254"/>
    </row>
    <row r="493" spans="6:6">
      <c r="F493" s="254"/>
    </row>
    <row r="494" spans="6:6">
      <c r="F494" s="254"/>
    </row>
    <row r="495" spans="6:6">
      <c r="F495" s="254"/>
    </row>
    <row r="496" spans="6:6">
      <c r="F496" s="254"/>
    </row>
    <row r="497" spans="6:6">
      <c r="F497" s="254"/>
    </row>
    <row r="498" spans="6:6">
      <c r="F498" s="254"/>
    </row>
    <row r="499" spans="6:6">
      <c r="F499" s="254"/>
    </row>
    <row r="500" spans="6:6">
      <c r="F500" s="254"/>
    </row>
    <row r="501" spans="6:6">
      <c r="F501" s="254"/>
    </row>
    <row r="502" spans="6:6">
      <c r="F502" s="254"/>
    </row>
    <row r="503" spans="6:6">
      <c r="F503" s="254"/>
    </row>
    <row r="504" spans="6:6">
      <c r="F504" s="254"/>
    </row>
    <row r="505" spans="6:6">
      <c r="F505" s="254"/>
    </row>
    <row r="506" spans="6:6">
      <c r="F506" s="254"/>
    </row>
    <row r="507" spans="6:6">
      <c r="F507" s="254"/>
    </row>
    <row r="508" spans="6:6">
      <c r="F508" s="254"/>
    </row>
    <row r="509" spans="6:6">
      <c r="F509" s="254"/>
    </row>
    <row r="510" spans="6:6">
      <c r="F510" s="254"/>
    </row>
    <row r="511" spans="6:6">
      <c r="F511" s="254"/>
    </row>
    <row r="512" spans="6:6">
      <c r="F512" s="254"/>
    </row>
    <row r="513" spans="6:6">
      <c r="F513" s="254"/>
    </row>
    <row r="514" spans="6:6">
      <c r="F514" s="254"/>
    </row>
    <row r="515" spans="6:6">
      <c r="F515" s="254"/>
    </row>
    <row r="516" spans="6:6">
      <c r="F516" s="254"/>
    </row>
    <row r="517" spans="6:6">
      <c r="F517" s="254"/>
    </row>
    <row r="518" spans="6:6">
      <c r="F518" s="254"/>
    </row>
    <row r="519" spans="6:6">
      <c r="F519" s="254"/>
    </row>
    <row r="520" spans="6:6">
      <c r="F520" s="254"/>
    </row>
    <row r="521" spans="6:6">
      <c r="F521" s="254"/>
    </row>
    <row r="522" spans="6:6">
      <c r="F522" s="254"/>
    </row>
    <row r="523" spans="6:6">
      <c r="F523" s="254"/>
    </row>
    <row r="524" spans="6:6">
      <c r="F524" s="254"/>
    </row>
    <row r="525" spans="6:6">
      <c r="F525" s="254"/>
    </row>
    <row r="526" spans="6:6">
      <c r="F526" s="254"/>
    </row>
    <row r="527" spans="6:6">
      <c r="F527" s="254"/>
    </row>
    <row r="528" spans="6:6">
      <c r="F528" s="254"/>
    </row>
    <row r="529" spans="6:6">
      <c r="F529" s="254"/>
    </row>
    <row r="530" spans="6:6">
      <c r="F530" s="254"/>
    </row>
    <row r="531" spans="6:6">
      <c r="F531" s="254"/>
    </row>
    <row r="532" spans="6:6">
      <c r="F532" s="254"/>
    </row>
    <row r="533" spans="6:6">
      <c r="F533" s="254"/>
    </row>
    <row r="534" spans="6:6">
      <c r="F534" s="254"/>
    </row>
    <row r="535" spans="6:6">
      <c r="F535" s="254"/>
    </row>
    <row r="536" spans="6:6">
      <c r="F536" s="254"/>
    </row>
    <row r="537" spans="6:6">
      <c r="F537" s="254"/>
    </row>
    <row r="538" spans="6:6">
      <c r="F538" s="254"/>
    </row>
    <row r="539" spans="6:6">
      <c r="F539" s="254"/>
    </row>
    <row r="540" spans="6:6">
      <c r="F540" s="254"/>
    </row>
    <row r="541" spans="6:6">
      <c r="F541" s="254"/>
    </row>
    <row r="542" spans="6:6">
      <c r="F542" s="254"/>
    </row>
    <row r="543" spans="6:6">
      <c r="F543" s="254"/>
    </row>
    <row r="544" spans="6:6">
      <c r="F544" s="254"/>
    </row>
    <row r="545" spans="6:6">
      <c r="F545" s="254"/>
    </row>
    <row r="546" spans="6:6">
      <c r="F546" s="254"/>
    </row>
    <row r="547" spans="6:6">
      <c r="F547" s="254"/>
    </row>
    <row r="548" spans="6:6">
      <c r="F548" s="254"/>
    </row>
    <row r="549" spans="6:6">
      <c r="F549" s="254"/>
    </row>
    <row r="550" spans="6:6">
      <c r="F550" s="254"/>
    </row>
    <row r="551" spans="6:6">
      <c r="F551" s="254"/>
    </row>
    <row r="552" spans="6:6">
      <c r="F552" s="254"/>
    </row>
    <row r="553" spans="6:6">
      <c r="F553" s="254"/>
    </row>
    <row r="554" spans="6:6">
      <c r="F554" s="254"/>
    </row>
    <row r="555" spans="6:6">
      <c r="F555" s="254"/>
    </row>
    <row r="556" spans="6:6">
      <c r="F556" s="254"/>
    </row>
    <row r="557" spans="6:6">
      <c r="F557" s="254"/>
    </row>
    <row r="558" spans="6:6">
      <c r="F558" s="254"/>
    </row>
    <row r="559" spans="6:6">
      <c r="F559" s="254"/>
    </row>
    <row r="560" spans="6:6">
      <c r="F560" s="254"/>
    </row>
    <row r="561" spans="6:6">
      <c r="F561" s="254"/>
    </row>
    <row r="562" spans="6:6">
      <c r="F562" s="254"/>
    </row>
    <row r="563" spans="6:6">
      <c r="F563" s="254"/>
    </row>
    <row r="564" spans="6:6">
      <c r="F564" s="254"/>
    </row>
    <row r="565" spans="6:6">
      <c r="F565" s="254"/>
    </row>
    <row r="566" spans="6:6">
      <c r="F566" s="254"/>
    </row>
    <row r="567" spans="6:6">
      <c r="F567" s="254"/>
    </row>
    <row r="568" spans="6:6">
      <c r="F568" s="254"/>
    </row>
    <row r="569" spans="6:6">
      <c r="F569" s="254"/>
    </row>
    <row r="570" spans="6:6">
      <c r="F570" s="254"/>
    </row>
    <row r="571" spans="6:6">
      <c r="F571" s="254"/>
    </row>
    <row r="572" spans="6:6">
      <c r="F572" s="254"/>
    </row>
    <row r="573" spans="6:6">
      <c r="F573" s="254"/>
    </row>
    <row r="574" spans="6:6">
      <c r="F574" s="254"/>
    </row>
    <row r="575" spans="6:6">
      <c r="F575" s="254"/>
    </row>
    <row r="576" spans="6:6">
      <c r="F576" s="254"/>
    </row>
    <row r="577" spans="6:6">
      <c r="F577" s="254"/>
    </row>
    <row r="578" spans="6:6">
      <c r="F578" s="254"/>
    </row>
    <row r="579" spans="6:6">
      <c r="F579" s="254"/>
    </row>
    <row r="580" spans="6:6">
      <c r="F580" s="254"/>
    </row>
    <row r="581" spans="6:6">
      <c r="F581" s="254"/>
    </row>
    <row r="582" spans="6:6">
      <c r="F582" s="254"/>
    </row>
    <row r="583" spans="6:6">
      <c r="F583" s="254"/>
    </row>
    <row r="584" spans="6:6">
      <c r="F584" s="254"/>
    </row>
    <row r="585" spans="6:6">
      <c r="F585" s="254"/>
    </row>
    <row r="586" spans="6:6">
      <c r="F586" s="254"/>
    </row>
    <row r="587" spans="6:6">
      <c r="F587" s="254"/>
    </row>
    <row r="588" spans="6:6">
      <c r="F588" s="254"/>
    </row>
    <row r="589" spans="6:6">
      <c r="F589" s="254"/>
    </row>
    <row r="590" spans="6:6">
      <c r="F590" s="254"/>
    </row>
    <row r="591" spans="6:6">
      <c r="F591" s="254"/>
    </row>
    <row r="592" spans="6:6">
      <c r="F592" s="254"/>
    </row>
    <row r="593" spans="6:6">
      <c r="F593" s="254"/>
    </row>
    <row r="594" spans="6:6">
      <c r="F594" s="254"/>
    </row>
    <row r="595" spans="6:6">
      <c r="F595" s="254"/>
    </row>
    <row r="596" spans="6:6">
      <c r="F596" s="254"/>
    </row>
    <row r="597" spans="6:6">
      <c r="F597" s="254"/>
    </row>
    <row r="598" spans="6:6">
      <c r="F598" s="254"/>
    </row>
    <row r="599" spans="6:6">
      <c r="F599" s="254"/>
    </row>
    <row r="600" spans="6:6">
      <c r="F600" s="254"/>
    </row>
    <row r="601" spans="6:6">
      <c r="F601" s="254"/>
    </row>
    <row r="602" spans="6:6">
      <c r="F602" s="254"/>
    </row>
    <row r="603" spans="6:6">
      <c r="F603" s="254"/>
    </row>
    <row r="604" spans="6:6">
      <c r="F604" s="254"/>
    </row>
    <row r="605" spans="6:6">
      <c r="F605" s="254"/>
    </row>
    <row r="606" spans="6:6">
      <c r="F606" s="254"/>
    </row>
    <row r="607" spans="6:6">
      <c r="F607" s="254"/>
    </row>
    <row r="608" spans="6:6">
      <c r="F608" s="254"/>
    </row>
    <row r="609" spans="6:6">
      <c r="F609" s="254"/>
    </row>
    <row r="610" spans="6:6">
      <c r="F610" s="254"/>
    </row>
    <row r="611" spans="6:6">
      <c r="F611" s="254"/>
    </row>
    <row r="612" spans="6:6">
      <c r="F612" s="254"/>
    </row>
    <row r="613" spans="6:6">
      <c r="F613" s="254"/>
    </row>
    <row r="614" spans="6:6">
      <c r="F614" s="254"/>
    </row>
    <row r="615" spans="6:6">
      <c r="F615" s="254"/>
    </row>
    <row r="616" spans="6:6">
      <c r="F616" s="254"/>
    </row>
    <row r="617" spans="6:6">
      <c r="F617" s="254"/>
    </row>
    <row r="618" spans="6:6">
      <c r="F618" s="254"/>
    </row>
    <row r="619" spans="6:6">
      <c r="F619" s="254"/>
    </row>
    <row r="620" spans="6:6">
      <c r="F620" s="254"/>
    </row>
    <row r="621" spans="6:6">
      <c r="F621" s="254"/>
    </row>
    <row r="622" spans="6:6">
      <c r="F622" s="254"/>
    </row>
    <row r="623" spans="6:6">
      <c r="F623" s="254"/>
    </row>
    <row r="624" spans="6:6">
      <c r="F624" s="254"/>
    </row>
    <row r="625" spans="6:6">
      <c r="F625" s="254"/>
    </row>
    <row r="626" spans="6:6">
      <c r="F626" s="254"/>
    </row>
    <row r="627" spans="6:6">
      <c r="F627" s="254"/>
    </row>
    <row r="628" spans="6:6">
      <c r="F628" s="254"/>
    </row>
    <row r="629" spans="6:6">
      <c r="F629" s="254"/>
    </row>
    <row r="630" spans="6:6">
      <c r="F630" s="254"/>
    </row>
    <row r="631" spans="6:6">
      <c r="F631" s="254"/>
    </row>
    <row r="632" spans="6:6">
      <c r="F632" s="254"/>
    </row>
    <row r="633" spans="6:6">
      <c r="F633" s="254"/>
    </row>
    <row r="634" spans="6:6">
      <c r="F634" s="254"/>
    </row>
    <row r="635" spans="6:6">
      <c r="F635" s="254"/>
    </row>
    <row r="636" spans="6:6">
      <c r="F636" s="254"/>
    </row>
    <row r="637" spans="6:6">
      <c r="F637" s="254"/>
    </row>
    <row r="638" spans="6:6">
      <c r="F638" s="254"/>
    </row>
    <row r="639" spans="6:6">
      <c r="F639" s="254"/>
    </row>
    <row r="640" spans="6:6">
      <c r="F640" s="254"/>
    </row>
    <row r="641" spans="6:6">
      <c r="F641" s="254"/>
    </row>
    <row r="642" spans="6:6">
      <c r="F642" s="254"/>
    </row>
    <row r="643" spans="6:6">
      <c r="F643" s="254"/>
    </row>
    <row r="644" spans="6:6">
      <c r="F644" s="254"/>
    </row>
    <row r="645" spans="6:6">
      <c r="F645" s="254"/>
    </row>
    <row r="646" spans="6:6">
      <c r="F646" s="254"/>
    </row>
    <row r="647" spans="6:6">
      <c r="F647" s="254"/>
    </row>
    <row r="648" spans="6:6">
      <c r="F648" s="254"/>
    </row>
    <row r="649" spans="6:6">
      <c r="F649" s="254"/>
    </row>
    <row r="650" spans="6:6">
      <c r="F650" s="254"/>
    </row>
    <row r="651" spans="6:6">
      <c r="F651" s="254"/>
    </row>
    <row r="652" spans="6:6">
      <c r="F652" s="254"/>
    </row>
    <row r="653" spans="6:6">
      <c r="F653" s="254"/>
    </row>
    <row r="654" spans="6:6">
      <c r="F654" s="254"/>
    </row>
    <row r="655" spans="6:6">
      <c r="F655" s="254"/>
    </row>
    <row r="656" spans="6:6">
      <c r="F656" s="254"/>
    </row>
    <row r="657" spans="6:6">
      <c r="F657" s="254"/>
    </row>
    <row r="658" spans="6:6">
      <c r="F658" s="254"/>
    </row>
    <row r="659" spans="6:6">
      <c r="F659" s="254"/>
    </row>
    <row r="660" spans="6:6">
      <c r="F660" s="254"/>
    </row>
    <row r="661" spans="6:6">
      <c r="F661" s="254"/>
    </row>
    <row r="662" spans="6:6">
      <c r="F662" s="254"/>
    </row>
    <row r="663" spans="6:6">
      <c r="F663" s="254"/>
    </row>
    <row r="664" spans="6:6">
      <c r="F664" s="254"/>
    </row>
    <row r="665" spans="6:6">
      <c r="F665" s="254"/>
    </row>
    <row r="666" spans="6:6">
      <c r="F666" s="254"/>
    </row>
    <row r="667" spans="6:6">
      <c r="F667" s="254"/>
    </row>
    <row r="668" spans="6:6">
      <c r="F668" s="254"/>
    </row>
    <row r="669" spans="6:6">
      <c r="F669" s="254"/>
    </row>
    <row r="670" spans="6:6">
      <c r="F670" s="254"/>
    </row>
    <row r="671" spans="6:6">
      <c r="F671" s="254"/>
    </row>
    <row r="672" spans="6:6">
      <c r="F672" s="254"/>
    </row>
    <row r="673" spans="6:6">
      <c r="F673" s="254"/>
    </row>
    <row r="674" spans="6:6">
      <c r="F674" s="254"/>
    </row>
    <row r="675" spans="6:6">
      <c r="F675" s="254"/>
    </row>
    <row r="676" spans="6:6">
      <c r="F676" s="254"/>
    </row>
    <row r="677" spans="6:6">
      <c r="F677" s="254"/>
    </row>
    <row r="678" spans="6:6">
      <c r="F678" s="254"/>
    </row>
    <row r="679" spans="6:6">
      <c r="F679" s="254"/>
    </row>
    <row r="680" spans="6:6">
      <c r="F680" s="254"/>
    </row>
    <row r="681" spans="6:6">
      <c r="F681" s="254"/>
    </row>
    <row r="682" spans="6:6">
      <c r="F682" s="254"/>
    </row>
    <row r="683" spans="6:6">
      <c r="F683" s="254"/>
    </row>
    <row r="684" spans="6:6">
      <c r="F684" s="254"/>
    </row>
    <row r="685" spans="6:6">
      <c r="F685" s="254"/>
    </row>
    <row r="686" spans="6:6">
      <c r="F686" s="254"/>
    </row>
    <row r="687" spans="6:6">
      <c r="F687" s="254"/>
    </row>
    <row r="688" spans="6:6">
      <c r="F688" s="254"/>
    </row>
    <row r="689" spans="6:6">
      <c r="F689" s="254"/>
    </row>
    <row r="690" spans="6:6">
      <c r="F690" s="254"/>
    </row>
    <row r="691" spans="6:6">
      <c r="F691" s="254"/>
    </row>
    <row r="692" spans="6:6">
      <c r="F692" s="254"/>
    </row>
    <row r="693" spans="6:6">
      <c r="F693" s="254"/>
    </row>
    <row r="694" spans="6:6">
      <c r="F694" s="254"/>
    </row>
    <row r="695" spans="6:6">
      <c r="F695" s="254"/>
    </row>
    <row r="696" spans="6:6">
      <c r="F696" s="254"/>
    </row>
    <row r="697" spans="6:6">
      <c r="F697" s="254"/>
    </row>
    <row r="698" spans="6:6">
      <c r="F698" s="254"/>
    </row>
    <row r="699" spans="6:6">
      <c r="F699" s="254"/>
    </row>
    <row r="700" spans="6:6">
      <c r="F700" s="254"/>
    </row>
    <row r="701" spans="6:6">
      <c r="F701" s="254"/>
    </row>
    <row r="702" spans="6:6">
      <c r="F702" s="254"/>
    </row>
    <row r="703" spans="6:6">
      <c r="F703" s="254"/>
    </row>
    <row r="704" spans="6:6">
      <c r="F704" s="254"/>
    </row>
    <row r="705" spans="6:6">
      <c r="F705" s="254"/>
    </row>
    <row r="706" spans="6:6">
      <c r="F706" s="254"/>
    </row>
    <row r="707" spans="6:6">
      <c r="F707" s="254"/>
    </row>
    <row r="708" spans="6:6">
      <c r="F708" s="254"/>
    </row>
    <row r="709" spans="6:6">
      <c r="F709" s="254"/>
    </row>
    <row r="710" spans="6:6">
      <c r="F710" s="254"/>
    </row>
    <row r="711" spans="6:6">
      <c r="F711" s="254"/>
    </row>
    <row r="712" spans="6:6">
      <c r="F712" s="254"/>
    </row>
    <row r="713" spans="6:6">
      <c r="F713" s="254"/>
    </row>
    <row r="714" spans="6:6">
      <c r="F714" s="254"/>
    </row>
    <row r="715" spans="6:6">
      <c r="F715" s="254"/>
    </row>
    <row r="716" spans="6:6">
      <c r="F716" s="254"/>
    </row>
    <row r="717" spans="6:6">
      <c r="F717" s="254"/>
    </row>
    <row r="718" spans="6:6">
      <c r="F718" s="254"/>
    </row>
    <row r="719" spans="6:6">
      <c r="F719" s="254"/>
    </row>
    <row r="720" spans="6:6">
      <c r="F720" s="254"/>
    </row>
    <row r="721" spans="6:6">
      <c r="F721" s="254"/>
    </row>
    <row r="722" spans="6:6">
      <c r="F722" s="254"/>
    </row>
    <row r="723" spans="6:6">
      <c r="F723" s="254"/>
    </row>
    <row r="724" spans="6:6">
      <c r="F724" s="254"/>
    </row>
    <row r="725" spans="6:6">
      <c r="F725" s="254"/>
    </row>
    <row r="726" spans="6:6">
      <c r="F726" s="254"/>
    </row>
    <row r="727" spans="6:6">
      <c r="F727" s="254"/>
    </row>
    <row r="728" spans="6:6">
      <c r="F728" s="254"/>
    </row>
    <row r="729" spans="6:6">
      <c r="F729" s="254"/>
    </row>
    <row r="730" spans="6:6">
      <c r="F730" s="254"/>
    </row>
    <row r="731" spans="6:6">
      <c r="F731" s="254"/>
    </row>
    <row r="732" spans="6:6">
      <c r="F732" s="254"/>
    </row>
    <row r="733" spans="6:6">
      <c r="F733" s="254"/>
    </row>
    <row r="734" spans="6:6">
      <c r="F734" s="254"/>
    </row>
    <row r="735" spans="6:6">
      <c r="F735" s="254"/>
    </row>
    <row r="736" spans="6:6">
      <c r="F736" s="254"/>
    </row>
    <row r="737" spans="6:6">
      <c r="F737" s="254"/>
    </row>
    <row r="738" spans="6:6">
      <c r="F738" s="254"/>
    </row>
    <row r="739" spans="6:6">
      <c r="F739" s="254"/>
    </row>
    <row r="740" spans="6:6">
      <c r="F740" s="254"/>
    </row>
    <row r="741" spans="6:6">
      <c r="F741" s="254"/>
    </row>
    <row r="742" spans="6:6">
      <c r="F742" s="254"/>
    </row>
    <row r="743" spans="6:6">
      <c r="F743" s="254"/>
    </row>
    <row r="744" spans="6:6">
      <c r="F744" s="254"/>
    </row>
    <row r="745" spans="6:6">
      <c r="F745" s="254"/>
    </row>
    <row r="746" spans="6:6">
      <c r="F746" s="254"/>
    </row>
    <row r="747" spans="6:6">
      <c r="F747" s="254"/>
    </row>
    <row r="748" spans="6:6">
      <c r="F748" s="254"/>
    </row>
    <row r="749" spans="6:6">
      <c r="F749" s="254"/>
    </row>
    <row r="750" spans="6:6">
      <c r="F750" s="254"/>
    </row>
    <row r="751" spans="6:6">
      <c r="F751" s="254"/>
    </row>
    <row r="752" spans="6:6">
      <c r="F752" s="254"/>
    </row>
    <row r="753" spans="6:6">
      <c r="F753" s="254"/>
    </row>
    <row r="754" spans="6:6">
      <c r="F754" s="254"/>
    </row>
    <row r="755" spans="6:6">
      <c r="F755" s="254"/>
    </row>
    <row r="756" spans="6:6">
      <c r="F756" s="254"/>
    </row>
    <row r="757" spans="6:6">
      <c r="F757" s="254"/>
    </row>
    <row r="758" spans="6:6">
      <c r="F758" s="254"/>
    </row>
    <row r="759" spans="6:6">
      <c r="F759" s="254"/>
    </row>
    <row r="760" spans="6:6">
      <c r="F760" s="254"/>
    </row>
    <row r="761" spans="6:6">
      <c r="F761" s="254"/>
    </row>
    <row r="762" spans="6:6">
      <c r="F762" s="254"/>
    </row>
    <row r="763" spans="6:6">
      <c r="F763" s="254"/>
    </row>
    <row r="764" spans="6:6">
      <c r="F764" s="254"/>
    </row>
    <row r="765" spans="6:6">
      <c r="F765" s="254"/>
    </row>
    <row r="766" spans="6:6">
      <c r="F766" s="254"/>
    </row>
    <row r="767" spans="6:6">
      <c r="F767" s="254"/>
    </row>
    <row r="768" spans="6:6">
      <c r="F768" s="254"/>
    </row>
    <row r="769" spans="6:6">
      <c r="F769" s="254"/>
    </row>
    <row r="770" spans="6:6">
      <c r="F770" s="254"/>
    </row>
    <row r="771" spans="6:6">
      <c r="F771" s="254"/>
    </row>
    <row r="772" spans="6:6">
      <c r="F772" s="254"/>
    </row>
    <row r="773" spans="6:6">
      <c r="F773" s="254"/>
    </row>
    <row r="774" spans="6:6">
      <c r="F774" s="254"/>
    </row>
    <row r="775" spans="6:6">
      <c r="F775" s="254"/>
    </row>
    <row r="776" spans="6:6">
      <c r="F776" s="254"/>
    </row>
    <row r="777" spans="6:6">
      <c r="F777" s="254"/>
    </row>
    <row r="778" spans="6:6">
      <c r="F778" s="254"/>
    </row>
    <row r="779" spans="6:6">
      <c r="F779" s="254"/>
    </row>
    <row r="780" spans="6:6">
      <c r="F780" s="254"/>
    </row>
    <row r="781" spans="6:6">
      <c r="F781" s="254"/>
    </row>
    <row r="782" spans="6:6">
      <c r="F782" s="254"/>
    </row>
    <row r="783" spans="6:6">
      <c r="F783" s="254"/>
    </row>
    <row r="784" spans="6:6">
      <c r="F784" s="254"/>
    </row>
    <row r="785" spans="6:6">
      <c r="F785" s="254"/>
    </row>
    <row r="786" spans="6:6">
      <c r="F786" s="254"/>
    </row>
    <row r="787" spans="6:6">
      <c r="F787" s="254"/>
    </row>
    <row r="788" spans="6:6">
      <c r="F788" s="254"/>
    </row>
    <row r="789" spans="6:6">
      <c r="F789" s="254"/>
    </row>
    <row r="790" spans="6:6">
      <c r="F790" s="254"/>
    </row>
    <row r="791" spans="6:6">
      <c r="F791" s="254"/>
    </row>
    <row r="792" spans="6:6">
      <c r="F792" s="254"/>
    </row>
    <row r="793" spans="6:6">
      <c r="F793" s="254"/>
    </row>
    <row r="794" spans="6:6">
      <c r="F794" s="254"/>
    </row>
    <row r="795" spans="6:6">
      <c r="F795" s="254"/>
    </row>
    <row r="796" spans="6:6">
      <c r="F796" s="254"/>
    </row>
    <row r="797" spans="6:6">
      <c r="F797" s="254"/>
    </row>
    <row r="798" spans="6:6">
      <c r="F798" s="254"/>
    </row>
    <row r="799" spans="6:6">
      <c r="F799" s="254"/>
    </row>
    <row r="800" spans="6:6">
      <c r="F800" s="254"/>
    </row>
    <row r="801" spans="6:6">
      <c r="F801" s="254"/>
    </row>
    <row r="802" spans="6:6">
      <c r="F802" s="254"/>
    </row>
    <row r="803" spans="6:6">
      <c r="F803" s="254"/>
    </row>
    <row r="804" spans="6:6">
      <c r="F804" s="254"/>
    </row>
    <row r="805" spans="6:6">
      <c r="F805" s="254"/>
    </row>
    <row r="806" spans="6:6">
      <c r="F806" s="254"/>
    </row>
    <row r="807" spans="6:6">
      <c r="F807" s="254"/>
    </row>
    <row r="808" spans="6:6">
      <c r="F808" s="254"/>
    </row>
    <row r="809" spans="6:6">
      <c r="F809" s="254"/>
    </row>
    <row r="810" spans="6:6">
      <c r="F810" s="254"/>
    </row>
    <row r="811" spans="6:6">
      <c r="F811" s="254"/>
    </row>
    <row r="812" spans="6:6">
      <c r="F812" s="254"/>
    </row>
    <row r="813" spans="6:6">
      <c r="F813" s="254"/>
    </row>
    <row r="814" spans="6:6">
      <c r="F814" s="254"/>
    </row>
    <row r="815" spans="6:6">
      <c r="F815" s="254"/>
    </row>
    <row r="816" spans="6:6">
      <c r="F816" s="254"/>
    </row>
    <row r="817" spans="6:6">
      <c r="F817" s="254"/>
    </row>
    <row r="818" spans="6:6">
      <c r="F818" s="254"/>
    </row>
    <row r="819" spans="6:6">
      <c r="F819" s="254"/>
    </row>
    <row r="820" spans="6:6">
      <c r="F820" s="254"/>
    </row>
    <row r="821" spans="6:6">
      <c r="F821" s="254"/>
    </row>
    <row r="822" spans="6:6">
      <c r="F822" s="254"/>
    </row>
    <row r="823" spans="6:6">
      <c r="F823" s="254"/>
    </row>
    <row r="824" spans="6:6">
      <c r="F824" s="254"/>
    </row>
    <row r="825" spans="6:6">
      <c r="F825" s="254"/>
    </row>
    <row r="826" spans="6:6">
      <c r="F826" s="254"/>
    </row>
    <row r="827" spans="6:6">
      <c r="F827" s="254"/>
    </row>
    <row r="828" spans="6:6">
      <c r="F828" s="254"/>
    </row>
    <row r="829" spans="6:6">
      <c r="F829" s="254"/>
    </row>
    <row r="830" spans="6:6">
      <c r="F830" s="254"/>
    </row>
    <row r="831" spans="6:6">
      <c r="F831" s="254"/>
    </row>
    <row r="832" spans="6:6">
      <c r="F832" s="254"/>
    </row>
    <row r="833" spans="6:6">
      <c r="F833" s="254"/>
    </row>
    <row r="834" spans="6:6">
      <c r="F834" s="254"/>
    </row>
    <row r="835" spans="6:6">
      <c r="F835" s="254"/>
    </row>
    <row r="836" spans="6:6">
      <c r="F836" s="254"/>
    </row>
    <row r="837" spans="6:6">
      <c r="F837" s="254"/>
    </row>
    <row r="838" spans="6:6">
      <c r="F838" s="254"/>
    </row>
    <row r="839" spans="6:6">
      <c r="F839" s="254"/>
    </row>
    <row r="840" spans="6:6">
      <c r="F840" s="254"/>
    </row>
    <row r="841" spans="6:6">
      <c r="F841" s="254"/>
    </row>
    <row r="842" spans="6:6">
      <c r="F842" s="254"/>
    </row>
    <row r="843" spans="6:6">
      <c r="F843" s="254"/>
    </row>
    <row r="844" spans="6:6">
      <c r="F844" s="254"/>
    </row>
    <row r="845" spans="6:6">
      <c r="F845" s="254"/>
    </row>
    <row r="846" spans="6:6">
      <c r="F846" s="254"/>
    </row>
    <row r="847" spans="6:6">
      <c r="F847" s="254"/>
    </row>
    <row r="848" spans="6:6">
      <c r="F848" s="254"/>
    </row>
    <row r="849" spans="6:6">
      <c r="F849" s="254"/>
    </row>
    <row r="850" spans="6:6">
      <c r="F850" s="254"/>
    </row>
    <row r="851" spans="6:6">
      <c r="F851" s="254"/>
    </row>
    <row r="852" spans="6:6">
      <c r="F852" s="254"/>
    </row>
    <row r="853" spans="6:6">
      <c r="F853" s="254"/>
    </row>
    <row r="854" spans="6:6">
      <c r="F854" s="254"/>
    </row>
    <row r="855" spans="6:6">
      <c r="F855" s="254"/>
    </row>
    <row r="856" spans="6:6">
      <c r="F856" s="254"/>
    </row>
    <row r="857" spans="6:6">
      <c r="F857" s="254"/>
    </row>
    <row r="858" spans="6:6">
      <c r="F858" s="254"/>
    </row>
    <row r="859" spans="6:6">
      <c r="F859" s="254"/>
    </row>
    <row r="860" spans="6:6">
      <c r="F860" s="254"/>
    </row>
    <row r="861" spans="6:6">
      <c r="F861" s="254"/>
    </row>
    <row r="862" spans="6:6">
      <c r="F862" s="254"/>
    </row>
    <row r="863" spans="6:6">
      <c r="F863" s="254"/>
    </row>
    <row r="864" spans="6:6">
      <c r="F864" s="254"/>
    </row>
    <row r="865" spans="6:6">
      <c r="F865" s="254"/>
    </row>
    <row r="866" spans="6:6">
      <c r="F866" s="254"/>
    </row>
    <row r="867" spans="6:6">
      <c r="F867" s="254"/>
    </row>
    <row r="868" spans="6:6">
      <c r="F868" s="254"/>
    </row>
    <row r="869" spans="6:6">
      <c r="F869" s="254"/>
    </row>
    <row r="870" spans="6:6">
      <c r="F870" s="254"/>
    </row>
    <row r="871" spans="6:6">
      <c r="F871" s="254"/>
    </row>
    <row r="872" spans="6:6">
      <c r="F872" s="254"/>
    </row>
    <row r="873" spans="6:6">
      <c r="F873" s="254"/>
    </row>
    <row r="874" spans="6:6">
      <c r="F874" s="254"/>
    </row>
    <row r="875" spans="6:6">
      <c r="F875" s="254"/>
    </row>
    <row r="876" spans="6:6">
      <c r="F876" s="254"/>
    </row>
    <row r="877" spans="6:6">
      <c r="F877" s="254"/>
    </row>
    <row r="878" spans="6:6">
      <c r="F878" s="254"/>
    </row>
    <row r="879" spans="6:6">
      <c r="F879" s="254"/>
    </row>
    <row r="880" spans="6:6">
      <c r="F880" s="254"/>
    </row>
    <row r="881" spans="6:6">
      <c r="F881" s="254"/>
    </row>
    <row r="882" spans="6:6">
      <c r="F882" s="254"/>
    </row>
    <row r="883" spans="6:6">
      <c r="F883" s="254"/>
    </row>
    <row r="884" spans="6:6">
      <c r="F884" s="254"/>
    </row>
    <row r="885" spans="6:6">
      <c r="F885" s="254"/>
    </row>
    <row r="886" spans="6:6">
      <c r="F886" s="254"/>
    </row>
    <row r="887" spans="6:6">
      <c r="F887" s="254"/>
    </row>
    <row r="888" spans="6:6">
      <c r="F888" s="254"/>
    </row>
    <row r="889" spans="6:6">
      <c r="F889" s="254"/>
    </row>
    <row r="890" spans="6:6">
      <c r="F890" s="254"/>
    </row>
    <row r="891" spans="6:6">
      <c r="F891" s="254"/>
    </row>
    <row r="892" spans="6:6">
      <c r="F892" s="254"/>
    </row>
    <row r="893" spans="6:6">
      <c r="F893" s="254"/>
    </row>
    <row r="894" spans="6:6">
      <c r="F894" s="254"/>
    </row>
    <row r="895" spans="6:6">
      <c r="F895" s="254"/>
    </row>
    <row r="896" spans="6:6">
      <c r="F896" s="254"/>
    </row>
    <row r="897" spans="6:6">
      <c r="F897" s="254"/>
    </row>
    <row r="898" spans="6:6">
      <c r="F898" s="254"/>
    </row>
    <row r="899" spans="6:6">
      <c r="F899" s="254"/>
    </row>
    <row r="900" spans="6:6">
      <c r="F900" s="254"/>
    </row>
    <row r="901" spans="6:6">
      <c r="F901" s="254"/>
    </row>
    <row r="902" spans="6:6">
      <c r="F902" s="254"/>
    </row>
    <row r="903" spans="6:6">
      <c r="F903" s="254"/>
    </row>
    <row r="904" spans="6:6">
      <c r="F904" s="254"/>
    </row>
    <row r="905" spans="6:6">
      <c r="F905" s="254"/>
    </row>
    <row r="906" spans="6:6">
      <c r="F906" s="254"/>
    </row>
    <row r="907" spans="6:6">
      <c r="F907" s="254"/>
    </row>
    <row r="908" spans="6:6">
      <c r="F908" s="254"/>
    </row>
    <row r="909" spans="6:6">
      <c r="F909" s="254"/>
    </row>
    <row r="910" spans="6:6">
      <c r="F910" s="254"/>
    </row>
    <row r="911" spans="6:6">
      <c r="F911" s="254"/>
    </row>
    <row r="912" spans="6:6">
      <c r="F912" s="254"/>
    </row>
    <row r="913" spans="6:6">
      <c r="F913" s="254"/>
    </row>
    <row r="914" spans="6:6">
      <c r="F914" s="254"/>
    </row>
    <row r="915" spans="6:6">
      <c r="F915" s="254"/>
    </row>
    <row r="916" spans="6:6">
      <c r="F916" s="254"/>
    </row>
    <row r="917" spans="6:6">
      <c r="F917" s="254"/>
    </row>
    <row r="918" spans="6:6">
      <c r="F918" s="254"/>
    </row>
    <row r="919" spans="6:6">
      <c r="F919" s="254"/>
    </row>
    <row r="920" spans="6:6">
      <c r="F920" s="254"/>
    </row>
    <row r="921" spans="6:6">
      <c r="F921" s="254"/>
    </row>
    <row r="922" spans="6:6">
      <c r="F922" s="254"/>
    </row>
    <row r="923" spans="6:6">
      <c r="F923" s="254"/>
    </row>
    <row r="924" spans="6:6">
      <c r="F924" s="254"/>
    </row>
    <row r="925" spans="6:6">
      <c r="F925" s="254"/>
    </row>
    <row r="926" spans="6:6">
      <c r="F926" s="254"/>
    </row>
    <row r="927" spans="6:6">
      <c r="F927" s="254"/>
    </row>
    <row r="928" spans="6:6">
      <c r="F928" s="254"/>
    </row>
    <row r="929" spans="6:6">
      <c r="F929" s="254"/>
    </row>
    <row r="930" spans="6:6">
      <c r="F930" s="254"/>
    </row>
    <row r="931" spans="6:6">
      <c r="F931" s="254"/>
    </row>
    <row r="932" spans="6:6">
      <c r="F932" s="254"/>
    </row>
    <row r="933" spans="6:6">
      <c r="F933" s="254"/>
    </row>
    <row r="934" spans="6:6">
      <c r="F934" s="254"/>
    </row>
    <row r="935" spans="6:6">
      <c r="F935" s="254"/>
    </row>
    <row r="936" spans="6:6">
      <c r="F936" s="254"/>
    </row>
    <row r="937" spans="6:6">
      <c r="F937" s="254"/>
    </row>
    <row r="938" spans="6:6">
      <c r="F938" s="254"/>
    </row>
    <row r="939" spans="6:6">
      <c r="F939" s="254"/>
    </row>
    <row r="940" spans="6:6">
      <c r="F940" s="254"/>
    </row>
    <row r="941" spans="6:6">
      <c r="F941" s="254"/>
    </row>
    <row r="942" spans="6:6">
      <c r="F942" s="254"/>
    </row>
    <row r="943" spans="6:6">
      <c r="F943" s="254"/>
    </row>
    <row r="944" spans="6:6">
      <c r="F944" s="254"/>
    </row>
    <row r="945" spans="6:6">
      <c r="F945" s="254"/>
    </row>
    <row r="946" spans="6:6">
      <c r="F946" s="254"/>
    </row>
    <row r="947" spans="6:6">
      <c r="F947" s="254"/>
    </row>
    <row r="948" spans="6:6">
      <c r="F948" s="254"/>
    </row>
    <row r="949" spans="6:6">
      <c r="F949" s="254"/>
    </row>
    <row r="950" spans="6:6">
      <c r="F950" s="254"/>
    </row>
    <row r="951" spans="6:6">
      <c r="F951" s="254"/>
    </row>
    <row r="952" spans="6:6">
      <c r="F952" s="254"/>
    </row>
    <row r="953" spans="6:6">
      <c r="F953" s="254"/>
    </row>
    <row r="954" spans="6:6">
      <c r="F954" s="254"/>
    </row>
    <row r="955" spans="6:6">
      <c r="F955" s="254"/>
    </row>
    <row r="956" spans="6:6">
      <c r="F956" s="254"/>
    </row>
    <row r="957" spans="6:6">
      <c r="F957" s="254"/>
    </row>
    <row r="958" spans="6:6">
      <c r="F958" s="254"/>
    </row>
    <row r="959" spans="6:6">
      <c r="F959" s="254"/>
    </row>
    <row r="960" spans="6:6">
      <c r="F960" s="254"/>
    </row>
    <row r="961" spans="6:6">
      <c r="F961" s="254"/>
    </row>
    <row r="962" spans="6:6">
      <c r="F962" s="254"/>
    </row>
    <row r="963" spans="6:6">
      <c r="F963" s="254"/>
    </row>
    <row r="964" spans="6:6">
      <c r="F964" s="254"/>
    </row>
    <row r="965" spans="6:6">
      <c r="F965" s="254"/>
    </row>
    <row r="966" spans="6:6">
      <c r="F966" s="254"/>
    </row>
    <row r="967" spans="6:6">
      <c r="F967" s="254"/>
    </row>
    <row r="968" spans="6:6">
      <c r="F968" s="254"/>
    </row>
    <row r="969" spans="6:6">
      <c r="F969" s="254"/>
    </row>
    <row r="970" spans="6:6">
      <c r="F970" s="254"/>
    </row>
    <row r="971" spans="6:6">
      <c r="F971" s="254"/>
    </row>
    <row r="972" spans="6:6">
      <c r="F972" s="254"/>
    </row>
    <row r="973" spans="6:6">
      <c r="F973" s="254"/>
    </row>
    <row r="974" spans="6:6">
      <c r="F974" s="254"/>
    </row>
    <row r="975" spans="6:6">
      <c r="F975" s="254"/>
    </row>
    <row r="976" spans="6:6">
      <c r="F976" s="254"/>
    </row>
    <row r="977" spans="6:6">
      <c r="F977" s="254"/>
    </row>
    <row r="978" spans="6:6">
      <c r="F978" s="254"/>
    </row>
    <row r="979" spans="6:6">
      <c r="F979" s="254"/>
    </row>
    <row r="980" spans="6:6">
      <c r="F980" s="254"/>
    </row>
    <row r="981" spans="6:6">
      <c r="F981" s="254"/>
    </row>
    <row r="982" spans="6:6">
      <c r="F982" s="254"/>
    </row>
    <row r="983" spans="6:6">
      <c r="F983" s="254"/>
    </row>
    <row r="984" spans="6:6">
      <c r="F984" s="254"/>
    </row>
    <row r="985" spans="6:6">
      <c r="F985" s="254"/>
    </row>
    <row r="986" spans="6:6">
      <c r="F986" s="254"/>
    </row>
    <row r="987" spans="6:6">
      <c r="F987" s="254"/>
    </row>
    <row r="988" spans="6:6">
      <c r="F988" s="254"/>
    </row>
    <row r="989" spans="6:6">
      <c r="F989" s="254"/>
    </row>
    <row r="990" spans="6:6">
      <c r="F990" s="254"/>
    </row>
    <row r="991" spans="6:6">
      <c r="F991" s="254"/>
    </row>
    <row r="992" spans="6:6">
      <c r="F992" s="254"/>
    </row>
    <row r="993" spans="6:6">
      <c r="F993" s="254"/>
    </row>
    <row r="994" spans="6:6">
      <c r="F994" s="254"/>
    </row>
    <row r="995" spans="6:6">
      <c r="F995" s="254"/>
    </row>
    <row r="996" spans="6:6">
      <c r="F996" s="254"/>
    </row>
    <row r="997" spans="6:6">
      <c r="F997" s="254"/>
    </row>
    <row r="998" spans="6:6">
      <c r="F998" s="254"/>
    </row>
    <row r="999" spans="6:6">
      <c r="F999" s="254"/>
    </row>
    <row r="1000" spans="6:6">
      <c r="F1000" s="254"/>
    </row>
    <row r="1001" spans="6:6">
      <c r="F1001" s="254"/>
    </row>
    <row r="1002" spans="6:6">
      <c r="F1002" s="254"/>
    </row>
    <row r="1003" spans="6:6">
      <c r="F1003" s="254"/>
    </row>
    <row r="1004" spans="6:6">
      <c r="F1004" s="254"/>
    </row>
    <row r="1005" spans="6:6">
      <c r="F1005" s="254"/>
    </row>
    <row r="1006" spans="6:6">
      <c r="F1006" s="254"/>
    </row>
    <row r="1007" spans="6:6">
      <c r="F1007" s="254"/>
    </row>
    <row r="1008" spans="6:6">
      <c r="F1008" s="254"/>
    </row>
    <row r="1009" spans="6:6">
      <c r="F1009" s="254"/>
    </row>
    <row r="1010" spans="6:6">
      <c r="F1010" s="254"/>
    </row>
    <row r="1011" spans="6:6">
      <c r="F1011" s="254"/>
    </row>
    <row r="1012" spans="6:6">
      <c r="F1012" s="254"/>
    </row>
    <row r="1013" spans="6:6">
      <c r="F1013" s="254"/>
    </row>
    <row r="1014" spans="6:6">
      <c r="F1014" s="254"/>
    </row>
    <row r="1015" spans="6:6">
      <c r="F1015" s="254"/>
    </row>
    <row r="1016" spans="6:6">
      <c r="F1016" s="254"/>
    </row>
    <row r="1017" spans="6:6">
      <c r="F1017" s="254"/>
    </row>
    <row r="1018" spans="6:6">
      <c r="F1018" s="254"/>
    </row>
    <row r="1019" spans="6:6">
      <c r="F1019" s="254"/>
    </row>
    <row r="1020" spans="6:6">
      <c r="F1020" s="254"/>
    </row>
    <row r="1021" spans="6:6">
      <c r="F1021" s="254"/>
    </row>
    <row r="1022" spans="6:6">
      <c r="F1022" s="254"/>
    </row>
    <row r="1023" spans="6:6">
      <c r="F1023" s="254"/>
    </row>
    <row r="1024" spans="6:6">
      <c r="F1024" s="254"/>
    </row>
    <row r="1025" spans="6:6">
      <c r="F1025" s="254"/>
    </row>
    <row r="1026" spans="6:6">
      <c r="F1026" s="254"/>
    </row>
    <row r="1027" spans="6:6">
      <c r="F1027" s="254"/>
    </row>
    <row r="1028" spans="6:6">
      <c r="F1028" s="254"/>
    </row>
    <row r="1029" spans="6:6">
      <c r="F1029" s="254"/>
    </row>
    <row r="1030" spans="6:6">
      <c r="F1030" s="254"/>
    </row>
    <row r="1031" spans="6:6">
      <c r="F1031" s="254"/>
    </row>
    <row r="1032" spans="6:6">
      <c r="F1032" s="254"/>
    </row>
    <row r="1033" spans="6:6">
      <c r="F1033" s="254"/>
    </row>
    <row r="1034" spans="6:6">
      <c r="F1034" s="254"/>
    </row>
    <row r="1035" spans="6:6">
      <c r="F1035" s="254"/>
    </row>
    <row r="1036" spans="6:6">
      <c r="F1036" s="254"/>
    </row>
    <row r="1037" spans="6:6">
      <c r="F1037" s="254"/>
    </row>
    <row r="1038" spans="6:6">
      <c r="F1038" s="254"/>
    </row>
    <row r="1039" spans="6:6">
      <c r="F1039" s="254"/>
    </row>
    <row r="1040" spans="6:6">
      <c r="F1040" s="254"/>
    </row>
    <row r="1041" spans="6:6">
      <c r="F1041" s="254"/>
    </row>
    <row r="1042" spans="6:6">
      <c r="F1042" s="254"/>
    </row>
    <row r="1043" spans="6:6">
      <c r="F1043" s="254"/>
    </row>
    <row r="1044" spans="6:6">
      <c r="F1044" s="254"/>
    </row>
    <row r="1045" spans="6:6">
      <c r="F1045" s="254"/>
    </row>
    <row r="1046" spans="6:6">
      <c r="F1046" s="254"/>
    </row>
    <row r="1047" spans="6:6">
      <c r="F1047" s="254"/>
    </row>
    <row r="1048" spans="6:6">
      <c r="F1048" s="254"/>
    </row>
    <row r="1049" spans="6:6">
      <c r="F1049" s="254"/>
    </row>
    <row r="1050" spans="6:6">
      <c r="F1050" s="254"/>
    </row>
    <row r="1051" spans="6:6">
      <c r="F1051" s="254"/>
    </row>
    <row r="1052" spans="6:6">
      <c r="F1052" s="254"/>
    </row>
    <row r="1053" spans="6:6">
      <c r="F1053" s="254"/>
    </row>
    <row r="1054" spans="6:6">
      <c r="F1054" s="254"/>
    </row>
    <row r="1055" spans="6:6">
      <c r="F1055" s="254"/>
    </row>
    <row r="1056" spans="6:6">
      <c r="F1056" s="254"/>
    </row>
    <row r="1057" spans="6:6">
      <c r="F1057" s="254"/>
    </row>
    <row r="1058" spans="6:6">
      <c r="F1058" s="254"/>
    </row>
    <row r="1059" spans="6:6">
      <c r="F1059" s="254"/>
    </row>
    <row r="1060" spans="6:6">
      <c r="F1060" s="254"/>
    </row>
    <row r="1061" spans="6:6">
      <c r="F1061" s="254"/>
    </row>
    <row r="1062" spans="6:6">
      <c r="F1062" s="254"/>
    </row>
    <row r="1063" spans="6:6">
      <c r="F1063" s="254"/>
    </row>
    <row r="1064" spans="6:6">
      <c r="F1064" s="254"/>
    </row>
    <row r="1065" spans="6:6">
      <c r="F1065" s="254"/>
    </row>
    <row r="1066" spans="6:6">
      <c r="F1066" s="254"/>
    </row>
    <row r="1067" spans="6:6">
      <c r="F1067" s="254"/>
    </row>
    <row r="1068" spans="6:6">
      <c r="F1068" s="254"/>
    </row>
    <row r="1069" spans="6:6">
      <c r="F1069" s="254"/>
    </row>
    <row r="1070" spans="6:6">
      <c r="F1070" s="254"/>
    </row>
    <row r="1071" spans="6:6">
      <c r="F1071" s="254"/>
    </row>
    <row r="1072" spans="6:6">
      <c r="F1072" s="254"/>
    </row>
    <row r="1073" spans="6:6">
      <c r="F1073" s="254"/>
    </row>
    <row r="1074" spans="6:6">
      <c r="F1074" s="254"/>
    </row>
    <row r="1075" spans="6:6">
      <c r="F1075" s="254"/>
    </row>
    <row r="1076" spans="6:6">
      <c r="F1076" s="254"/>
    </row>
    <row r="1077" spans="6:6">
      <c r="F1077" s="254"/>
    </row>
    <row r="1078" spans="6:6">
      <c r="F1078" s="254"/>
    </row>
    <row r="1079" spans="6:6">
      <c r="F1079" s="254"/>
    </row>
    <row r="1080" spans="6:6">
      <c r="F1080" s="254"/>
    </row>
    <row r="1081" spans="6:6">
      <c r="F1081" s="254"/>
    </row>
    <row r="1082" spans="6:6">
      <c r="F1082" s="254"/>
    </row>
    <row r="1083" spans="6:6">
      <c r="F1083" s="254"/>
    </row>
    <row r="1084" spans="6:6">
      <c r="F1084" s="254"/>
    </row>
    <row r="1085" spans="6:6">
      <c r="F1085" s="254"/>
    </row>
    <row r="1086" spans="6:6">
      <c r="F1086" s="254"/>
    </row>
    <row r="1087" spans="6:6">
      <c r="F1087" s="254"/>
    </row>
    <row r="1088" spans="6:6">
      <c r="F1088" s="254"/>
    </row>
    <row r="1089" spans="6:6">
      <c r="F1089" s="254"/>
    </row>
    <row r="1090" spans="6:6">
      <c r="F1090" s="254"/>
    </row>
    <row r="1091" spans="6:6">
      <c r="F1091" s="254"/>
    </row>
    <row r="1092" spans="6:6">
      <c r="F1092" s="254"/>
    </row>
    <row r="1093" spans="6:6">
      <c r="F1093" s="254"/>
    </row>
    <row r="1094" spans="6:6">
      <c r="F1094" s="254"/>
    </row>
    <row r="1095" spans="6:6">
      <c r="F1095" s="254"/>
    </row>
    <row r="1096" spans="6:6">
      <c r="F1096" s="254"/>
    </row>
    <row r="1097" spans="6:6">
      <c r="F1097" s="254"/>
    </row>
    <row r="1098" spans="6:6">
      <c r="F1098" s="254"/>
    </row>
    <row r="1099" spans="6:6">
      <c r="F1099" s="254"/>
    </row>
    <row r="1100" spans="6:6">
      <c r="F1100" s="254"/>
    </row>
    <row r="1101" spans="6:6">
      <c r="F1101" s="254"/>
    </row>
    <row r="1102" spans="6:6">
      <c r="F1102" s="254"/>
    </row>
    <row r="1103" spans="6:6">
      <c r="F1103" s="254"/>
    </row>
    <row r="1104" spans="6:6">
      <c r="F1104" s="254"/>
    </row>
    <row r="1105" spans="6:6">
      <c r="F1105" s="254"/>
    </row>
    <row r="1106" spans="6:6">
      <c r="F1106" s="254"/>
    </row>
    <row r="1107" spans="6:6">
      <c r="F1107" s="254"/>
    </row>
    <row r="1108" spans="6:6">
      <c r="F1108" s="254"/>
    </row>
    <row r="1109" spans="6:6">
      <c r="F1109" s="254"/>
    </row>
    <row r="1110" spans="6:6">
      <c r="F1110" s="254"/>
    </row>
    <row r="1111" spans="6:6">
      <c r="F1111" s="254"/>
    </row>
    <row r="1112" spans="6:6">
      <c r="F1112" s="254"/>
    </row>
    <row r="1113" spans="6:6">
      <c r="F1113" s="254"/>
    </row>
    <row r="1114" spans="6:6">
      <c r="F1114" s="254"/>
    </row>
    <row r="1115" spans="6:6">
      <c r="F1115" s="254"/>
    </row>
    <row r="1116" spans="6:6">
      <c r="F1116" s="254"/>
    </row>
    <row r="1117" spans="6:6">
      <c r="F1117" s="254"/>
    </row>
    <row r="1118" spans="6:6">
      <c r="F1118" s="254"/>
    </row>
    <row r="1119" spans="6:6">
      <c r="F1119" s="254"/>
    </row>
    <row r="1120" spans="6:6">
      <c r="F1120" s="254"/>
    </row>
    <row r="1121" spans="6:6">
      <c r="F1121" s="254"/>
    </row>
    <row r="1122" spans="6:6">
      <c r="F1122" s="254"/>
    </row>
    <row r="1123" spans="6:6">
      <c r="F1123" s="254"/>
    </row>
    <row r="1124" spans="6:6">
      <c r="F1124" s="254"/>
    </row>
    <row r="1125" spans="6:6">
      <c r="F1125" s="254"/>
    </row>
    <row r="1126" spans="6:6">
      <c r="F1126" s="254"/>
    </row>
    <row r="1127" spans="6:6">
      <c r="F1127" s="254"/>
    </row>
    <row r="1128" spans="6:6">
      <c r="F1128" s="254"/>
    </row>
    <row r="1129" spans="6:6">
      <c r="F1129" s="254"/>
    </row>
    <row r="1130" spans="6:6">
      <c r="F1130" s="254"/>
    </row>
    <row r="1131" spans="6:6">
      <c r="F1131" s="254"/>
    </row>
    <row r="1132" spans="6:6">
      <c r="F1132" s="254"/>
    </row>
    <row r="1133" spans="6:6">
      <c r="F1133" s="254"/>
    </row>
    <row r="1134" spans="6:6">
      <c r="F1134" s="254"/>
    </row>
    <row r="1135" spans="6:6">
      <c r="F1135" s="254"/>
    </row>
    <row r="1136" spans="6:6">
      <c r="F1136" s="254"/>
    </row>
    <row r="1137" spans="6:6">
      <c r="F1137" s="254"/>
    </row>
    <row r="1138" spans="6:6">
      <c r="F1138" s="254"/>
    </row>
    <row r="1139" spans="6:6">
      <c r="F1139" s="254"/>
    </row>
    <row r="1140" spans="6:6">
      <c r="F1140" s="254"/>
    </row>
    <row r="1141" spans="6:6">
      <c r="F1141" s="254"/>
    </row>
    <row r="1142" spans="6:6">
      <c r="F1142" s="254"/>
    </row>
    <row r="1143" spans="6:6">
      <c r="F1143" s="254"/>
    </row>
    <row r="1144" spans="6:6">
      <c r="F1144" s="254"/>
    </row>
    <row r="1145" spans="6:6">
      <c r="F1145" s="254"/>
    </row>
    <row r="1146" spans="6:6">
      <c r="F1146" s="254"/>
    </row>
    <row r="1147" spans="6:6">
      <c r="F1147" s="254"/>
    </row>
    <row r="1148" spans="6:6">
      <c r="F1148" s="254"/>
    </row>
    <row r="1149" spans="6:6">
      <c r="F1149" s="254"/>
    </row>
    <row r="1150" spans="6:6">
      <c r="F1150" s="254"/>
    </row>
    <row r="1151" spans="6:6">
      <c r="F1151" s="254"/>
    </row>
    <row r="1152" spans="6:6">
      <c r="F1152" s="254"/>
    </row>
    <row r="1153" spans="6:6">
      <c r="F1153" s="254"/>
    </row>
    <row r="1154" spans="6:6">
      <c r="F1154" s="254"/>
    </row>
    <row r="1155" spans="6:6">
      <c r="F1155" s="254"/>
    </row>
    <row r="1156" spans="6:6">
      <c r="F1156" s="254"/>
    </row>
    <row r="1157" spans="6:6">
      <c r="F1157" s="254"/>
    </row>
    <row r="1158" spans="6:6">
      <c r="F1158" s="254"/>
    </row>
    <row r="1159" spans="6:6">
      <c r="F1159" s="254"/>
    </row>
    <row r="1160" spans="6:6">
      <c r="F1160" s="254"/>
    </row>
    <row r="1161" spans="6:6">
      <c r="F1161" s="254"/>
    </row>
    <row r="1162" spans="6:6">
      <c r="F1162" s="254"/>
    </row>
    <row r="1163" spans="6:6">
      <c r="F1163" s="254"/>
    </row>
    <row r="1164" spans="6:6">
      <c r="F1164" s="254"/>
    </row>
    <row r="1165" spans="6:6">
      <c r="F1165" s="254"/>
    </row>
    <row r="1166" spans="6:6">
      <c r="F1166" s="254"/>
    </row>
    <row r="1167" spans="6:6">
      <c r="F1167" s="254"/>
    </row>
    <row r="1168" spans="6:6">
      <c r="F1168" s="254"/>
    </row>
    <row r="1169" spans="6:6">
      <c r="F1169" s="254"/>
    </row>
    <row r="1170" spans="6:6">
      <c r="F1170" s="254"/>
    </row>
    <row r="1171" spans="6:6">
      <c r="F1171" s="254"/>
    </row>
    <row r="1172" spans="6:6">
      <c r="F1172" s="254"/>
    </row>
    <row r="1173" spans="6:6">
      <c r="F1173" s="254"/>
    </row>
    <row r="1174" spans="6:6">
      <c r="F1174" s="254"/>
    </row>
    <row r="1175" spans="6:6">
      <c r="F1175" s="254"/>
    </row>
    <row r="1176" spans="6:6">
      <c r="F1176" s="254"/>
    </row>
    <row r="1177" spans="6:6">
      <c r="F1177" s="254"/>
    </row>
    <row r="1178" spans="6:6">
      <c r="F1178" s="254"/>
    </row>
    <row r="1179" spans="6:6">
      <c r="F1179" s="254"/>
    </row>
    <row r="1180" spans="6:6">
      <c r="F1180" s="254"/>
    </row>
    <row r="1181" spans="6:6">
      <c r="F1181" s="254"/>
    </row>
    <row r="1182" spans="6:6">
      <c r="F1182" s="254"/>
    </row>
    <row r="1183" spans="6:6">
      <c r="F1183" s="254"/>
    </row>
    <row r="1184" spans="6:6">
      <c r="F1184" s="254"/>
    </row>
  </sheetData>
  <sheetProtection algorithmName="SHA-512" hashValue="sIBQU2gF/6BqSOmI6WtQt19FiGD3rcyxsBOUzqHm1mD5MDhOKxiS629YWAGctmybvIpJXOUDHaq/BgsuI7k4pw==" saltValue="r3OFS4UyytiYZu49vMbC7A==" spinCount="100000" sheet="1" objects="1" scenarios="1"/>
  <protectedRanges>
    <protectedRange sqref="A7:D7 C96:D96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13" max="5" man="1"/>
  </rowBreaks>
  <ignoredErrors>
    <ignoredError sqref="C107:C113 C98:C102 C71:C72 C10:C58 C63:C69 C73:C87 C90:C92" numberStoredAsText="1"/>
    <ignoredError sqref="F118:F128 F107:F110 F71:F72 F54:F56 F10:F52 F98:F102 F64:F69 F73:F88 F89 F90:F92"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tint="0.59999389629810485"/>
    <pageSetUpPr fitToPage="1"/>
  </sheetPr>
  <dimension ref="B1:P92"/>
  <sheetViews>
    <sheetView showGridLines="0" topLeftCell="A8" zoomScale="80" zoomScaleNormal="80" zoomScaleSheetLayoutView="90" zoomScalePageLayoutView="70" workbookViewId="0"/>
  </sheetViews>
  <sheetFormatPr defaultColWidth="9.140625" defaultRowHeight="15.75"/>
  <cols>
    <col min="1" max="1" width="5.28515625" style="275" customWidth="1"/>
    <col min="2" max="2" width="84.42578125" style="275" customWidth="1"/>
    <col min="3" max="3" width="14.85546875" style="275" customWidth="1"/>
    <col min="4" max="4" width="14" style="275" customWidth="1"/>
    <col min="5" max="5" width="15.42578125" style="275" customWidth="1"/>
    <col min="6" max="6" width="9.140625" style="275"/>
    <col min="7" max="7" width="10.85546875" style="275" customWidth="1"/>
    <col min="8" max="16384" width="9.140625" style="275"/>
  </cols>
  <sheetData>
    <row r="1" spans="2:7" ht="26.25">
      <c r="B1" s="911" t="s">
        <v>11</v>
      </c>
      <c r="C1" s="911"/>
      <c r="D1" s="911"/>
      <c r="E1" s="911"/>
      <c r="F1" s="274"/>
      <c r="G1" s="274"/>
    </row>
    <row r="2" spans="2:7" ht="26.25">
      <c r="B2" s="911" t="s">
        <v>744</v>
      </c>
      <c r="C2" s="911"/>
      <c r="D2" s="911"/>
      <c r="E2" s="911"/>
      <c r="F2" s="274"/>
      <c r="G2" s="274"/>
    </row>
    <row r="3" spans="2:7" ht="21">
      <c r="B3" s="901"/>
      <c r="C3" s="901"/>
      <c r="D3" s="901"/>
      <c r="E3" s="901"/>
      <c r="F3" s="274"/>
      <c r="G3" s="274"/>
    </row>
    <row r="4" spans="2:7" ht="21.75" thickBot="1">
      <c r="B4" s="1014"/>
      <c r="C4" s="1014"/>
      <c r="D4" s="1014"/>
      <c r="E4" s="1014"/>
      <c r="F4" s="274"/>
      <c r="G4" s="274"/>
    </row>
    <row r="5" spans="2:7" ht="48" customHeight="1">
      <c r="B5" s="894" t="s">
        <v>622</v>
      </c>
      <c r="C5" s="994" t="s">
        <v>623</v>
      </c>
      <c r="D5" s="995"/>
      <c r="E5" s="996"/>
    </row>
    <row r="6" spans="2:7">
      <c r="B6" s="895"/>
      <c r="C6" s="882" t="s">
        <v>624</v>
      </c>
      <c r="D6" s="768" t="s">
        <v>625</v>
      </c>
      <c r="E6" s="769" t="s">
        <v>626</v>
      </c>
    </row>
    <row r="7" spans="2:7" ht="29.25" customHeight="1">
      <c r="B7" s="896"/>
      <c r="C7" s="883"/>
      <c r="D7" s="770">
        <v>-0.1</v>
      </c>
      <c r="E7" s="771">
        <v>0.15</v>
      </c>
    </row>
    <row r="8" spans="2:7" ht="15" customHeight="1">
      <c r="B8" s="772" t="s">
        <v>194</v>
      </c>
      <c r="C8" s="773">
        <v>71.975999999999999</v>
      </c>
      <c r="D8" s="773">
        <v>64.78</v>
      </c>
      <c r="E8" s="774">
        <v>82.78</v>
      </c>
    </row>
    <row r="9" spans="2:7" ht="15" customHeight="1">
      <c r="B9" s="775" t="s">
        <v>627</v>
      </c>
      <c r="C9" s="776">
        <v>3.6</v>
      </c>
      <c r="D9" s="776">
        <v>3.24</v>
      </c>
      <c r="E9" s="777">
        <v>4.1399999999999997</v>
      </c>
    </row>
    <row r="10" spans="2:7" ht="15" customHeight="1">
      <c r="B10" s="775" t="s">
        <v>628</v>
      </c>
      <c r="C10" s="776">
        <v>3.6</v>
      </c>
      <c r="D10" s="776">
        <v>3.24</v>
      </c>
      <c r="E10" s="777">
        <v>4.1399999999999997</v>
      </c>
    </row>
    <row r="11" spans="2:7" ht="15" customHeight="1">
      <c r="B11" s="778" t="s">
        <v>629</v>
      </c>
      <c r="C11" s="776">
        <v>7.2</v>
      </c>
      <c r="D11" s="776">
        <v>6.48</v>
      </c>
      <c r="E11" s="777">
        <v>8.2799999999999994</v>
      </c>
      <c r="F11" s="178"/>
    </row>
    <row r="12" spans="2:7" ht="15" customHeight="1">
      <c r="B12" s="779" t="s">
        <v>630</v>
      </c>
      <c r="C12" s="780"/>
      <c r="D12" s="780"/>
      <c r="E12" s="781"/>
    </row>
    <row r="13" spans="2:7" ht="42.6" customHeight="1">
      <c r="B13" s="897" t="s">
        <v>631</v>
      </c>
      <c r="C13" s="991" t="s">
        <v>623</v>
      </c>
      <c r="D13" s="992"/>
      <c r="E13" s="993"/>
    </row>
    <row r="14" spans="2:7">
      <c r="B14" s="895"/>
      <c r="C14" s="882" t="s">
        <v>624</v>
      </c>
      <c r="D14" s="782" t="s">
        <v>625</v>
      </c>
      <c r="E14" s="783" t="s">
        <v>626</v>
      </c>
    </row>
    <row r="15" spans="2:7">
      <c r="B15" s="896"/>
      <c r="C15" s="883"/>
      <c r="D15" s="770">
        <f>D7</f>
        <v>-0.1</v>
      </c>
      <c r="E15" s="771">
        <f>E7</f>
        <v>0.15</v>
      </c>
    </row>
    <row r="16" spans="2:7" ht="15" customHeight="1">
      <c r="B16" s="784" t="s">
        <v>194</v>
      </c>
      <c r="C16" s="776">
        <v>71.975999999999999</v>
      </c>
      <c r="D16" s="776">
        <v>64.78</v>
      </c>
      <c r="E16" s="777">
        <v>82.78</v>
      </c>
    </row>
    <row r="17" spans="2:5" ht="15" customHeight="1">
      <c r="B17" s="784" t="s">
        <v>632</v>
      </c>
      <c r="C17" s="776">
        <v>215.93799999999999</v>
      </c>
      <c r="D17" s="776">
        <v>194.35</v>
      </c>
      <c r="E17" s="777">
        <v>248.33</v>
      </c>
    </row>
    <row r="18" spans="2:5" ht="15" customHeight="1">
      <c r="B18" s="779" t="s">
        <v>633</v>
      </c>
      <c r="C18" s="776">
        <v>14.4</v>
      </c>
      <c r="D18" s="776">
        <v>12.96</v>
      </c>
      <c r="E18" s="777">
        <v>16.559999999999999</v>
      </c>
    </row>
    <row r="19" spans="2:5" ht="15" customHeight="1">
      <c r="B19" s="779" t="s">
        <v>634</v>
      </c>
      <c r="C19" s="776">
        <v>14.4</v>
      </c>
      <c r="D19" s="776">
        <v>12.96</v>
      </c>
      <c r="E19" s="777">
        <v>16.559999999999999</v>
      </c>
    </row>
    <row r="20" spans="2:5" ht="15" customHeight="1">
      <c r="B20" s="785" t="s">
        <v>635</v>
      </c>
      <c r="C20" s="776">
        <v>7.2</v>
      </c>
      <c r="D20" s="776">
        <v>6.48</v>
      </c>
      <c r="E20" s="777">
        <v>8.2799999999999994</v>
      </c>
    </row>
    <row r="21" spans="2:5" ht="15" customHeight="1" thickBot="1">
      <c r="B21" s="786" t="s">
        <v>636</v>
      </c>
      <c r="C21" s="787">
        <v>57.58</v>
      </c>
      <c r="D21" s="787">
        <v>51.83</v>
      </c>
      <c r="E21" s="788">
        <v>66.22</v>
      </c>
    </row>
    <row r="22" spans="2:5" ht="16.5" thickBot="1">
      <c r="B22" s="276"/>
    </row>
    <row r="23" spans="2:5" ht="34.5" customHeight="1">
      <c r="B23" s="898" t="s">
        <v>637</v>
      </c>
      <c r="C23" s="997" t="s">
        <v>623</v>
      </c>
      <c r="D23" s="998"/>
      <c r="E23" s="999"/>
    </row>
    <row r="24" spans="2:5">
      <c r="B24" s="899"/>
      <c r="C24" s="882" t="s">
        <v>624</v>
      </c>
      <c r="D24" s="768" t="s">
        <v>625</v>
      </c>
      <c r="E24" s="789" t="s">
        <v>626</v>
      </c>
    </row>
    <row r="25" spans="2:5">
      <c r="B25" s="900"/>
      <c r="C25" s="883"/>
      <c r="D25" s="770">
        <v>0</v>
      </c>
      <c r="E25" s="790">
        <v>0</v>
      </c>
    </row>
    <row r="26" spans="2:5" ht="15" customHeight="1">
      <c r="B26" s="791" t="s">
        <v>194</v>
      </c>
      <c r="C26" s="776">
        <v>91.79</v>
      </c>
      <c r="D26" s="776">
        <f>ROUND(C26*(1+D25),2)</f>
        <v>91.79</v>
      </c>
      <c r="E26" s="792">
        <f>ROUND(C26*(1+E25),2)</f>
        <v>91.79</v>
      </c>
    </row>
    <row r="27" spans="2:5" ht="15" customHeight="1">
      <c r="B27" s="793" t="s">
        <v>627</v>
      </c>
      <c r="C27" s="776">
        <v>4.59</v>
      </c>
      <c r="D27" s="776">
        <v>4.59</v>
      </c>
      <c r="E27" s="792">
        <v>4.59</v>
      </c>
    </row>
    <row r="28" spans="2:5" ht="15" customHeight="1">
      <c r="B28" s="793" t="s">
        <v>628</v>
      </c>
      <c r="C28" s="776">
        <v>4.59</v>
      </c>
      <c r="D28" s="776">
        <v>4.59</v>
      </c>
      <c r="E28" s="792">
        <v>4.59</v>
      </c>
    </row>
    <row r="29" spans="2:5" ht="15" customHeight="1">
      <c r="B29" s="794" t="s">
        <v>629</v>
      </c>
      <c r="C29" s="776">
        <v>9.18</v>
      </c>
      <c r="D29" s="776">
        <v>9.18</v>
      </c>
      <c r="E29" s="792">
        <v>9.18</v>
      </c>
    </row>
    <row r="30" spans="2:5" ht="15" customHeight="1">
      <c r="B30" s="793" t="s">
        <v>638</v>
      </c>
      <c r="C30" s="780"/>
      <c r="D30" s="780"/>
      <c r="E30" s="795"/>
    </row>
    <row r="31" spans="2:5" ht="41.45" customHeight="1">
      <c r="B31" s="889" t="s">
        <v>639</v>
      </c>
      <c r="C31" s="991" t="s">
        <v>623</v>
      </c>
      <c r="D31" s="992"/>
      <c r="E31" s="1000"/>
    </row>
    <row r="32" spans="2:5">
      <c r="B32" s="890"/>
      <c r="C32" s="882" t="s">
        <v>624</v>
      </c>
      <c r="D32" s="768" t="s">
        <v>625</v>
      </c>
      <c r="E32" s="789" t="s">
        <v>626</v>
      </c>
    </row>
    <row r="33" spans="2:7">
      <c r="B33" s="891"/>
      <c r="C33" s="883"/>
      <c r="D33" s="770">
        <f>D25</f>
        <v>0</v>
      </c>
      <c r="E33" s="790">
        <f>E25</f>
        <v>0</v>
      </c>
    </row>
    <row r="34" spans="2:7" ht="15" customHeight="1">
      <c r="B34" s="791" t="s">
        <v>194</v>
      </c>
      <c r="C34" s="776">
        <v>91.79</v>
      </c>
      <c r="D34" s="776">
        <f>ROUND(C34*(1+D33),2)</f>
        <v>91.79</v>
      </c>
      <c r="E34" s="792">
        <f>ROUND(C34*(1+E33),2)</f>
        <v>91.79</v>
      </c>
    </row>
    <row r="35" spans="2:7" ht="15" customHeight="1">
      <c r="B35" s="791" t="s">
        <v>632</v>
      </c>
      <c r="C35" s="796" t="s">
        <v>640</v>
      </c>
      <c r="D35" s="796" t="s">
        <v>640</v>
      </c>
      <c r="E35" s="797" t="s">
        <v>640</v>
      </c>
    </row>
    <row r="36" spans="2:7" ht="15" customHeight="1">
      <c r="B36" s="793" t="s">
        <v>633</v>
      </c>
      <c r="C36" s="796" t="s">
        <v>640</v>
      </c>
      <c r="D36" s="796" t="s">
        <v>640</v>
      </c>
      <c r="E36" s="797" t="s">
        <v>640</v>
      </c>
    </row>
    <row r="37" spans="2:7" ht="15" customHeight="1">
      <c r="B37" s="793" t="s">
        <v>634</v>
      </c>
      <c r="C37" s="796" t="s">
        <v>640</v>
      </c>
      <c r="D37" s="796" t="s">
        <v>640</v>
      </c>
      <c r="E37" s="797" t="s">
        <v>640</v>
      </c>
    </row>
    <row r="38" spans="2:7" ht="15" customHeight="1">
      <c r="B38" s="794" t="s">
        <v>635</v>
      </c>
      <c r="C38" s="776">
        <f>C29</f>
        <v>9.18</v>
      </c>
      <c r="D38" s="776">
        <f>D29</f>
        <v>9.18</v>
      </c>
      <c r="E38" s="792">
        <f>E29</f>
        <v>9.18</v>
      </c>
    </row>
    <row r="39" spans="2:7" ht="15" customHeight="1" thickBot="1">
      <c r="B39" s="798" t="s">
        <v>636</v>
      </c>
      <c r="C39" s="799" t="s">
        <v>640</v>
      </c>
      <c r="D39" s="799" t="s">
        <v>640</v>
      </c>
      <c r="E39" s="800" t="s">
        <v>640</v>
      </c>
    </row>
    <row r="40" spans="2:7">
      <c r="B40" s="276"/>
      <c r="C40" s="277"/>
      <c r="D40" s="277"/>
      <c r="E40" s="277"/>
    </row>
    <row r="41" spans="2:7">
      <c r="B41" s="278" t="s">
        <v>641</v>
      </c>
      <c r="C41" s="279"/>
      <c r="D41" s="279"/>
      <c r="E41" s="279"/>
    </row>
    <row r="42" spans="2:7" ht="48" customHeight="1">
      <c r="B42" s="892" t="s">
        <v>642</v>
      </c>
      <c r="C42" s="892"/>
      <c r="D42" s="892"/>
      <c r="E42" s="892"/>
    </row>
    <row r="43" spans="2:7">
      <c r="B43" s="892"/>
      <c r="C43" s="892"/>
      <c r="D43" s="892"/>
      <c r="E43" s="892"/>
    </row>
    <row r="44" spans="2:7">
      <c r="B44" s="280"/>
      <c r="C44" s="280"/>
      <c r="D44" s="280"/>
      <c r="E44" s="280"/>
    </row>
    <row r="45" spans="2:7">
      <c r="B45" s="275" t="s">
        <v>643</v>
      </c>
      <c r="C45" s="280"/>
      <c r="D45" s="280"/>
      <c r="E45" s="280"/>
    </row>
    <row r="46" spans="2:7">
      <c r="B46" s="281" t="str">
        <f>"the maximum tuition rate.  Maximum credit tuition rate = "&amp;TEXT(E16,"$0.00")</f>
        <v>the maximum tuition rate.  Maximum credit tuition rate = $82.78</v>
      </c>
      <c r="C46" s="933"/>
    </row>
    <row r="47" spans="2:7">
      <c r="B47" s="281" t="s">
        <v>644</v>
      </c>
      <c r="G47" s="934"/>
    </row>
    <row r="49" spans="2:5" ht="15" customHeight="1">
      <c r="B49" s="892"/>
      <c r="C49" s="892"/>
      <c r="D49" s="892"/>
      <c r="E49" s="892"/>
    </row>
    <row r="50" spans="2:5">
      <c r="B50" s="892"/>
      <c r="C50" s="892"/>
      <c r="D50" s="892"/>
      <c r="E50" s="892"/>
    </row>
    <row r="51" spans="2:5">
      <c r="B51" s="892"/>
      <c r="C51" s="892"/>
      <c r="D51" s="892"/>
      <c r="E51" s="892"/>
    </row>
    <row r="52" spans="2:5" ht="21">
      <c r="B52" s="901" t="str">
        <f>B1</f>
        <v>THE FLORIDA COLLEGE SYSTEM</v>
      </c>
      <c r="C52" s="901"/>
      <c r="D52" s="901"/>
      <c r="E52" s="901"/>
    </row>
    <row r="53" spans="2:5" ht="21">
      <c r="B53" s="901" t="str">
        <f>B2&amp;" , cont."</f>
        <v>FALL 2024-25 TUITION INCREASED BY 0% , cont.</v>
      </c>
      <c r="C53" s="901"/>
      <c r="D53" s="901"/>
      <c r="E53" s="901"/>
    </row>
    <row r="54" spans="2:5" ht="21">
      <c r="B54" s="901"/>
      <c r="C54" s="901"/>
      <c r="D54" s="901"/>
      <c r="E54" s="901"/>
    </row>
    <row r="55" spans="2:5" ht="16.5" thickBot="1">
      <c r="B55" s="276"/>
      <c r="C55" s="277"/>
      <c r="D55" s="277"/>
      <c r="E55" s="277"/>
    </row>
    <row r="56" spans="2:5" ht="33" customHeight="1">
      <c r="B56" s="884" t="s">
        <v>645</v>
      </c>
      <c r="C56" s="997" t="s">
        <v>623</v>
      </c>
      <c r="D56" s="998"/>
      <c r="E56" s="999"/>
    </row>
    <row r="57" spans="2:5">
      <c r="B57" s="885"/>
      <c r="C57" s="882" t="s">
        <v>624</v>
      </c>
      <c r="D57" s="768" t="s">
        <v>625</v>
      </c>
      <c r="E57" s="789" t="s">
        <v>626</v>
      </c>
    </row>
    <row r="58" spans="2:5">
      <c r="B58" s="886"/>
      <c r="C58" s="883"/>
      <c r="D58" s="770">
        <v>-0.05</v>
      </c>
      <c r="E58" s="790">
        <v>0.05</v>
      </c>
    </row>
    <row r="59" spans="2:5" ht="15" customHeight="1">
      <c r="B59" s="791" t="s">
        <v>194</v>
      </c>
      <c r="C59" s="776">
        <v>69.900000000000006</v>
      </c>
      <c r="D59" s="776">
        <f>ROUND(C59*(1+D58),2)</f>
        <v>66.41</v>
      </c>
      <c r="E59" s="792">
        <f>ROUND(C59*(1+E58),2)</f>
        <v>73.400000000000006</v>
      </c>
    </row>
    <row r="60" spans="2:5" ht="15" customHeight="1">
      <c r="B60" s="793" t="s">
        <v>646</v>
      </c>
      <c r="C60" s="776">
        <v>6.99</v>
      </c>
      <c r="D60" s="801">
        <f>ROUND(D59*'DISCRETIONARY FEE PERCENTAGES'!$B$6,2)</f>
        <v>6.64</v>
      </c>
      <c r="E60" s="792">
        <f>ROUND(E59*'DISCRETIONARY FEE PERCENTAGES'!$B$6,2)</f>
        <v>7.34</v>
      </c>
    </row>
    <row r="61" spans="2:5" ht="15" customHeight="1">
      <c r="B61" s="793" t="s">
        <v>628</v>
      </c>
      <c r="C61" s="776">
        <v>3.5</v>
      </c>
      <c r="D61" s="801">
        <f>ROUND(D59*'DISCRETIONARY FEE PERCENTAGES'!$B$25,2)</f>
        <v>3.32</v>
      </c>
      <c r="E61" s="792">
        <f>ROUND(E59*'DISCRETIONARY FEE PERCENTAGES'!$B$25,2)</f>
        <v>3.67</v>
      </c>
    </row>
    <row r="62" spans="2:5" ht="15" customHeight="1">
      <c r="B62" s="793" t="s">
        <v>647</v>
      </c>
      <c r="C62" s="776">
        <v>3.5</v>
      </c>
      <c r="D62" s="801">
        <f>ROUND(D59*'DISCRETIONARY FEE PERCENTAGES'!$B$19,2)</f>
        <v>3.32</v>
      </c>
      <c r="E62" s="792">
        <f>ROUND(E59*'DISCRETIONARY FEE PERCENTAGES'!$B$19,2)</f>
        <v>3.67</v>
      </c>
    </row>
    <row r="63" spans="2:5" ht="33" customHeight="1">
      <c r="B63" s="887" t="s">
        <v>648</v>
      </c>
      <c r="C63" s="991" t="s">
        <v>623</v>
      </c>
      <c r="D63" s="992"/>
      <c r="E63" s="1000"/>
    </row>
    <row r="64" spans="2:5">
      <c r="B64" s="885"/>
      <c r="C64" s="882" t="s">
        <v>624</v>
      </c>
      <c r="D64" s="768" t="s">
        <v>625</v>
      </c>
      <c r="E64" s="789" t="s">
        <v>626</v>
      </c>
    </row>
    <row r="65" spans="2:16">
      <c r="B65" s="886"/>
      <c r="C65" s="883"/>
      <c r="D65" s="770">
        <f>D58</f>
        <v>-0.05</v>
      </c>
      <c r="E65" s="790">
        <f>E58</f>
        <v>0.05</v>
      </c>
    </row>
    <row r="66" spans="2:16" ht="15" customHeight="1">
      <c r="B66" s="791" t="s">
        <v>194</v>
      </c>
      <c r="C66" s="776">
        <v>69.900000000000006</v>
      </c>
      <c r="D66" s="776">
        <f>ROUND(C66*(1+D65),2)</f>
        <v>66.41</v>
      </c>
      <c r="E66" s="792">
        <f>ROUND(C66*(1+E65),2)</f>
        <v>73.400000000000006</v>
      </c>
    </row>
    <row r="67" spans="2:16" ht="15" customHeight="1">
      <c r="B67" s="791" t="s">
        <v>632</v>
      </c>
      <c r="C67" s="776">
        <v>209.70000000000002</v>
      </c>
      <c r="D67" s="776">
        <f>ROUND(C67*(1+D65),2)</f>
        <v>199.22</v>
      </c>
      <c r="E67" s="792">
        <f>ROUND(C67*(1+E65),2)</f>
        <v>220.19</v>
      </c>
    </row>
    <row r="68" spans="2:16" ht="15" customHeight="1">
      <c r="B68" s="793" t="s">
        <v>649</v>
      </c>
      <c r="C68" s="776">
        <v>27.96</v>
      </c>
      <c r="D68" s="801">
        <f>ROUND((D66+D67)*'DISCRETIONARY FEE PERCENTAGES'!$B$10,2)</f>
        <v>26.56</v>
      </c>
      <c r="E68" s="792">
        <f>ROUND((E66+E67)*'DISCRETIONARY FEE PERCENTAGES'!$B$10,2)</f>
        <v>29.36</v>
      </c>
    </row>
    <row r="69" spans="2:16" ht="15" customHeight="1">
      <c r="B69" s="793" t="s">
        <v>634</v>
      </c>
      <c r="C69" s="776">
        <v>13.98</v>
      </c>
      <c r="D69" s="801">
        <f>ROUND((D66+D67)*'DISCRETIONARY FEE PERCENTAGES'!$B$28,2)</f>
        <v>13.28</v>
      </c>
      <c r="E69" s="792">
        <f>ROUND((E66+E67)*'DISCRETIONARY FEE PERCENTAGES'!$B$28,2)</f>
        <v>14.68</v>
      </c>
    </row>
    <row r="70" spans="2:16" ht="15" customHeight="1" thickBot="1">
      <c r="B70" s="798" t="s">
        <v>650</v>
      </c>
      <c r="C70" s="802">
        <v>13.98</v>
      </c>
      <c r="D70" s="803">
        <f>ROUND((D66+D67)*'DISCRETIONARY FEE PERCENTAGES'!$B$22,2)</f>
        <v>13.28</v>
      </c>
      <c r="E70" s="804">
        <f>ROUND((E66+E67)*'DISCRETIONARY FEE PERCENTAGES'!$B$22,2)</f>
        <v>14.68</v>
      </c>
    </row>
    <row r="71" spans="2:16" ht="16.5" thickBot="1">
      <c r="B71" s="276"/>
      <c r="C71" s="282"/>
      <c r="D71" s="282"/>
      <c r="E71" s="282"/>
    </row>
    <row r="72" spans="2:16" ht="32.25" customHeight="1">
      <c r="B72" s="879" t="s">
        <v>651</v>
      </c>
      <c r="C72" s="997" t="s">
        <v>652</v>
      </c>
      <c r="D72" s="998"/>
      <c r="E72" s="999"/>
    </row>
    <row r="73" spans="2:16">
      <c r="B73" s="880"/>
      <c r="C73" s="882" t="s">
        <v>624</v>
      </c>
      <c r="D73" s="768" t="s">
        <v>625</v>
      </c>
      <c r="E73" s="789" t="s">
        <v>626</v>
      </c>
    </row>
    <row r="74" spans="2:16">
      <c r="B74" s="881"/>
      <c r="C74" s="883"/>
      <c r="D74" s="770">
        <v>-0.05</v>
      </c>
      <c r="E74" s="790">
        <v>0.05</v>
      </c>
    </row>
    <row r="75" spans="2:16" ht="15" customHeight="1">
      <c r="B75" s="791" t="s">
        <v>653</v>
      </c>
      <c r="C75" s="776">
        <v>30</v>
      </c>
      <c r="D75" s="776">
        <f>ROUND(C75*(1+D74),2)</f>
        <v>28.5</v>
      </c>
      <c r="E75" s="792">
        <f>ROUND(C75*(1+E74),2)</f>
        <v>31.5</v>
      </c>
    </row>
    <row r="76" spans="2:16" ht="15" customHeight="1">
      <c r="B76" s="791"/>
      <c r="C76" s="776"/>
      <c r="D76" s="776"/>
      <c r="E76" s="792"/>
      <c r="F76" s="893"/>
      <c r="G76" s="893"/>
      <c r="H76" s="893"/>
      <c r="I76" s="893"/>
      <c r="J76" s="893"/>
      <c r="K76" s="893"/>
      <c r="L76" s="893"/>
      <c r="M76" s="893"/>
      <c r="N76" s="893"/>
      <c r="O76" s="893"/>
      <c r="P76" s="893"/>
    </row>
    <row r="77" spans="2:16" ht="15" customHeight="1">
      <c r="B77" s="791" t="s">
        <v>654</v>
      </c>
      <c r="C77" s="776">
        <v>45</v>
      </c>
      <c r="D77" s="776">
        <f>ROUND(C77*(1+D74),2)</f>
        <v>42.75</v>
      </c>
      <c r="E77" s="805">
        <f>ROUND(C77*(1+E74),2)</f>
        <v>47.25</v>
      </c>
    </row>
    <row r="78" spans="2:16" ht="15" customHeight="1">
      <c r="C78" s="282"/>
      <c r="D78" s="282"/>
      <c r="E78" s="282"/>
      <c r="F78" s="893"/>
      <c r="G78" s="893"/>
      <c r="H78" s="893"/>
      <c r="I78" s="893"/>
      <c r="J78" s="893"/>
      <c r="K78" s="893"/>
      <c r="L78" s="893"/>
      <c r="M78" s="893"/>
      <c r="N78" s="893"/>
      <c r="O78" s="893"/>
      <c r="P78" s="893"/>
    </row>
    <row r="79" spans="2:16" ht="15" customHeight="1">
      <c r="B79" s="278" t="s">
        <v>655</v>
      </c>
      <c r="C79" s="279"/>
      <c r="D79" s="279"/>
      <c r="E79" s="279"/>
    </row>
    <row r="80" spans="2:16" ht="15" customHeight="1">
      <c r="B80" s="278"/>
      <c r="C80" s="279"/>
      <c r="D80" s="279"/>
      <c r="E80" s="279"/>
    </row>
    <row r="81" spans="2:5" ht="48" customHeight="1">
      <c r="B81" s="888" t="s">
        <v>656</v>
      </c>
      <c r="C81" s="888"/>
      <c r="D81" s="888"/>
      <c r="E81" s="888"/>
    </row>
    <row r="83" spans="2:5" ht="15" customHeight="1"/>
    <row r="85" spans="2:5">
      <c r="C85" s="935"/>
      <c r="D85" s="935"/>
      <c r="E85" s="935"/>
    </row>
    <row r="86" spans="2:5">
      <c r="C86" s="280"/>
      <c r="D86" s="280"/>
      <c r="E86" s="280"/>
    </row>
    <row r="87" spans="2:5">
      <c r="C87" s="933"/>
    </row>
    <row r="88" spans="2:5">
      <c r="C88" s="933"/>
    </row>
    <row r="91" spans="2:5">
      <c r="B91" s="178"/>
      <c r="C91" s="178"/>
      <c r="D91" s="178"/>
      <c r="E91" s="178"/>
    </row>
    <row r="92" spans="2:5">
      <c r="B92" s="178"/>
      <c r="C92" s="178"/>
      <c r="D92" s="178"/>
      <c r="E92" s="178"/>
    </row>
  </sheetData>
  <sheetProtection algorithmName="SHA-512" hashValue="yc1mSGZ5vTMonqWon1cpcZz3eMK2m77x33wJPksWu6xESuEJuyWihc5a3AJ1TKl3B+llXKgE5+0vQAkRDujkOw==" saltValue="OyJuRlO+jnOnpYj57jwbmw=="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codeName="Sheet14">
    <tabColor theme="9" tint="0.59999389629810485"/>
    <pageSetUpPr fitToPage="1"/>
  </sheetPr>
  <dimension ref="A1:C38"/>
  <sheetViews>
    <sheetView showGridLines="0" defaultGridColor="0" colorId="22" zoomScale="70" zoomScaleNormal="70" zoomScaleSheetLayoutView="80" zoomScalePageLayoutView="70" workbookViewId="0"/>
  </sheetViews>
  <sheetFormatPr defaultColWidth="12.42578125" defaultRowHeight="15"/>
  <cols>
    <col min="1" max="1" width="58.7109375" style="82" customWidth="1"/>
    <col min="2" max="2" width="8.42578125" style="82" customWidth="1"/>
    <col min="3" max="3" width="57.140625" style="82" customWidth="1"/>
    <col min="4" max="4" width="5" style="82" customWidth="1"/>
    <col min="5" max="16384" width="12.42578125" style="82"/>
  </cols>
  <sheetData>
    <row r="1" spans="1:3" s="85" customFormat="1" ht="26.25">
      <c r="A1" s="911" t="s">
        <v>11</v>
      </c>
      <c r="B1" s="911"/>
      <c r="C1" s="911"/>
    </row>
    <row r="2" spans="1:3" s="85" customFormat="1" ht="21" customHeight="1" thickBot="1">
      <c r="A2" s="911" t="s">
        <v>710</v>
      </c>
      <c r="B2" s="911"/>
      <c r="C2" s="911"/>
    </row>
    <row r="3" spans="1:3" s="85" customFormat="1" ht="26.45" customHeight="1">
      <c r="A3" s="1013" t="s">
        <v>657</v>
      </c>
      <c r="B3" s="1001"/>
      <c r="C3" s="1002"/>
    </row>
    <row r="4" spans="1:3" s="85" customFormat="1" ht="42">
      <c r="A4" s="806" t="s">
        <v>658</v>
      </c>
      <c r="B4" s="807">
        <v>7.0000000000000007E-2</v>
      </c>
      <c r="C4" s="808" t="s">
        <v>659</v>
      </c>
    </row>
    <row r="5" spans="1:3" s="85" customFormat="1" ht="42">
      <c r="A5" s="806" t="s">
        <v>660</v>
      </c>
      <c r="B5" s="807">
        <v>0.05</v>
      </c>
      <c r="C5" s="808" t="s">
        <v>659</v>
      </c>
    </row>
    <row r="6" spans="1:3" s="85" customFormat="1" ht="30.95" customHeight="1">
      <c r="A6" s="809" t="s">
        <v>661</v>
      </c>
      <c r="B6" s="810">
        <v>0.1</v>
      </c>
      <c r="C6" s="811" t="s">
        <v>659</v>
      </c>
    </row>
    <row r="7" spans="1:3" s="85" customFormat="1" ht="26.45" customHeight="1">
      <c r="A7" s="1007" t="s">
        <v>662</v>
      </c>
      <c r="B7" s="1008"/>
      <c r="C7" s="1009"/>
    </row>
    <row r="8" spans="1:3" s="85" customFormat="1" ht="42">
      <c r="A8" s="806" t="s">
        <v>658</v>
      </c>
      <c r="B8" s="807">
        <v>7.0000000000000007E-2</v>
      </c>
      <c r="C8" s="808" t="s">
        <v>663</v>
      </c>
    </row>
    <row r="9" spans="1:3" s="85" customFormat="1" ht="42">
      <c r="A9" s="806" t="s">
        <v>660</v>
      </c>
      <c r="B9" s="807">
        <v>0.05</v>
      </c>
      <c r="C9" s="808" t="s">
        <v>663</v>
      </c>
    </row>
    <row r="10" spans="1:3" s="85" customFormat="1" ht="29.1" customHeight="1">
      <c r="A10" s="809" t="str">
        <f>A6</f>
        <v>CCATD</v>
      </c>
      <c r="B10" s="810">
        <v>0.1</v>
      </c>
      <c r="C10" s="811" t="s">
        <v>663</v>
      </c>
    </row>
    <row r="11" spans="1:3" s="85" customFormat="1" ht="26.45" customHeight="1">
      <c r="A11" s="1007" t="s">
        <v>664</v>
      </c>
      <c r="B11" s="1008"/>
      <c r="C11" s="1009"/>
    </row>
    <row r="12" spans="1:3" s="85" customFormat="1" ht="29.1" customHeight="1">
      <c r="A12" s="806" t="s">
        <v>665</v>
      </c>
      <c r="B12" s="807">
        <v>0.1</v>
      </c>
      <c r="C12" s="808" t="s">
        <v>666</v>
      </c>
    </row>
    <row r="13" spans="1:3" s="85" customFormat="1" ht="30" customHeight="1">
      <c r="A13" s="809" t="str">
        <f>A6</f>
        <v>CCATD</v>
      </c>
      <c r="B13" s="810">
        <v>0</v>
      </c>
      <c r="C13" s="811" t="s">
        <v>667</v>
      </c>
    </row>
    <row r="14" spans="1:3" s="85" customFormat="1" ht="26.45" customHeight="1">
      <c r="A14" s="1010" t="s">
        <v>668</v>
      </c>
      <c r="B14" s="1011"/>
      <c r="C14" s="1012"/>
    </row>
    <row r="15" spans="1:3" s="85" customFormat="1" ht="27.95" customHeight="1">
      <c r="A15" s="806" t="s">
        <v>665</v>
      </c>
      <c r="B15" s="807">
        <v>0.1</v>
      </c>
      <c r="C15" s="808" t="s">
        <v>669</v>
      </c>
    </row>
    <row r="16" spans="1:3" s="85" customFormat="1" ht="27.95" customHeight="1">
      <c r="A16" s="809" t="str">
        <f>A6</f>
        <v>CCATD</v>
      </c>
      <c r="B16" s="810">
        <v>0</v>
      </c>
      <c r="C16" s="811" t="s">
        <v>667</v>
      </c>
    </row>
    <row r="17" spans="1:3" s="85" customFormat="1" ht="26.45" customHeight="1">
      <c r="A17" s="1007" t="s">
        <v>670</v>
      </c>
      <c r="B17" s="1008"/>
      <c r="C17" s="1009"/>
    </row>
    <row r="18" spans="1:3" s="85" customFormat="1" ht="42">
      <c r="A18" s="812" t="s">
        <v>665</v>
      </c>
      <c r="B18" s="807">
        <v>0.2</v>
      </c>
      <c r="C18" s="813" t="s">
        <v>671</v>
      </c>
    </row>
    <row r="19" spans="1:3" s="85" customFormat="1" ht="30.95" customHeight="1">
      <c r="A19" s="809" t="str">
        <f>A6</f>
        <v>CCATD</v>
      </c>
      <c r="B19" s="810">
        <v>0.05</v>
      </c>
      <c r="C19" s="811" t="s">
        <v>672</v>
      </c>
    </row>
    <row r="20" spans="1:3" s="85" customFormat="1" ht="26.45" customHeight="1">
      <c r="A20" s="1007" t="s">
        <v>673</v>
      </c>
      <c r="B20" s="1008"/>
      <c r="C20" s="1009"/>
    </row>
    <row r="21" spans="1:3" s="85" customFormat="1" ht="21">
      <c r="A21" s="812" t="s">
        <v>665</v>
      </c>
      <c r="B21" s="807">
        <v>0.2</v>
      </c>
      <c r="C21" s="808" t="s">
        <v>663</v>
      </c>
    </row>
    <row r="22" spans="1:3" s="85" customFormat="1" ht="27.95" customHeight="1">
      <c r="A22" s="809" t="str">
        <f>A6</f>
        <v>CCATD</v>
      </c>
      <c r="B22" s="810">
        <v>0.05</v>
      </c>
      <c r="C22" s="811" t="s">
        <v>663</v>
      </c>
    </row>
    <row r="23" spans="1:3" s="85" customFormat="1" ht="26.45" customHeight="1">
      <c r="A23" s="1007" t="s">
        <v>674</v>
      </c>
      <c r="B23" s="1008"/>
      <c r="C23" s="1009"/>
    </row>
    <row r="24" spans="1:3" s="85" customFormat="1" ht="21">
      <c r="A24" s="812" t="s">
        <v>665</v>
      </c>
      <c r="B24" s="807">
        <v>0.05</v>
      </c>
      <c r="C24" s="808" t="s">
        <v>666</v>
      </c>
    </row>
    <row r="25" spans="1:3" s="85" customFormat="1" ht="27.95" customHeight="1">
      <c r="A25" s="809" t="str">
        <f>A6</f>
        <v>CCATD</v>
      </c>
      <c r="B25" s="810">
        <v>0.05</v>
      </c>
      <c r="C25" s="814" t="s">
        <v>666</v>
      </c>
    </row>
    <row r="26" spans="1:3" s="85" customFormat="1" ht="26.45" customHeight="1">
      <c r="A26" s="1007" t="s">
        <v>675</v>
      </c>
      <c r="B26" s="1008"/>
      <c r="C26" s="1009"/>
    </row>
    <row r="27" spans="1:3" s="85" customFormat="1" ht="21">
      <c r="A27" s="812" t="s">
        <v>665</v>
      </c>
      <c r="B27" s="807">
        <v>0.05</v>
      </c>
      <c r="C27" s="808" t="s">
        <v>663</v>
      </c>
    </row>
    <row r="28" spans="1:3" s="85" customFormat="1" ht="27.95" customHeight="1" thickBot="1">
      <c r="A28" s="815" t="str">
        <f>A6</f>
        <v>CCATD</v>
      </c>
      <c r="B28" s="816">
        <v>0.05</v>
      </c>
      <c r="C28" s="817" t="s">
        <v>663</v>
      </c>
    </row>
    <row r="30" spans="1:3" ht="61.35" customHeight="1">
      <c r="A30" s="1003" t="s">
        <v>676</v>
      </c>
      <c r="B30" s="1003"/>
      <c r="C30" s="1003"/>
    </row>
    <row r="31" spans="1:3" ht="14.45" customHeight="1">
      <c r="A31" s="1004"/>
      <c r="B31" s="1004"/>
      <c r="C31" s="1004"/>
    </row>
    <row r="32" spans="1:3" ht="31.35" customHeight="1">
      <c r="A32" s="1003" t="s">
        <v>677</v>
      </c>
      <c r="B32" s="1003"/>
      <c r="C32" s="1003"/>
    </row>
    <row r="33" spans="1:3" ht="14.45" customHeight="1">
      <c r="A33" s="1004"/>
      <c r="B33" s="1004"/>
      <c r="C33" s="1004"/>
    </row>
    <row r="34" spans="1:3" ht="30" customHeight="1">
      <c r="A34" s="1003" t="s">
        <v>678</v>
      </c>
      <c r="B34" s="1003"/>
      <c r="C34" s="1003"/>
    </row>
    <row r="35" spans="1:3" ht="14.45" customHeight="1">
      <c r="A35" s="1004"/>
      <c r="B35" s="1004"/>
      <c r="C35" s="1004"/>
    </row>
    <row r="36" spans="1:3" ht="15" customHeight="1">
      <c r="A36" s="1005" t="s">
        <v>679</v>
      </c>
      <c r="B36" s="1004"/>
      <c r="C36" s="1004"/>
    </row>
    <row r="37" spans="1:3" ht="15" customHeight="1">
      <c r="A37" s="83"/>
    </row>
    <row r="38" spans="1:3" ht="15" customHeight="1">
      <c r="A38" s="84"/>
    </row>
  </sheetData>
  <sheetProtection algorithmName="SHA-512" hashValue="s4QfSF7sOyWcz4XCIAwA9RcjF8cM/s8Nads3ZmYJ+c96jj0qlOeTZhvR5rwDAk76pHGnnZpY3CGQLy08CBMnEw==" saltValue="NXWp3Ajml676CgBumR+q1Q==" spinCount="100000" sheet="1" objects="1" scenarios="1"/>
  <printOptions horizontalCentered="1" verticalCentered="1"/>
  <pageMargins left="0.35" right="0.5" top="0.05" bottom="0.3" header="0.5" footer="0.25"/>
  <pageSetup scale="76"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3"/>
  <sheetViews>
    <sheetView workbookViewId="0"/>
  </sheetViews>
  <sheetFormatPr defaultColWidth="8.85546875" defaultRowHeight="12.75"/>
  <sheetData>
    <row r="1" spans="1:1">
      <c r="A1" s="606" t="s">
        <v>680</v>
      </c>
    </row>
    <row r="2" spans="1:1">
      <c r="A2" s="606" t="s">
        <v>681</v>
      </c>
    </row>
    <row r="3" spans="1:1">
      <c r="A3" s="606" t="s">
        <v>682</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theme="9" tint="0.39997558519241921"/>
  </sheetPr>
  <dimension ref="A1:J11"/>
  <sheetViews>
    <sheetView showGridLines="0" zoomScale="70" zoomScaleNormal="70" zoomScalePageLayoutView="70" workbookViewId="0"/>
  </sheetViews>
  <sheetFormatPr defaultColWidth="8.85546875" defaultRowHeight="12.75"/>
  <cols>
    <col min="1" max="1" width="109" customWidth="1"/>
  </cols>
  <sheetData>
    <row r="1" spans="1:10" ht="22.35" customHeight="1">
      <c r="A1" s="612" t="s">
        <v>11</v>
      </c>
      <c r="B1" s="608"/>
      <c r="C1" s="608"/>
      <c r="D1" s="608"/>
      <c r="E1" s="608"/>
      <c r="F1" s="608"/>
      <c r="G1" s="608"/>
      <c r="H1" s="608"/>
      <c r="I1" s="608"/>
      <c r="J1" s="608"/>
    </row>
    <row r="2" spans="1:10" ht="22.35" customHeight="1">
      <c r="A2" s="612" t="s">
        <v>774</v>
      </c>
      <c r="B2" s="608"/>
      <c r="C2" s="608"/>
      <c r="D2" s="608"/>
      <c r="E2" s="608"/>
      <c r="F2" s="608"/>
      <c r="G2" s="608"/>
      <c r="H2" s="608"/>
      <c r="I2" s="608"/>
      <c r="J2" s="608"/>
    </row>
    <row r="3" spans="1:10" ht="22.35" customHeight="1">
      <c r="A3" s="612" t="s">
        <v>12</v>
      </c>
      <c r="B3" s="608"/>
      <c r="C3" s="608"/>
      <c r="D3" s="608"/>
      <c r="E3" s="608"/>
      <c r="F3" s="608"/>
      <c r="G3" s="608"/>
      <c r="H3" s="608"/>
      <c r="I3" s="608"/>
      <c r="J3" s="608"/>
    </row>
    <row r="4" spans="1:10" ht="26.45" customHeight="1">
      <c r="A4" s="613" t="s">
        <v>13</v>
      </c>
      <c r="B4" s="614"/>
      <c r="C4" s="614"/>
      <c r="D4" s="614"/>
      <c r="E4" s="614"/>
      <c r="F4" s="614"/>
      <c r="G4" s="614"/>
      <c r="H4" s="614"/>
      <c r="I4" s="614"/>
      <c r="J4" s="614"/>
    </row>
    <row r="11" spans="1:10" ht="34.5">
      <c r="E11" s="434"/>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shapeId="1026" r:id="rId4">
          <objectPr defaultSize="0" r:id="rId5">
            <anchor moveWithCells="1">
              <from>
                <xdr:col>0</xdr:col>
                <xdr:colOff>0</xdr:colOff>
                <xdr:row>6</xdr:row>
                <xdr:rowOff>0</xdr:rowOff>
              </from>
              <to>
                <xdr:col>0</xdr:col>
                <xdr:colOff>5829300</xdr:colOff>
                <xdr:row>50</xdr:row>
                <xdr:rowOff>142875</xdr:rowOff>
              </to>
            </anchor>
          </objectPr>
        </oleObject>
      </mc:Choice>
      <mc:Fallback>
        <oleObject progId="Acrobat Document" shapeId="1026"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rgb="FF7030A0"/>
  </sheetPr>
  <dimension ref="A1:AX213"/>
  <sheetViews>
    <sheetView showGridLines="0" zoomScale="60" zoomScaleNormal="60" zoomScalePageLayoutView="80" workbookViewId="0"/>
  </sheetViews>
  <sheetFormatPr defaultColWidth="8.85546875" defaultRowHeight="21"/>
  <cols>
    <col min="1" max="1" width="57.42578125" style="17" customWidth="1"/>
    <col min="2" max="2" width="32.140625" style="17" customWidth="1"/>
    <col min="3" max="3" width="24.7109375" style="17" customWidth="1"/>
    <col min="4" max="4" width="26" style="17" bestFit="1" customWidth="1"/>
    <col min="5" max="5" width="23.42578125" style="17" customWidth="1"/>
    <col min="6" max="6" width="21.85546875" style="17" customWidth="1"/>
    <col min="7" max="7" width="22.28515625" style="17" customWidth="1"/>
    <col min="8" max="8" width="26.85546875" style="17" customWidth="1"/>
    <col min="9" max="9" width="14.85546875" style="17" customWidth="1"/>
    <col min="10" max="10" width="20.28515625" style="17" customWidth="1"/>
    <col min="11" max="11" width="17.85546875" style="17" bestFit="1" customWidth="1"/>
    <col min="12" max="12" width="13.7109375" style="17" customWidth="1"/>
    <col min="13" max="13" width="13.42578125" style="17" bestFit="1" customWidth="1"/>
    <col min="14" max="14" width="12.140625" style="17" bestFit="1" customWidth="1"/>
    <col min="15" max="15" width="13.28515625" style="17" customWidth="1"/>
    <col min="16" max="16" width="13" style="17" customWidth="1"/>
    <col min="17" max="17" width="15" style="17" customWidth="1"/>
    <col min="18" max="18" width="13.42578125" style="17" customWidth="1"/>
    <col min="19" max="19" width="13.7109375" style="17" customWidth="1"/>
    <col min="20" max="20" width="21.42578125" style="17" customWidth="1"/>
    <col min="21" max="21" width="8.85546875" style="17"/>
    <col min="22" max="22" width="12.140625" style="17" bestFit="1" customWidth="1"/>
    <col min="23" max="23" width="13.85546875" style="17" customWidth="1"/>
    <col min="24" max="24" width="9.28515625" style="17" bestFit="1" customWidth="1"/>
    <col min="25" max="25" width="2.42578125" style="17" customWidth="1"/>
    <col min="26" max="26" width="14.85546875" style="17" customWidth="1"/>
    <col min="27" max="27" width="15.28515625" style="17" customWidth="1"/>
    <col min="28" max="28" width="15.140625" style="17" customWidth="1"/>
    <col min="29" max="29" width="6.28515625" style="17" customWidth="1"/>
    <col min="30" max="30" width="64.85546875" style="17" customWidth="1"/>
    <col min="31" max="31" width="13.42578125" style="17" customWidth="1"/>
    <col min="32" max="32" width="14.7109375" style="17" customWidth="1"/>
    <col min="33" max="33" width="18" style="17" customWidth="1"/>
    <col min="34" max="34" width="4.7109375" style="17" customWidth="1"/>
    <col min="35" max="35" width="21.42578125" style="17" customWidth="1"/>
    <col min="36" max="39" width="8.85546875" style="17"/>
    <col min="40" max="40" width="46.85546875" style="17" customWidth="1"/>
    <col min="41" max="41" width="19.140625" style="17" customWidth="1"/>
    <col min="42" max="42" width="2.7109375" style="17" customWidth="1"/>
    <col min="43" max="44" width="20.140625" style="17" customWidth="1"/>
    <col min="45" max="16384" width="8.85546875" style="17"/>
  </cols>
  <sheetData>
    <row r="1" spans="1:10" ht="25.35" customHeight="1">
      <c r="A1" s="1022" t="s">
        <v>14</v>
      </c>
      <c r="B1" s="1022"/>
      <c r="C1" s="1022"/>
      <c r="D1" s="1022"/>
      <c r="E1" s="16"/>
    </row>
    <row r="2" spans="1:10" ht="33.6" customHeight="1" thickBot="1">
      <c r="A2" s="1029" t="s">
        <v>15</v>
      </c>
      <c r="B2" s="1029"/>
      <c r="C2" s="1029"/>
      <c r="D2" s="1029"/>
    </row>
    <row r="3" spans="1:10" ht="25.35" customHeight="1" thickBot="1">
      <c r="A3" s="62"/>
      <c r="B3" s="63" t="s">
        <v>756</v>
      </c>
      <c r="C3" s="64"/>
      <c r="D3" s="73"/>
      <c r="E3" s="72"/>
    </row>
    <row r="4" spans="1:10" ht="25.35" customHeight="1" thickBot="1">
      <c r="A4" s="62">
        <v>1</v>
      </c>
      <c r="B4" s="52">
        <v>2</v>
      </c>
      <c r="C4" s="52">
        <v>3</v>
      </c>
      <c r="D4" s="52">
        <v>4</v>
      </c>
      <c r="E4" s="19"/>
    </row>
    <row r="5" spans="1:10" ht="44.1" customHeight="1" thickBot="1">
      <c r="A5" s="38" t="s">
        <v>16</v>
      </c>
      <c r="B5" s="1068" t="s">
        <v>719</v>
      </c>
      <c r="C5" s="1069"/>
      <c r="D5" s="1070"/>
      <c r="E5" s="586"/>
      <c r="F5" s="19"/>
    </row>
    <row r="6" spans="1:10" ht="89.1" customHeight="1" thickBot="1">
      <c r="A6" s="290" t="s">
        <v>17</v>
      </c>
      <c r="B6" s="61" t="s">
        <v>18</v>
      </c>
      <c r="C6" s="23" t="s">
        <v>19</v>
      </c>
      <c r="D6" s="76" t="s">
        <v>20</v>
      </c>
      <c r="F6" s="19"/>
    </row>
    <row r="7" spans="1:10" ht="25.35" customHeight="1">
      <c r="A7" s="407" t="s">
        <v>21</v>
      </c>
      <c r="B7" s="940">
        <v>43600274.429753423</v>
      </c>
      <c r="C7" s="1147">
        <v>9683162.5702465735</v>
      </c>
      <c r="D7" s="81">
        <f t="shared" ref="D7:D34" si="0">SUM(B7:C7)</f>
        <v>53283437</v>
      </c>
      <c r="E7" s="431"/>
      <c r="F7" s="432"/>
      <c r="G7" s="48"/>
      <c r="I7" s="48"/>
      <c r="J7" s="48"/>
    </row>
    <row r="8" spans="1:10" ht="25.35" customHeight="1">
      <c r="A8" s="387" t="s">
        <v>22</v>
      </c>
      <c r="B8" s="1123">
        <v>90255203.52015838</v>
      </c>
      <c r="C8" s="1147">
        <v>19406699.479841623</v>
      </c>
      <c r="D8" s="74">
        <f t="shared" si="0"/>
        <v>109661903</v>
      </c>
      <c r="E8" s="409"/>
      <c r="F8" s="48"/>
      <c r="G8" s="48"/>
      <c r="I8" s="48"/>
      <c r="J8" s="48"/>
    </row>
    <row r="9" spans="1:10" ht="25.35" customHeight="1">
      <c r="A9" s="387" t="s">
        <v>23</v>
      </c>
      <c r="B9" s="941">
        <v>35165545.160336338</v>
      </c>
      <c r="C9" s="1147">
        <v>5543604.8396636629</v>
      </c>
      <c r="D9" s="74">
        <f t="shared" si="0"/>
        <v>40709150</v>
      </c>
      <c r="E9" s="409"/>
      <c r="F9" s="48"/>
      <c r="G9" s="48"/>
      <c r="I9" s="48"/>
      <c r="J9" s="48"/>
    </row>
    <row r="10" spans="1:10" ht="25.35" customHeight="1">
      <c r="A10" s="387" t="s">
        <v>24</v>
      </c>
      <c r="B10" s="941">
        <v>13053746.353345605</v>
      </c>
      <c r="C10" s="1147">
        <v>3049204.6466543949</v>
      </c>
      <c r="D10" s="74">
        <f t="shared" si="0"/>
        <v>16102951</v>
      </c>
      <c r="E10" s="409"/>
      <c r="F10" s="48"/>
      <c r="G10" s="48"/>
      <c r="I10" s="48"/>
      <c r="J10" s="48"/>
    </row>
    <row r="11" spans="1:10" ht="25.35" customHeight="1">
      <c r="A11" s="387" t="s">
        <v>25</v>
      </c>
      <c r="B11" s="941">
        <v>51911674.267480284</v>
      </c>
      <c r="C11" s="1147">
        <v>11651335.732519712</v>
      </c>
      <c r="D11" s="74">
        <f t="shared" si="0"/>
        <v>63563010</v>
      </c>
      <c r="E11" s="409"/>
      <c r="F11" s="48"/>
      <c r="G11" s="48"/>
      <c r="I11" s="48"/>
      <c r="J11" s="48"/>
    </row>
    <row r="12" spans="1:10" ht="25.35" customHeight="1">
      <c r="A12" s="387" t="s">
        <v>26</v>
      </c>
      <c r="B12" s="941">
        <v>46221977.178284936</v>
      </c>
      <c r="C12" s="1147">
        <v>7423501.8217150643</v>
      </c>
      <c r="D12" s="74">
        <f t="shared" si="0"/>
        <v>53645479</v>
      </c>
      <c r="E12" s="409"/>
      <c r="F12" s="48"/>
      <c r="G12" s="48"/>
      <c r="I12" s="48"/>
      <c r="J12" s="48"/>
    </row>
    <row r="13" spans="1:10" ht="25.35" customHeight="1">
      <c r="A13" s="387" t="s">
        <v>27</v>
      </c>
      <c r="B13" s="941">
        <v>70522268.071765155</v>
      </c>
      <c r="C13" s="1147">
        <v>17443886.928234838</v>
      </c>
      <c r="D13" s="74">
        <f t="shared" si="0"/>
        <v>87966155</v>
      </c>
      <c r="E13" s="409"/>
      <c r="F13" s="48"/>
      <c r="G13" s="48"/>
      <c r="I13" s="48"/>
      <c r="J13" s="48"/>
    </row>
    <row r="14" spans="1:10" ht="25.35" customHeight="1">
      <c r="A14" s="387" t="s">
        <v>28</v>
      </c>
      <c r="B14" s="941">
        <v>9205482.6022929847</v>
      </c>
      <c r="C14" s="1147">
        <v>1571784.3977070146</v>
      </c>
      <c r="D14" s="74">
        <f t="shared" si="0"/>
        <v>10777267</v>
      </c>
      <c r="E14" s="409"/>
      <c r="F14" s="48"/>
      <c r="G14" s="48"/>
      <c r="I14" s="48"/>
      <c r="J14" s="48"/>
    </row>
    <row r="15" spans="1:10" ht="25.35" customHeight="1">
      <c r="A15" s="387" t="s">
        <v>29</v>
      </c>
      <c r="B15" s="941">
        <v>22103920.083340969</v>
      </c>
      <c r="C15" s="1147">
        <v>4970200.9166590301</v>
      </c>
      <c r="D15" s="74">
        <f t="shared" si="0"/>
        <v>27074121</v>
      </c>
      <c r="E15" s="409"/>
      <c r="F15" s="48"/>
      <c r="G15" s="48"/>
      <c r="I15" s="48"/>
      <c r="J15" s="48"/>
    </row>
    <row r="16" spans="1:10" ht="25.35" customHeight="1">
      <c r="A16" s="387" t="s">
        <v>30</v>
      </c>
      <c r="B16" s="941">
        <v>71153026.980324924</v>
      </c>
      <c r="C16" s="1147">
        <v>13180273.01967508</v>
      </c>
      <c r="D16" s="74">
        <f t="shared" si="0"/>
        <v>84333300</v>
      </c>
      <c r="E16" s="409"/>
      <c r="F16" s="48"/>
      <c r="G16" s="48"/>
      <c r="I16" s="48"/>
      <c r="J16" s="48"/>
    </row>
    <row r="17" spans="1:10" ht="25.35" customHeight="1">
      <c r="A17" s="387" t="s">
        <v>31</v>
      </c>
      <c r="B17" s="941">
        <v>49338008.875280872</v>
      </c>
      <c r="C17" s="1147">
        <v>10681339.124719128</v>
      </c>
      <c r="D17" s="74">
        <f t="shared" si="0"/>
        <v>60019348</v>
      </c>
      <c r="E17" s="409"/>
      <c r="F17" s="48"/>
      <c r="G17" s="48"/>
      <c r="I17" s="48"/>
      <c r="J17" s="48"/>
    </row>
    <row r="18" spans="1:10" ht="25.35" customHeight="1">
      <c r="A18" s="387" t="s">
        <v>32</v>
      </c>
      <c r="B18" s="941">
        <v>16227012.774821987</v>
      </c>
      <c r="C18" s="1147">
        <v>3109791.2251780131</v>
      </c>
      <c r="D18" s="74">
        <f t="shared" si="0"/>
        <v>19336804</v>
      </c>
      <c r="E18" s="409"/>
      <c r="F18" s="48"/>
      <c r="G18" s="48"/>
      <c r="I18" s="48"/>
      <c r="J18" s="48"/>
    </row>
    <row r="19" spans="1:10" ht="25.35" customHeight="1">
      <c r="A19" s="387" t="s">
        <v>33</v>
      </c>
      <c r="B19" s="941">
        <v>21135195.500593662</v>
      </c>
      <c r="C19" s="1147">
        <v>3055669.4994063387</v>
      </c>
      <c r="D19" s="74">
        <f t="shared" si="0"/>
        <v>24190865</v>
      </c>
      <c r="E19" s="409"/>
      <c r="F19" s="48"/>
      <c r="G19" s="48"/>
      <c r="I19" s="48"/>
      <c r="J19" s="48"/>
    </row>
    <row r="20" spans="1:10" ht="25.35" customHeight="1">
      <c r="A20" s="387" t="s">
        <v>34</v>
      </c>
      <c r="B20" s="941">
        <v>31285444.06757804</v>
      </c>
      <c r="C20" s="1147">
        <v>5148765.9324219599</v>
      </c>
      <c r="D20" s="74">
        <f t="shared" si="0"/>
        <v>36434210</v>
      </c>
      <c r="E20" s="409"/>
      <c r="F20" s="48"/>
      <c r="G20" s="48"/>
      <c r="H20" s="48"/>
      <c r="I20" s="48"/>
      <c r="J20" s="48"/>
    </row>
    <row r="21" spans="1:10" ht="25.35" customHeight="1">
      <c r="A21" s="387" t="s">
        <v>35</v>
      </c>
      <c r="B21" s="941">
        <v>165651995.20318142</v>
      </c>
      <c r="C21" s="1147">
        <v>39356905.796818577</v>
      </c>
      <c r="D21" s="74">
        <f t="shared" si="0"/>
        <v>205008901</v>
      </c>
      <c r="E21" s="409"/>
      <c r="F21" s="48"/>
      <c r="G21" s="48"/>
      <c r="I21" s="48"/>
      <c r="J21" s="48"/>
    </row>
    <row r="22" spans="1:10" ht="25.35" customHeight="1">
      <c r="A22" s="387" t="s">
        <v>36</v>
      </c>
      <c r="B22" s="941">
        <v>8949937.6940170676</v>
      </c>
      <c r="C22" s="1147">
        <v>1656741.3059829331</v>
      </c>
      <c r="D22" s="74">
        <f t="shared" si="0"/>
        <v>10606679</v>
      </c>
      <c r="E22" s="409"/>
      <c r="F22" s="48"/>
      <c r="G22" s="48"/>
      <c r="I22" s="48"/>
      <c r="J22" s="48"/>
    </row>
    <row r="23" spans="1:10" ht="25.35" customHeight="1">
      <c r="A23" s="387" t="s">
        <v>37</v>
      </c>
      <c r="B23" s="941">
        <v>24756000.410122402</v>
      </c>
      <c r="C23" s="1147">
        <v>4377734.5898775999</v>
      </c>
      <c r="D23" s="74">
        <f t="shared" si="0"/>
        <v>29133735</v>
      </c>
      <c r="E23" s="409"/>
      <c r="F23" s="48"/>
      <c r="G23" s="48"/>
      <c r="I23" s="48"/>
      <c r="J23" s="48"/>
    </row>
    <row r="24" spans="1:10" ht="25.35" customHeight="1">
      <c r="A24" s="387" t="s">
        <v>38</v>
      </c>
      <c r="B24" s="941">
        <v>65808360.931644589</v>
      </c>
      <c r="C24" s="1147">
        <v>13200326.068355408</v>
      </c>
      <c r="D24" s="74">
        <f t="shared" si="0"/>
        <v>79008687</v>
      </c>
      <c r="E24" s="409"/>
      <c r="F24" s="48"/>
      <c r="G24" s="48"/>
      <c r="I24" s="48"/>
      <c r="J24" s="48"/>
    </row>
    <row r="25" spans="1:10" ht="25.35" customHeight="1">
      <c r="A25" s="387" t="s">
        <v>39</v>
      </c>
      <c r="B25" s="941">
        <v>45144249.785152942</v>
      </c>
      <c r="C25" s="1147">
        <v>6373548.2148470599</v>
      </c>
      <c r="D25" s="74">
        <f t="shared" si="0"/>
        <v>51517798</v>
      </c>
      <c r="E25" s="409"/>
      <c r="F25" s="48"/>
      <c r="G25" s="48"/>
      <c r="I25" s="48"/>
      <c r="J25" s="48"/>
    </row>
    <row r="26" spans="1:10" ht="25.35" customHeight="1">
      <c r="A26" s="387" t="s">
        <v>40</v>
      </c>
      <c r="B26" s="941">
        <v>54382200.078217097</v>
      </c>
      <c r="C26" s="1147">
        <v>7904347.9217829015</v>
      </c>
      <c r="D26" s="74">
        <f t="shared" si="0"/>
        <v>62286548</v>
      </c>
      <c r="E26" s="409"/>
      <c r="F26" s="48"/>
      <c r="G26" s="48"/>
      <c r="I26" s="48"/>
      <c r="J26" s="48"/>
    </row>
    <row r="27" spans="1:10" ht="25.35" customHeight="1">
      <c r="A27" s="387" t="s">
        <v>41</v>
      </c>
      <c r="B27" s="941">
        <v>43580224.848735243</v>
      </c>
      <c r="C27" s="1147">
        <v>6479015.1512647606</v>
      </c>
      <c r="D27" s="74">
        <f t="shared" si="0"/>
        <v>50059240</v>
      </c>
      <c r="E27" s="409"/>
      <c r="F27" s="48"/>
      <c r="G27" s="48"/>
      <c r="I27" s="48"/>
      <c r="J27" s="48"/>
    </row>
    <row r="28" spans="1:10" ht="25.35" customHeight="1">
      <c r="A28" s="387" t="s">
        <v>42</v>
      </c>
      <c r="B28" s="941">
        <v>33932430.755269237</v>
      </c>
      <c r="C28" s="1147">
        <v>4419727.2447307603</v>
      </c>
      <c r="D28" s="74">
        <f t="shared" si="0"/>
        <v>38352158</v>
      </c>
      <c r="E28" s="409"/>
      <c r="F28" s="48"/>
      <c r="G28" s="48"/>
      <c r="I28" s="48"/>
      <c r="J28" s="48"/>
    </row>
    <row r="29" spans="1:10" ht="25.35" customHeight="1">
      <c r="A29" s="387" t="s">
        <v>43</v>
      </c>
      <c r="B29" s="941">
        <v>77492481.402347744</v>
      </c>
      <c r="C29" s="1147">
        <v>15840843.597652253</v>
      </c>
      <c r="D29" s="74">
        <f t="shared" si="0"/>
        <v>93333325</v>
      </c>
      <c r="E29" s="409"/>
      <c r="F29" s="48"/>
      <c r="G29" s="48"/>
      <c r="I29" s="48"/>
      <c r="J29" s="48"/>
    </row>
    <row r="30" spans="1:10" ht="25.35" customHeight="1">
      <c r="A30" s="387" t="s">
        <v>44</v>
      </c>
      <c r="B30" s="941">
        <v>45822834.425018497</v>
      </c>
      <c r="C30" s="1147">
        <v>8042112.5749815032</v>
      </c>
      <c r="D30" s="74">
        <f t="shared" si="0"/>
        <v>53864947</v>
      </c>
      <c r="E30" s="409"/>
      <c r="F30" s="48"/>
      <c r="G30" s="48"/>
      <c r="I30" s="48"/>
      <c r="J30" s="48"/>
    </row>
    <row r="31" spans="1:10" ht="25.35" customHeight="1">
      <c r="A31" s="387" t="s">
        <v>45</v>
      </c>
      <c r="B31" s="941">
        <v>47618457.312297449</v>
      </c>
      <c r="C31" s="1147">
        <v>8663977.6877025533</v>
      </c>
      <c r="D31" s="74">
        <f t="shared" si="0"/>
        <v>56282435</v>
      </c>
      <c r="E31" s="409"/>
      <c r="F31" s="48"/>
      <c r="G31" s="48"/>
      <c r="I31" s="48"/>
      <c r="J31" s="48"/>
    </row>
    <row r="32" spans="1:10" ht="25.35" customHeight="1">
      <c r="A32" s="387" t="s">
        <v>46</v>
      </c>
      <c r="B32" s="941">
        <v>22811855.379114985</v>
      </c>
      <c r="C32" s="1147">
        <v>3719348.6208850164</v>
      </c>
      <c r="D32" s="74">
        <f t="shared" si="0"/>
        <v>26531204</v>
      </c>
      <c r="E32" s="409"/>
      <c r="F32" s="48"/>
      <c r="G32" s="48"/>
      <c r="I32" s="48" t="s">
        <v>47</v>
      </c>
      <c r="J32" s="48"/>
    </row>
    <row r="33" spans="1:12" ht="25.35" customHeight="1">
      <c r="A33" s="387" t="s">
        <v>720</v>
      </c>
      <c r="B33" s="941">
        <v>34145110.16823367</v>
      </c>
      <c r="C33" s="1147">
        <v>7234580.8317663297</v>
      </c>
      <c r="D33" s="74">
        <f t="shared" si="0"/>
        <v>41379691</v>
      </c>
      <c r="E33" s="409"/>
      <c r="F33" s="48"/>
      <c r="G33" s="48"/>
      <c r="I33" s="409"/>
      <c r="J33" s="48"/>
      <c r="K33" s="409"/>
    </row>
    <row r="34" spans="1:12" ht="25.35" customHeight="1" thickBot="1">
      <c r="A34" s="388" t="s">
        <v>48</v>
      </c>
      <c r="B34" s="941">
        <v>110093250.74129009</v>
      </c>
      <c r="C34" s="1147">
        <v>15737996.258709911</v>
      </c>
      <c r="D34" s="75">
        <f t="shared" si="0"/>
        <v>125831247</v>
      </c>
      <c r="E34" s="409"/>
      <c r="F34" s="48"/>
      <c r="G34" s="48"/>
      <c r="I34" s="409"/>
      <c r="J34" s="48"/>
      <c r="K34" s="409"/>
    </row>
    <row r="35" spans="1:12" ht="25.35" customHeight="1" thickBot="1">
      <c r="A35" s="389" t="s">
        <v>49</v>
      </c>
      <c r="B35" s="428">
        <f>SUM(B7:B34)</f>
        <v>1351368168.9999998</v>
      </c>
      <c r="C35" s="428">
        <f>SUM(C7:C34)</f>
        <v>258926426.00000006</v>
      </c>
      <c r="D35" s="401">
        <f>SUM(D7:D34)</f>
        <v>1610294595</v>
      </c>
      <c r="E35" s="429"/>
      <c r="F35" s="48"/>
      <c r="G35" s="48"/>
      <c r="H35" s="48"/>
      <c r="I35" s="409"/>
      <c r="J35" s="48"/>
      <c r="K35" s="409"/>
      <c r="L35" s="410"/>
    </row>
    <row r="36" spans="1:12" ht="19.350000000000001" customHeight="1">
      <c r="A36" s="1071" t="s">
        <v>50</v>
      </c>
      <c r="B36" s="1071"/>
      <c r="C36" s="1071"/>
      <c r="D36" s="1071"/>
      <c r="E36" s="476"/>
      <c r="K36" s="409"/>
    </row>
    <row r="37" spans="1:12" ht="44.45" customHeight="1">
      <c r="A37" s="1072" t="s">
        <v>746</v>
      </c>
      <c r="B37" s="1072"/>
      <c r="C37" s="1072"/>
      <c r="D37" s="1072"/>
      <c r="E37" s="475"/>
      <c r="K37" s="409"/>
    </row>
    <row r="38" spans="1:12" ht="26.45" customHeight="1">
      <c r="A38" s="1042"/>
      <c r="B38" s="1042"/>
      <c r="C38" s="1042"/>
      <c r="D38" s="1042"/>
      <c r="E38" s="475"/>
      <c r="K38" s="409"/>
    </row>
    <row r="39" spans="1:12" ht="36.6" customHeight="1" thickBot="1">
      <c r="A39" s="470" t="s">
        <v>15</v>
      </c>
      <c r="B39" s="471"/>
      <c r="C39" s="471"/>
      <c r="K39" s="169"/>
    </row>
    <row r="40" spans="1:12" ht="24" customHeight="1" thickBot="1">
      <c r="A40" s="44" t="s">
        <v>757</v>
      </c>
      <c r="B40" s="936" t="s">
        <v>769</v>
      </c>
      <c r="C40" s="937"/>
      <c r="D40" s="937"/>
      <c r="E40" s="938"/>
      <c r="F40" s="17" t="s">
        <v>10</v>
      </c>
      <c r="K40" s="169"/>
    </row>
    <row r="41" spans="1:12" ht="22.35" customHeight="1" thickBot="1">
      <c r="A41" s="45">
        <v>1</v>
      </c>
      <c r="B41" s="52">
        <v>2</v>
      </c>
      <c r="C41" s="52">
        <v>3</v>
      </c>
      <c r="D41" s="52">
        <v>4</v>
      </c>
      <c r="E41" s="52">
        <v>5</v>
      </c>
    </row>
    <row r="42" spans="1:12" ht="24.6" customHeight="1" thickBot="1">
      <c r="A42" s="40" t="s">
        <v>17</v>
      </c>
      <c r="B42" s="49" t="s">
        <v>51</v>
      </c>
      <c r="C42" s="50" t="s">
        <v>52</v>
      </c>
      <c r="D42" s="51" t="s">
        <v>53</v>
      </c>
      <c r="E42" s="390" t="s">
        <v>54</v>
      </c>
    </row>
    <row r="43" spans="1:12" ht="63">
      <c r="A43" s="943" t="str">
        <f>A10</f>
        <v>Chipola College</v>
      </c>
      <c r="B43" s="625" t="s">
        <v>758</v>
      </c>
      <c r="C43" s="626"/>
      <c r="D43" s="626">
        <v>650000</v>
      </c>
      <c r="E43" s="627">
        <f t="shared" ref="E43:E53" si="1">C43+D43</f>
        <v>650000</v>
      </c>
    </row>
    <row r="44" spans="1:12" ht="63">
      <c r="A44" s="944" t="str">
        <f>A11</f>
        <v>Daytona State College</v>
      </c>
      <c r="B44" s="628" t="s">
        <v>759</v>
      </c>
      <c r="C44" s="626"/>
      <c r="D44" s="626">
        <v>570000</v>
      </c>
      <c r="E44" s="627">
        <f t="shared" si="1"/>
        <v>570000</v>
      </c>
    </row>
    <row r="45" spans="1:12" ht="84.95" customHeight="1">
      <c r="A45" s="942" t="s">
        <v>25</v>
      </c>
      <c r="B45" s="628" t="s">
        <v>760</v>
      </c>
      <c r="C45" s="626"/>
      <c r="D45" s="626">
        <v>541000</v>
      </c>
      <c r="E45" s="627">
        <f t="shared" si="1"/>
        <v>541000</v>
      </c>
    </row>
    <row r="46" spans="1:12" ht="84.95" customHeight="1">
      <c r="A46" s="942" t="s">
        <v>25</v>
      </c>
      <c r="B46" s="1019" t="s">
        <v>761</v>
      </c>
      <c r="C46" s="1020"/>
      <c r="D46" s="1020">
        <v>1500000</v>
      </c>
      <c r="E46" s="627">
        <f t="shared" si="1"/>
        <v>1500000</v>
      </c>
    </row>
    <row r="47" spans="1:12" ht="84.95" customHeight="1">
      <c r="A47" s="942" t="s">
        <v>718</v>
      </c>
      <c r="B47" s="1019" t="s">
        <v>762</v>
      </c>
      <c r="C47" s="1020"/>
      <c r="D47" s="1020">
        <v>1500000</v>
      </c>
      <c r="E47" s="627">
        <f t="shared" si="1"/>
        <v>1500000</v>
      </c>
      <c r="G47" s="161" t="s">
        <v>10</v>
      </c>
    </row>
    <row r="48" spans="1:12" ht="62.45" customHeight="1">
      <c r="A48" s="942" t="s">
        <v>718</v>
      </c>
      <c r="B48" s="628" t="s">
        <v>763</v>
      </c>
      <c r="C48" s="626"/>
      <c r="D48" s="626">
        <v>2248487</v>
      </c>
      <c r="E48" s="627">
        <f t="shared" si="1"/>
        <v>2248487</v>
      </c>
    </row>
    <row r="49" spans="1:5" ht="62.45" customHeight="1">
      <c r="A49" s="942" t="s">
        <v>35</v>
      </c>
      <c r="B49" s="1019" t="s">
        <v>764</v>
      </c>
      <c r="C49" s="1020"/>
      <c r="D49" s="1020">
        <v>500000</v>
      </c>
      <c r="E49" s="627">
        <f t="shared" si="1"/>
        <v>500000</v>
      </c>
    </row>
    <row r="50" spans="1:5" ht="62.45" customHeight="1">
      <c r="A50" s="942" t="s">
        <v>35</v>
      </c>
      <c r="B50" s="1019" t="s">
        <v>765</v>
      </c>
      <c r="C50" s="1020"/>
      <c r="D50" s="1020">
        <v>2500000</v>
      </c>
      <c r="E50" s="627">
        <f t="shared" si="1"/>
        <v>2500000</v>
      </c>
    </row>
    <row r="51" spans="1:5" ht="62.45" customHeight="1">
      <c r="A51" s="1138" t="s">
        <v>766</v>
      </c>
      <c r="B51" s="1019" t="s">
        <v>767</v>
      </c>
      <c r="C51" s="1020"/>
      <c r="D51" s="1020">
        <v>1500000</v>
      </c>
      <c r="E51" s="1122">
        <f t="shared" si="1"/>
        <v>1500000</v>
      </c>
    </row>
    <row r="52" spans="1:5" ht="62.45" customHeight="1" thickBot="1">
      <c r="A52" s="1143" t="s">
        <v>46</v>
      </c>
      <c r="B52" s="1144" t="s">
        <v>768</v>
      </c>
      <c r="C52" s="1145"/>
      <c r="D52" s="1145">
        <v>1975000</v>
      </c>
      <c r="E52" s="1146">
        <f t="shared" si="1"/>
        <v>1975000</v>
      </c>
    </row>
    <row r="53" spans="1:5" ht="62.45" customHeight="1" thickBot="1">
      <c r="A53" s="1143" t="s">
        <v>34</v>
      </c>
      <c r="B53" s="1144" t="s">
        <v>772</v>
      </c>
      <c r="C53" s="1145"/>
      <c r="D53" s="1145">
        <v>3000000</v>
      </c>
      <c r="E53" s="1146">
        <f t="shared" si="1"/>
        <v>3000000</v>
      </c>
    </row>
    <row r="54" spans="1:5" ht="24.6" customHeight="1" thickBot="1">
      <c r="A54" s="1139" t="s">
        <v>54</v>
      </c>
      <c r="B54" s="1140"/>
      <c r="C54" s="1141">
        <f>SUM(C43:C51)</f>
        <v>0</v>
      </c>
      <c r="D54" s="1141">
        <f>SUM(D43:D53)</f>
        <v>16484487</v>
      </c>
      <c r="E54" s="1142">
        <f>SUM(E43:E53)</f>
        <v>16484487</v>
      </c>
    </row>
    <row r="55" spans="1:5" ht="25.35" customHeight="1">
      <c r="A55" s="17" t="s">
        <v>55</v>
      </c>
    </row>
    <row r="56" spans="1:5" ht="25.35" customHeight="1">
      <c r="D56" s="48"/>
    </row>
    <row r="57" spans="1:5" ht="30.75" customHeight="1" thickBot="1">
      <c r="A57" s="470" t="s">
        <v>15</v>
      </c>
      <c r="B57" s="471"/>
      <c r="C57" s="471"/>
    </row>
    <row r="58" spans="1:5" ht="41.1" customHeight="1" thickBot="1">
      <c r="A58" s="45" t="s">
        <v>721</v>
      </c>
      <c r="B58" s="391" t="s">
        <v>770</v>
      </c>
      <c r="C58" s="16" t="s">
        <v>10</v>
      </c>
      <c r="D58" s="16"/>
    </row>
    <row r="59" spans="1:5" ht="69" customHeight="1" thickBot="1">
      <c r="A59" s="1037" t="s">
        <v>771</v>
      </c>
      <c r="B59" s="1038"/>
      <c r="C59" s="148"/>
    </row>
    <row r="60" spans="1:5" ht="37.35" customHeight="1" thickBot="1">
      <c r="A60" s="357" t="s">
        <v>17</v>
      </c>
      <c r="B60" s="456" t="s">
        <v>49</v>
      </c>
      <c r="D60" s="22"/>
    </row>
    <row r="61" spans="1:5" ht="25.35" customHeight="1" thickBot="1">
      <c r="A61" s="408" t="str">
        <f>A33</f>
        <v>Tallahassee State College</v>
      </c>
      <c r="B61" s="472">
        <v>25000</v>
      </c>
      <c r="C61" s="161"/>
    </row>
    <row r="62" spans="1:5" ht="25.35" customHeight="1" thickBot="1">
      <c r="A62" s="379" t="s">
        <v>49</v>
      </c>
      <c r="B62" s="473">
        <f>SUM(B61:B61)</f>
        <v>25000</v>
      </c>
      <c r="C62" s="392"/>
    </row>
    <row r="63" spans="1:5" ht="24.6" customHeight="1">
      <c r="A63" s="478"/>
      <c r="B63" s="477"/>
      <c r="C63" s="477"/>
    </row>
    <row r="64" spans="1:5" ht="32.1" customHeight="1" thickBot="1">
      <c r="A64" s="470" t="s">
        <v>56</v>
      </c>
      <c r="B64" s="471"/>
      <c r="C64" s="471"/>
    </row>
    <row r="65" spans="1:7" ht="44.45" customHeight="1" thickBot="1">
      <c r="A65" s="38" t="s">
        <v>722</v>
      </c>
      <c r="B65" s="1039" t="s">
        <v>747</v>
      </c>
      <c r="C65" s="1040"/>
      <c r="D65" s="1040"/>
      <c r="E65" s="1041"/>
      <c r="F65" s="18"/>
      <c r="G65" s="16"/>
    </row>
    <row r="66" spans="1:7" ht="87.6" customHeight="1" thickBot="1">
      <c r="A66" s="40" t="s">
        <v>17</v>
      </c>
      <c r="B66" s="24" t="s">
        <v>745</v>
      </c>
      <c r="C66" s="39" t="s">
        <v>57</v>
      </c>
      <c r="D66" s="25" t="s">
        <v>58</v>
      </c>
      <c r="E66" s="26" t="s">
        <v>59</v>
      </c>
      <c r="F66" s="24" t="s">
        <v>60</v>
      </c>
    </row>
    <row r="67" spans="1:7" ht="25.35" customHeight="1">
      <c r="A67" s="629" t="str">
        <f t="shared" ref="A67:A94" si="2">A7</f>
        <v>Eastern Florida State College</v>
      </c>
      <c r="B67" s="411">
        <v>21343920.702796087</v>
      </c>
      <c r="C67" s="411">
        <f t="shared" ref="C67:C94" si="3">B67*0.05</f>
        <v>1067196.0351398045</v>
      </c>
      <c r="D67" s="1077">
        <f t="shared" ref="D67:D94" si="4">IF(C67&gt;500000,0,1)</f>
        <v>0</v>
      </c>
      <c r="E67" s="412">
        <f t="shared" ref="E67:E94" si="5">IF(D67&lt;1,0,B67*0.02)</f>
        <v>0</v>
      </c>
      <c r="F67" s="411">
        <f>C67+E67</f>
        <v>1067196.0351398045</v>
      </c>
    </row>
    <row r="68" spans="1:7" ht="25.35" customHeight="1">
      <c r="A68" s="630" t="str">
        <f t="shared" si="2"/>
        <v>Broward College</v>
      </c>
      <c r="B68" s="20">
        <v>58710588.862885587</v>
      </c>
      <c r="C68" s="20">
        <f t="shared" si="3"/>
        <v>2935529.4431442795</v>
      </c>
      <c r="D68" s="20">
        <f t="shared" si="4"/>
        <v>0</v>
      </c>
      <c r="E68" s="20">
        <f t="shared" si="5"/>
        <v>0</v>
      </c>
      <c r="F68" s="20">
        <f t="shared" ref="F68:F94" si="6">C68+E68</f>
        <v>2935529.4431442795</v>
      </c>
    </row>
    <row r="69" spans="1:7" ht="25.35" customHeight="1">
      <c r="A69" s="630" t="str">
        <f t="shared" si="2"/>
        <v>College of Central Florida</v>
      </c>
      <c r="B69" s="20">
        <v>10824134.7441312</v>
      </c>
      <c r="C69" s="20">
        <f t="shared" si="3"/>
        <v>541206.73720655998</v>
      </c>
      <c r="D69" s="20">
        <f t="shared" si="4"/>
        <v>0</v>
      </c>
      <c r="E69" s="20">
        <f t="shared" si="5"/>
        <v>0</v>
      </c>
      <c r="F69" s="20">
        <f t="shared" si="6"/>
        <v>541206.73720655998</v>
      </c>
    </row>
    <row r="70" spans="1:7" ht="25.35" customHeight="1">
      <c r="A70" s="631" t="str">
        <f t="shared" si="2"/>
        <v>Chipola College</v>
      </c>
      <c r="B70" s="377">
        <v>2572418.5309079303</v>
      </c>
      <c r="C70" s="377">
        <f t="shared" si="3"/>
        <v>128620.92654539652</v>
      </c>
      <c r="D70" s="377">
        <f t="shared" si="4"/>
        <v>1</v>
      </c>
      <c r="E70" s="377">
        <f t="shared" si="5"/>
        <v>51448.370618158609</v>
      </c>
      <c r="F70" s="377">
        <f t="shared" si="6"/>
        <v>180069.29716355514</v>
      </c>
    </row>
    <row r="71" spans="1:7" ht="25.35" customHeight="1">
      <c r="A71" s="630" t="str">
        <f t="shared" si="2"/>
        <v>Daytona State College</v>
      </c>
      <c r="B71" s="20">
        <v>22239203.763797291</v>
      </c>
      <c r="C71" s="20">
        <f t="shared" si="3"/>
        <v>1111960.1881898646</v>
      </c>
      <c r="D71" s="20">
        <f t="shared" si="4"/>
        <v>0</v>
      </c>
      <c r="E71" s="20">
        <f t="shared" si="5"/>
        <v>0</v>
      </c>
      <c r="F71" s="20">
        <f t="shared" si="6"/>
        <v>1111960.1881898646</v>
      </c>
    </row>
    <row r="72" spans="1:7" ht="25.35" customHeight="1">
      <c r="A72" s="630" t="str">
        <f t="shared" si="2"/>
        <v>Florida SouthWestern State College</v>
      </c>
      <c r="B72" s="20">
        <v>21026195.020153396</v>
      </c>
      <c r="C72" s="20">
        <f t="shared" si="3"/>
        <v>1051309.7510076698</v>
      </c>
      <c r="D72" s="20">
        <f t="shared" si="4"/>
        <v>0</v>
      </c>
      <c r="E72" s="20">
        <f t="shared" si="5"/>
        <v>0</v>
      </c>
      <c r="F72" s="20">
        <f t="shared" si="6"/>
        <v>1051309.7510076698</v>
      </c>
    </row>
    <row r="73" spans="1:7" ht="25.35" customHeight="1">
      <c r="A73" s="630" t="str">
        <f t="shared" si="2"/>
        <v>Florida State College at Jacksonville</v>
      </c>
      <c r="B73" s="20">
        <v>37416579.393034577</v>
      </c>
      <c r="C73" s="20">
        <f t="shared" si="3"/>
        <v>1870828.9696517289</v>
      </c>
      <c r="D73" s="20">
        <f t="shared" si="4"/>
        <v>0</v>
      </c>
      <c r="E73" s="20">
        <f t="shared" si="5"/>
        <v>0</v>
      </c>
      <c r="F73" s="20">
        <f t="shared" si="6"/>
        <v>1870828.9696517289</v>
      </c>
    </row>
    <row r="74" spans="1:7" ht="25.35" customHeight="1">
      <c r="A74" s="631" t="str">
        <f t="shared" si="2"/>
        <v>College of the Florida Keys</v>
      </c>
      <c r="B74" s="377">
        <v>2558702.4277445842</v>
      </c>
      <c r="C74" s="377">
        <f t="shared" si="3"/>
        <v>127935.12138722921</v>
      </c>
      <c r="D74" s="377">
        <f t="shared" si="4"/>
        <v>1</v>
      </c>
      <c r="E74" s="377">
        <f t="shared" si="5"/>
        <v>51174.048554891684</v>
      </c>
      <c r="F74" s="377">
        <f t="shared" si="6"/>
        <v>179109.16994212091</v>
      </c>
    </row>
    <row r="75" spans="1:7" ht="25.35" customHeight="1">
      <c r="A75" s="631" t="str">
        <f t="shared" si="2"/>
        <v>Gulf Coast State College</v>
      </c>
      <c r="B75" s="377">
        <v>7257684.5405805968</v>
      </c>
      <c r="C75" s="377">
        <f t="shared" si="3"/>
        <v>362884.22702902986</v>
      </c>
      <c r="D75" s="377">
        <f t="shared" si="4"/>
        <v>1</v>
      </c>
      <c r="E75" s="377">
        <f t="shared" si="5"/>
        <v>145153.69081161194</v>
      </c>
      <c r="F75" s="377">
        <f t="shared" si="6"/>
        <v>508037.91784064181</v>
      </c>
    </row>
    <row r="76" spans="1:7" ht="25.35" customHeight="1">
      <c r="A76" s="630" t="str">
        <f t="shared" si="2"/>
        <v>Hillsborough Community College</v>
      </c>
      <c r="B76" s="20">
        <v>44262235.065613717</v>
      </c>
      <c r="C76" s="20">
        <f>B76*0.05</f>
        <v>2213111.7532806857</v>
      </c>
      <c r="D76" s="20">
        <f t="shared" si="4"/>
        <v>0</v>
      </c>
      <c r="E76" s="20">
        <f t="shared" si="5"/>
        <v>0</v>
      </c>
      <c r="F76" s="20">
        <f t="shared" si="6"/>
        <v>2213111.7532806857</v>
      </c>
    </row>
    <row r="77" spans="1:7" ht="25.35" customHeight="1">
      <c r="A77" s="630" t="str">
        <f t="shared" si="2"/>
        <v>Indian River State College</v>
      </c>
      <c r="B77" s="20">
        <v>24017342.200046379</v>
      </c>
      <c r="C77" s="20">
        <f t="shared" si="3"/>
        <v>1200867.1100023191</v>
      </c>
      <c r="D77" s="20">
        <f t="shared" si="4"/>
        <v>0</v>
      </c>
      <c r="E77" s="20">
        <f t="shared" si="5"/>
        <v>0</v>
      </c>
      <c r="F77" s="20">
        <f t="shared" si="6"/>
        <v>1200867.1100023191</v>
      </c>
    </row>
    <row r="78" spans="1:7" ht="25.35" customHeight="1">
      <c r="A78" s="631" t="str">
        <f t="shared" si="2"/>
        <v>Florida Gateway College</v>
      </c>
      <c r="B78" s="377">
        <v>4502728.5670378795</v>
      </c>
      <c r="C78" s="377">
        <f t="shared" si="3"/>
        <v>225136.42835189399</v>
      </c>
      <c r="D78" s="377">
        <f t="shared" si="4"/>
        <v>1</v>
      </c>
      <c r="E78" s="377">
        <f t="shared" si="5"/>
        <v>90054.571340757597</v>
      </c>
      <c r="F78" s="377">
        <f t="shared" si="6"/>
        <v>315190.99969265156</v>
      </c>
    </row>
    <row r="79" spans="1:7" ht="25.35" customHeight="1">
      <c r="A79" s="631" t="str">
        <f t="shared" si="2"/>
        <v>Lake-Sumter State College</v>
      </c>
      <c r="B79" s="377">
        <v>7039410.8568977257</v>
      </c>
      <c r="C79" s="377">
        <f t="shared" si="3"/>
        <v>351970.54284488631</v>
      </c>
      <c r="D79" s="377">
        <f t="shared" si="4"/>
        <v>1</v>
      </c>
      <c r="E79" s="377">
        <f t="shared" si="5"/>
        <v>140788.21713795452</v>
      </c>
      <c r="F79" s="377">
        <f t="shared" si="6"/>
        <v>492758.75998284086</v>
      </c>
    </row>
    <row r="80" spans="1:7" ht="25.35" customHeight="1">
      <c r="A80" s="630" t="str">
        <f t="shared" si="2"/>
        <v>State College of Florida, Manatee-Sarasota</v>
      </c>
      <c r="B80" s="20">
        <v>15493697.017745752</v>
      </c>
      <c r="C80" s="20">
        <f t="shared" si="3"/>
        <v>774684.85088728764</v>
      </c>
      <c r="D80" s="20">
        <f t="shared" si="4"/>
        <v>0</v>
      </c>
      <c r="E80" s="20">
        <f t="shared" si="5"/>
        <v>0</v>
      </c>
      <c r="F80" s="20">
        <f t="shared" si="6"/>
        <v>774684.85088728764</v>
      </c>
    </row>
    <row r="81" spans="1:6" ht="25.35" customHeight="1">
      <c r="A81" s="630" t="str">
        <f t="shared" si="2"/>
        <v>Miami Dade College</v>
      </c>
      <c r="B81" s="20">
        <v>115592111.5884901</v>
      </c>
      <c r="C81" s="20">
        <f t="shared" si="3"/>
        <v>5779605.5794245051</v>
      </c>
      <c r="D81" s="20">
        <f t="shared" si="4"/>
        <v>0</v>
      </c>
      <c r="E81" s="20">
        <f t="shared" si="5"/>
        <v>0</v>
      </c>
      <c r="F81" s="20">
        <f t="shared" si="6"/>
        <v>5779605.5794245051</v>
      </c>
    </row>
    <row r="82" spans="1:6" ht="25.35" customHeight="1">
      <c r="A82" s="631" t="str">
        <f t="shared" si="2"/>
        <v>North Florida College</v>
      </c>
      <c r="B82" s="377">
        <v>1657248.7055421218</v>
      </c>
      <c r="C82" s="377">
        <f t="shared" si="3"/>
        <v>82862.435277106095</v>
      </c>
      <c r="D82" s="377">
        <f t="shared" si="4"/>
        <v>1</v>
      </c>
      <c r="E82" s="377">
        <f t="shared" si="5"/>
        <v>33144.974110842435</v>
      </c>
      <c r="F82" s="377">
        <f t="shared" si="6"/>
        <v>116007.40938794853</v>
      </c>
    </row>
    <row r="83" spans="1:6" ht="25.35" customHeight="1">
      <c r="A83" s="631" t="str">
        <f t="shared" si="2"/>
        <v>Northwest Florida State College</v>
      </c>
      <c r="B83" s="377">
        <v>8451652.197534265</v>
      </c>
      <c r="C83" s="377">
        <f t="shared" si="3"/>
        <v>422582.60987671325</v>
      </c>
      <c r="D83" s="377">
        <f t="shared" si="4"/>
        <v>1</v>
      </c>
      <c r="E83" s="377">
        <f t="shared" si="5"/>
        <v>169033.0439506853</v>
      </c>
      <c r="F83" s="377">
        <f t="shared" si="6"/>
        <v>591615.65382739855</v>
      </c>
    </row>
    <row r="84" spans="1:6" ht="25.35" customHeight="1">
      <c r="A84" s="630" t="str">
        <f t="shared" si="2"/>
        <v>Palm Beach State College</v>
      </c>
      <c r="B84" s="20">
        <v>40580920.396891579</v>
      </c>
      <c r="C84" s="20">
        <f t="shared" si="3"/>
        <v>2029046.019844579</v>
      </c>
      <c r="D84" s="20">
        <f t="shared" si="4"/>
        <v>0</v>
      </c>
      <c r="E84" s="20">
        <f t="shared" si="5"/>
        <v>0</v>
      </c>
      <c r="F84" s="20">
        <f t="shared" si="6"/>
        <v>2029046.019844579</v>
      </c>
    </row>
    <row r="85" spans="1:6" ht="25.35" customHeight="1">
      <c r="A85" s="630" t="str">
        <f t="shared" si="2"/>
        <v>Pasco-Hernando State College</v>
      </c>
      <c r="B85" s="20">
        <v>12738234.333178356</v>
      </c>
      <c r="C85" s="20">
        <f t="shared" si="3"/>
        <v>636911.71665891784</v>
      </c>
      <c r="D85" s="20">
        <f t="shared" si="4"/>
        <v>0</v>
      </c>
      <c r="E85" s="20">
        <f t="shared" si="5"/>
        <v>0</v>
      </c>
      <c r="F85" s="20">
        <f t="shared" si="6"/>
        <v>636911.71665891784</v>
      </c>
    </row>
    <row r="86" spans="1:6" ht="25.35" customHeight="1">
      <c r="A86" s="630" t="str">
        <f t="shared" si="2"/>
        <v>Pensacola State College</v>
      </c>
      <c r="B86" s="20">
        <v>14542196.654085513</v>
      </c>
      <c r="C86" s="20">
        <f t="shared" si="3"/>
        <v>727109.83270427573</v>
      </c>
      <c r="D86" s="20">
        <f t="shared" si="4"/>
        <v>0</v>
      </c>
      <c r="E86" s="20">
        <f t="shared" si="5"/>
        <v>0</v>
      </c>
      <c r="F86" s="20">
        <f t="shared" si="6"/>
        <v>727109.83270427573</v>
      </c>
    </row>
    <row r="87" spans="1:6" ht="25.35" customHeight="1">
      <c r="A87" s="630" t="str">
        <f t="shared" si="2"/>
        <v>Polk State College</v>
      </c>
      <c r="B87" s="20">
        <v>12813479.263554951</v>
      </c>
      <c r="C87" s="20">
        <f t="shared" si="3"/>
        <v>640673.96317774756</v>
      </c>
      <c r="D87" s="20">
        <f t="shared" si="4"/>
        <v>0</v>
      </c>
      <c r="E87" s="20">
        <f t="shared" si="5"/>
        <v>0</v>
      </c>
      <c r="F87" s="20">
        <f t="shared" si="6"/>
        <v>640673.96317774756</v>
      </c>
    </row>
    <row r="88" spans="1:6" ht="25.35" customHeight="1">
      <c r="A88" s="631" t="str">
        <f t="shared" si="2"/>
        <v>St. Johns River State College</v>
      </c>
      <c r="B88" s="377">
        <v>7749149.0055809645</v>
      </c>
      <c r="C88" s="377">
        <f t="shared" si="3"/>
        <v>387457.45027904824</v>
      </c>
      <c r="D88" s="377">
        <f t="shared" si="4"/>
        <v>1</v>
      </c>
      <c r="E88" s="377">
        <f t="shared" si="5"/>
        <v>154982.98011161928</v>
      </c>
      <c r="F88" s="377">
        <f t="shared" si="6"/>
        <v>542440.43039066752</v>
      </c>
    </row>
    <row r="89" spans="1:6" ht="25.35" customHeight="1">
      <c r="A89" s="630" t="str">
        <f t="shared" si="2"/>
        <v>St. Petersburg College</v>
      </c>
      <c r="B89" s="20">
        <v>38045061.348271757</v>
      </c>
      <c r="C89" s="20">
        <f t="shared" si="3"/>
        <v>1902253.0674135881</v>
      </c>
      <c r="D89" s="20">
        <f t="shared" si="4"/>
        <v>0</v>
      </c>
      <c r="E89" s="20">
        <f t="shared" si="5"/>
        <v>0</v>
      </c>
      <c r="F89" s="20">
        <f t="shared" si="6"/>
        <v>1902253.0674135881</v>
      </c>
    </row>
    <row r="90" spans="1:6" ht="25.35" customHeight="1">
      <c r="A90" s="630" t="str">
        <f t="shared" si="2"/>
        <v>Santa Fe College</v>
      </c>
      <c r="B90" s="20">
        <v>26232451.431537766</v>
      </c>
      <c r="C90" s="20">
        <f t="shared" si="3"/>
        <v>1311622.5715768884</v>
      </c>
      <c r="D90" s="20">
        <f t="shared" si="4"/>
        <v>0</v>
      </c>
      <c r="E90" s="20">
        <f t="shared" si="5"/>
        <v>0</v>
      </c>
      <c r="F90" s="20">
        <f t="shared" si="6"/>
        <v>1311622.5715768884</v>
      </c>
    </row>
    <row r="91" spans="1:6" ht="25.35" customHeight="1">
      <c r="A91" s="630" t="str">
        <f t="shared" si="2"/>
        <v>Seminole State College of Florida</v>
      </c>
      <c r="B91" s="20">
        <v>25194497.498493366</v>
      </c>
      <c r="C91" s="20">
        <f t="shared" si="3"/>
        <v>1259724.8749246683</v>
      </c>
      <c r="D91" s="20">
        <f t="shared" si="4"/>
        <v>0</v>
      </c>
      <c r="E91" s="20">
        <f t="shared" si="5"/>
        <v>0</v>
      </c>
      <c r="F91" s="20">
        <f t="shared" si="6"/>
        <v>1259724.8749246683</v>
      </c>
    </row>
    <row r="92" spans="1:6" ht="25.35" customHeight="1">
      <c r="A92" s="631" t="str">
        <f t="shared" si="2"/>
        <v>South Florida State College</v>
      </c>
      <c r="B92" s="377">
        <v>4045974.0797884515</v>
      </c>
      <c r="C92" s="377">
        <f t="shared" si="3"/>
        <v>202298.70398942259</v>
      </c>
      <c r="D92" s="377">
        <f t="shared" si="4"/>
        <v>1</v>
      </c>
      <c r="E92" s="377">
        <f t="shared" si="5"/>
        <v>80919.48159576903</v>
      </c>
      <c r="F92" s="377">
        <f t="shared" si="6"/>
        <v>283218.18558519159</v>
      </c>
    </row>
    <row r="93" spans="1:6" ht="25.35" customHeight="1">
      <c r="A93" s="630" t="str">
        <f t="shared" si="2"/>
        <v>Tallahassee State College</v>
      </c>
      <c r="B93" s="20">
        <v>24628352.217420455</v>
      </c>
      <c r="C93" s="20">
        <f t="shared" si="3"/>
        <v>1231417.6108710228</v>
      </c>
      <c r="D93" s="20">
        <f t="shared" si="4"/>
        <v>0</v>
      </c>
      <c r="E93" s="20">
        <f t="shared" si="5"/>
        <v>0</v>
      </c>
      <c r="F93" s="20">
        <f t="shared" si="6"/>
        <v>1231417.6108710228</v>
      </c>
    </row>
    <row r="94" spans="1:6" ht="25.35" customHeight="1" thickBot="1">
      <c r="A94" s="630" t="str">
        <f t="shared" si="2"/>
        <v>Valencia College</v>
      </c>
      <c r="B94" s="27">
        <v>95888317.353704765</v>
      </c>
      <c r="C94" s="27">
        <f t="shared" si="3"/>
        <v>4794415.8676852388</v>
      </c>
      <c r="D94" s="27">
        <f t="shared" si="4"/>
        <v>0</v>
      </c>
      <c r="E94" s="27">
        <f t="shared" si="5"/>
        <v>0</v>
      </c>
      <c r="F94" s="27">
        <f t="shared" si="6"/>
        <v>4794415.8676852388</v>
      </c>
    </row>
    <row r="95" spans="1:6" ht="25.35" customHeight="1" thickBot="1">
      <c r="A95" s="65" t="s">
        <v>49</v>
      </c>
      <c r="B95" s="413">
        <f>SUM(B67:B94)</f>
        <v>707424487.76744711</v>
      </c>
      <c r="C95" s="413">
        <f>SUM(C67:C94)</f>
        <v>35371224.388372362</v>
      </c>
      <c r="D95" s="66">
        <f>SUM(D67:D94)</f>
        <v>9</v>
      </c>
      <c r="E95" s="413">
        <f>SUM(E67:E94)</f>
        <v>916699.3782322905</v>
      </c>
      <c r="F95" s="414">
        <f>SUM(C95+E95)</f>
        <v>36287923.766604654</v>
      </c>
    </row>
    <row r="96" spans="1:6" ht="25.35" customHeight="1">
      <c r="A96" s="77"/>
    </row>
    <row r="97" spans="1:50" ht="25.35" customHeight="1">
      <c r="A97" s="78" t="s">
        <v>61</v>
      </c>
    </row>
    <row r="98" spans="1:50" ht="25.35" customHeight="1">
      <c r="A98" s="1030" t="s">
        <v>748</v>
      </c>
      <c r="B98" s="1030"/>
      <c r="C98" s="1030"/>
      <c r="D98" s="1030"/>
      <c r="E98" s="1030"/>
      <c r="F98" s="1030"/>
      <c r="G98" s="1030"/>
      <c r="H98" s="1030"/>
      <c r="I98" s="1030"/>
      <c r="J98" s="1030"/>
      <c r="K98" s="1030"/>
      <c r="L98" s="1030"/>
      <c r="M98" s="1030"/>
      <c r="N98" s="1030"/>
      <c r="O98" s="1030"/>
      <c r="P98" s="1030"/>
      <c r="Q98" s="1030"/>
      <c r="R98" s="1030"/>
    </row>
    <row r="99" spans="1:50" ht="20.25" customHeight="1">
      <c r="A99" s="1028" t="s">
        <v>62</v>
      </c>
      <c r="B99" s="1028"/>
      <c r="C99" s="1028"/>
      <c r="D99" s="1028"/>
      <c r="E99" s="1028"/>
      <c r="F99" s="1028"/>
      <c r="G99" s="1028"/>
      <c r="H99" s="1028"/>
      <c r="I99" s="1028"/>
      <c r="J99" s="1028"/>
      <c r="K99" s="1028"/>
      <c r="L99" s="1028"/>
      <c r="M99" s="1028"/>
      <c r="N99" s="1028"/>
      <c r="O99" s="1028"/>
      <c r="P99" s="1028"/>
      <c r="Q99" s="1028"/>
      <c r="R99" s="1028"/>
      <c r="S99" s="474"/>
    </row>
    <row r="100" spans="1:50" ht="20.25" customHeight="1">
      <c r="A100" s="458" t="s">
        <v>63</v>
      </c>
      <c r="B100" s="458"/>
      <c r="C100" s="458"/>
      <c r="D100" s="458"/>
      <c r="E100" s="458"/>
      <c r="F100" s="458"/>
      <c r="G100" s="458"/>
      <c r="H100" s="458"/>
      <c r="I100" s="458"/>
      <c r="J100" s="458"/>
      <c r="K100" s="458"/>
      <c r="L100" s="458"/>
      <c r="M100" s="458"/>
      <c r="N100" s="458"/>
      <c r="O100" s="458"/>
      <c r="P100" s="458"/>
      <c r="Q100" s="458"/>
      <c r="R100" s="458"/>
    </row>
    <row r="101" spans="1:50" ht="20.25" customHeight="1">
      <c r="A101" s="1028" t="s">
        <v>64</v>
      </c>
      <c r="B101" s="1028"/>
      <c r="C101" s="1028"/>
      <c r="D101" s="1028"/>
      <c r="E101" s="1028"/>
      <c r="F101" s="1028"/>
      <c r="G101" s="1028"/>
      <c r="H101" s="1028"/>
      <c r="I101" s="1028"/>
      <c r="J101" s="1028"/>
      <c r="K101" s="1028"/>
      <c r="L101" s="1028"/>
      <c r="M101" s="1028"/>
      <c r="N101" s="1028"/>
      <c r="O101" s="1028"/>
      <c r="P101" s="1028"/>
      <c r="Q101" s="1028"/>
      <c r="R101" s="1028"/>
    </row>
    <row r="102" spans="1:50" ht="20.25" customHeight="1">
      <c r="A102" s="1028"/>
      <c r="B102" s="1028"/>
      <c r="C102" s="1028"/>
      <c r="D102" s="1028"/>
      <c r="E102" s="1028"/>
      <c r="F102" s="1028"/>
      <c r="G102" s="1028"/>
    </row>
    <row r="103" spans="1:50" ht="32.450000000000003" customHeight="1" thickBot="1">
      <c r="E103" s="469"/>
      <c r="F103" s="469"/>
      <c r="G103" s="469"/>
    </row>
    <row r="104" spans="1:50" ht="43.35" customHeight="1" thickBot="1">
      <c r="A104" s="47" t="s">
        <v>749</v>
      </c>
      <c r="B104" s="1023" t="s">
        <v>753</v>
      </c>
      <c r="C104" s="1024"/>
      <c r="D104" s="1025"/>
      <c r="E104" s="1026" t="s">
        <v>65</v>
      </c>
      <c r="F104" s="1026"/>
      <c r="G104" s="1026"/>
      <c r="H104" s="1026"/>
      <c r="I104" s="1026"/>
      <c r="J104" s="1026"/>
      <c r="K104" s="1026"/>
      <c r="L104" s="1026"/>
      <c r="M104" s="1026"/>
      <c r="N104" s="1026"/>
      <c r="O104" s="1026"/>
      <c r="P104" s="1026"/>
      <c r="Q104" s="1026"/>
      <c r="R104" s="1026"/>
      <c r="S104" s="1027"/>
      <c r="T104" s="19"/>
      <c r="U104" s="19"/>
      <c r="AC104" s="19"/>
      <c r="AK104" s="384"/>
    </row>
    <row r="105" spans="1:50" ht="39" customHeight="1" thickBot="1">
      <c r="A105" s="46">
        <v>1</v>
      </c>
      <c r="B105" s="44">
        <v>2</v>
      </c>
      <c r="C105" s="1026">
        <v>3</v>
      </c>
      <c r="D105" s="1027">
        <v>4</v>
      </c>
      <c r="E105" s="1026">
        <v>5</v>
      </c>
      <c r="F105" s="1026">
        <v>6</v>
      </c>
      <c r="G105" s="1026">
        <v>7</v>
      </c>
      <c r="H105" s="1026">
        <v>8</v>
      </c>
      <c r="I105" s="1026">
        <v>9</v>
      </c>
      <c r="J105" s="1026">
        <v>10</v>
      </c>
      <c r="K105" s="1026">
        <v>11</v>
      </c>
      <c r="L105" s="1026">
        <v>12</v>
      </c>
      <c r="M105" s="1026">
        <v>13</v>
      </c>
      <c r="N105" s="1026">
        <v>14</v>
      </c>
      <c r="O105" s="1026">
        <v>15</v>
      </c>
      <c r="P105" s="1026">
        <v>16</v>
      </c>
      <c r="Q105" s="1026">
        <v>17</v>
      </c>
      <c r="R105" s="1026">
        <v>18</v>
      </c>
      <c r="S105" s="1027">
        <v>19</v>
      </c>
      <c r="T105" s="1064" t="s">
        <v>49</v>
      </c>
      <c r="U105" s="28"/>
      <c r="V105" s="44">
        <v>20</v>
      </c>
      <c r="W105" s="1026">
        <v>21</v>
      </c>
      <c r="X105" s="1026">
        <v>22</v>
      </c>
      <c r="Y105" s="58"/>
      <c r="Z105" s="1026">
        <v>23</v>
      </c>
      <c r="AA105" s="1026">
        <v>24</v>
      </c>
      <c r="AB105" s="1027">
        <v>25</v>
      </c>
      <c r="AC105" s="31"/>
    </row>
    <row r="106" spans="1:50" ht="29.45" customHeight="1" thickBot="1">
      <c r="A106" s="55" t="s">
        <v>67</v>
      </c>
      <c r="B106" s="1073" t="s">
        <v>68</v>
      </c>
      <c r="C106" s="1074"/>
      <c r="D106" s="1075"/>
      <c r="E106" s="30"/>
      <c r="G106" s="1045"/>
      <c r="H106" s="1045"/>
      <c r="I106" s="1045"/>
      <c r="J106" s="1045" t="s">
        <v>69</v>
      </c>
      <c r="K106" s="1045"/>
      <c r="L106" s="1045"/>
      <c r="M106" s="1045"/>
      <c r="N106" s="1045"/>
      <c r="O106" s="1045"/>
      <c r="P106" s="1045"/>
      <c r="Q106" s="1058" t="s">
        <v>70</v>
      </c>
      <c r="R106" s="1059"/>
      <c r="S106" s="1060"/>
      <c r="T106" s="1065" t="s">
        <v>693</v>
      </c>
      <c r="U106" s="32"/>
      <c r="V106" s="33"/>
      <c r="W106" s="34"/>
      <c r="X106" s="35"/>
      <c r="Y106" s="59"/>
      <c r="Z106" s="1046"/>
      <c r="AA106" s="1047"/>
      <c r="AB106" s="1048"/>
      <c r="AC106" s="19"/>
      <c r="AD106" s="1137" t="s">
        <v>750</v>
      </c>
      <c r="AF106" s="29"/>
    </row>
    <row r="107" spans="1:50" ht="66" customHeight="1" thickBot="1">
      <c r="A107" s="36"/>
      <c r="B107" s="44" t="s">
        <v>71</v>
      </c>
      <c r="C107" s="1026"/>
      <c r="D107" s="1027"/>
      <c r="E107" s="44" t="s">
        <v>72</v>
      </c>
      <c r="F107" s="1026"/>
      <c r="G107" s="1027"/>
      <c r="H107" s="44" t="s">
        <v>73</v>
      </c>
      <c r="I107" s="1026"/>
      <c r="J107" s="1027"/>
      <c r="K107" s="1034" t="s">
        <v>74</v>
      </c>
      <c r="L107" s="1034"/>
      <c r="M107" s="1034"/>
      <c r="N107" s="38" t="s">
        <v>75</v>
      </c>
      <c r="O107" s="1035"/>
      <c r="P107" s="39"/>
      <c r="Q107" s="1061" t="s">
        <v>717</v>
      </c>
      <c r="R107" s="1062"/>
      <c r="S107" s="1063"/>
      <c r="T107" s="1121"/>
      <c r="U107" s="21"/>
      <c r="V107" s="1031" t="s">
        <v>78</v>
      </c>
      <c r="W107" s="1032"/>
      <c r="X107" s="1036"/>
      <c r="Y107" s="1066"/>
      <c r="Z107" s="1031" t="s">
        <v>79</v>
      </c>
      <c r="AA107" s="1032"/>
      <c r="AB107" s="1033"/>
      <c r="AD107" s="43" t="s">
        <v>80</v>
      </c>
      <c r="AF107" s="19"/>
      <c r="AI107" s="1067" t="s">
        <v>694</v>
      </c>
      <c r="AJ107" s="1067"/>
      <c r="AK107" s="1067"/>
      <c r="AL107" s="1067"/>
      <c r="AM107" s="1067"/>
      <c r="AN107" s="1067"/>
      <c r="AO107" s="1067"/>
    </row>
    <row r="108" spans="1:50" ht="87" customHeight="1" thickBot="1">
      <c r="A108" s="40" t="s">
        <v>17</v>
      </c>
      <c r="B108" s="951" t="s">
        <v>81</v>
      </c>
      <c r="C108" s="382"/>
      <c r="D108" s="563" t="s">
        <v>54</v>
      </c>
      <c r="E108" s="950" t="s">
        <v>81</v>
      </c>
      <c r="F108" s="949" t="s">
        <v>82</v>
      </c>
      <c r="G108" s="19" t="s">
        <v>54</v>
      </c>
      <c r="H108" s="952" t="s">
        <v>81</v>
      </c>
      <c r="I108" s="953" t="s">
        <v>82</v>
      </c>
      <c r="J108" s="57" t="s">
        <v>54</v>
      </c>
      <c r="K108" s="954" t="s">
        <v>81</v>
      </c>
      <c r="L108" s="955" t="s">
        <v>82</v>
      </c>
      <c r="M108" s="592" t="s">
        <v>54</v>
      </c>
      <c r="N108" s="956" t="s">
        <v>81</v>
      </c>
      <c r="O108" s="955" t="s">
        <v>82</v>
      </c>
      <c r="P108" s="533" t="s">
        <v>54</v>
      </c>
      <c r="Q108" s="956" t="s">
        <v>81</v>
      </c>
      <c r="R108" s="949" t="s">
        <v>82</v>
      </c>
      <c r="S108" s="57" t="s">
        <v>54</v>
      </c>
      <c r="T108" s="1120" t="s">
        <v>77</v>
      </c>
      <c r="V108" s="957" t="s">
        <v>81</v>
      </c>
      <c r="W108" s="958" t="s">
        <v>82</v>
      </c>
      <c r="X108" s="632" t="s">
        <v>54</v>
      </c>
      <c r="Y108" s="56"/>
      <c r="Z108" s="37" t="s">
        <v>81</v>
      </c>
      <c r="AA108" s="959" t="s">
        <v>82</v>
      </c>
      <c r="AB108" s="80" t="s">
        <v>54</v>
      </c>
      <c r="AD108" s="40" t="s">
        <v>17</v>
      </c>
      <c r="AE108" s="960" t="s">
        <v>83</v>
      </c>
      <c r="AF108" s="961" t="s">
        <v>84</v>
      </c>
      <c r="AG108" s="23" t="s">
        <v>85</v>
      </c>
      <c r="AR108" s="28"/>
      <c r="AS108" s="28"/>
      <c r="AT108" s="28"/>
    </row>
    <row r="109" spans="1:50" ht="24.6" customHeight="1">
      <c r="A109" s="378" t="str">
        <f t="shared" ref="A109:A136" si="7">A7</f>
        <v>Eastern Florida State College</v>
      </c>
      <c r="B109" s="459">
        <v>915</v>
      </c>
      <c r="C109" s="1076"/>
      <c r="D109" s="945">
        <f t="shared" ref="D109:D136" si="8">B109+C109</f>
        <v>915</v>
      </c>
      <c r="E109" s="1049">
        <v>4409.036589992068</v>
      </c>
      <c r="F109" s="460">
        <v>221.0982515432631</v>
      </c>
      <c r="G109" s="393">
        <f t="shared" ref="G109:G136" si="9">E109+F109</f>
        <v>4630.1348415353314</v>
      </c>
      <c r="H109" s="1114">
        <v>1630.3516883116883</v>
      </c>
      <c r="I109" s="1115">
        <v>56.467994227994225</v>
      </c>
      <c r="J109" s="393">
        <f>H109+I109</f>
        <v>1686.8196825396826</v>
      </c>
      <c r="K109" s="461">
        <v>200.18078512396693</v>
      </c>
      <c r="L109" s="462">
        <v>29.819214876033058</v>
      </c>
      <c r="M109" s="54">
        <f t="shared" ref="M109:M136" si="10">K109+L109</f>
        <v>230</v>
      </c>
      <c r="N109" s="461">
        <v>0</v>
      </c>
      <c r="O109" s="462">
        <v>0</v>
      </c>
      <c r="P109" s="54">
        <f t="shared" ref="P109:P136" si="11">N109+O109</f>
        <v>0</v>
      </c>
      <c r="Q109" s="461">
        <v>313.48756635931829</v>
      </c>
      <c r="R109" s="463">
        <v>21.506007264599049</v>
      </c>
      <c r="S109" s="393">
        <f t="shared" ref="S109:S136" si="12">Q109+R109</f>
        <v>334.99357362391731</v>
      </c>
      <c r="T109" s="54">
        <f t="shared" ref="T109:T136" si="13">D109+G109+J109+M109+P109+S109</f>
        <v>7796.9480976989316</v>
      </c>
      <c r="V109" s="633">
        <f>X109-W109</f>
        <v>0</v>
      </c>
      <c r="W109" s="464">
        <v>0</v>
      </c>
      <c r="X109" s="465">
        <v>0</v>
      </c>
      <c r="Y109" s="79"/>
      <c r="Z109" s="398">
        <f>AB109-AA109</f>
        <v>0</v>
      </c>
      <c r="AA109" s="466">
        <v>0</v>
      </c>
      <c r="AB109" s="634">
        <f t="shared" ref="AB109:AB136" si="14">AG109</f>
        <v>0</v>
      </c>
      <c r="AD109" s="378" t="str">
        <f t="shared" ref="AD109:AD136" si="15">A109</f>
        <v>Eastern Florida State College</v>
      </c>
      <c r="AE109" s="467">
        <v>0</v>
      </c>
      <c r="AF109" s="467">
        <v>0</v>
      </c>
      <c r="AG109" s="400">
        <f t="shared" ref="AG109:AG136" si="16">AE109+AF109</f>
        <v>0</v>
      </c>
      <c r="AI109" s="1044" t="s">
        <v>86</v>
      </c>
      <c r="AJ109" s="1044"/>
      <c r="AK109" s="1044"/>
      <c r="AL109" s="1044"/>
      <c r="AM109" s="1044"/>
      <c r="AN109" s="1044"/>
      <c r="AO109" s="42">
        <f>X137+AB137</f>
        <v>3532</v>
      </c>
      <c r="AR109" s="28"/>
      <c r="AS109" s="28"/>
      <c r="AT109" s="28"/>
    </row>
    <row r="110" spans="1:50" ht="25.35" customHeight="1">
      <c r="A110" s="635" t="str">
        <f t="shared" si="7"/>
        <v>Broward College</v>
      </c>
      <c r="B110" s="609">
        <v>1082</v>
      </c>
      <c r="C110" s="615"/>
      <c r="D110" s="946">
        <f t="shared" si="8"/>
        <v>1082</v>
      </c>
      <c r="E110" s="1050">
        <v>10754.786556714595</v>
      </c>
      <c r="F110" s="617">
        <v>616.13231055978451</v>
      </c>
      <c r="G110" s="616">
        <f t="shared" si="9"/>
        <v>11370.918867274378</v>
      </c>
      <c r="H110" s="1116">
        <v>6176.8892795185529</v>
      </c>
      <c r="I110" s="1117">
        <v>351.75979857838098</v>
      </c>
      <c r="J110" s="616">
        <f t="shared" ref="J110:J136" si="17">H110+I110</f>
        <v>6528.6490780969343</v>
      </c>
      <c r="K110" s="636">
        <v>544.13924050632909</v>
      </c>
      <c r="L110" s="610">
        <v>78.860759493670869</v>
      </c>
      <c r="M110" s="637">
        <f t="shared" si="10"/>
        <v>623</v>
      </c>
      <c r="N110" s="636">
        <v>3.9082568807339451</v>
      </c>
      <c r="O110" s="610">
        <v>9.1743119266055037E-2</v>
      </c>
      <c r="P110" s="637">
        <f t="shared" si="11"/>
        <v>4</v>
      </c>
      <c r="Q110" s="636">
        <v>225.47382314122305</v>
      </c>
      <c r="R110" s="618">
        <v>3.5261768587769469</v>
      </c>
      <c r="S110" s="616">
        <f t="shared" si="12"/>
        <v>229</v>
      </c>
      <c r="T110" s="637">
        <f t="shared" si="13"/>
        <v>19837.567945371313</v>
      </c>
      <c r="V110" s="633">
        <f t="shared" ref="V110:V136" si="18">X110-W110</f>
        <v>0</v>
      </c>
      <c r="W110" s="618">
        <v>0</v>
      </c>
      <c r="X110" s="638">
        <v>0</v>
      </c>
      <c r="Y110" s="79"/>
      <c r="Z110" s="619">
        <f t="shared" ref="Z110:Z136" si="19">AB110-AA110</f>
        <v>1</v>
      </c>
      <c r="AA110" s="639">
        <v>30</v>
      </c>
      <c r="AB110" s="634">
        <f t="shared" si="14"/>
        <v>31</v>
      </c>
      <c r="AD110" s="383" t="str">
        <f t="shared" si="15"/>
        <v>Broward College</v>
      </c>
      <c r="AE110" s="640">
        <v>30</v>
      </c>
      <c r="AF110" s="640">
        <v>1</v>
      </c>
      <c r="AG110" s="616">
        <f t="shared" si="16"/>
        <v>31</v>
      </c>
      <c r="AI110" s="1044" t="s">
        <v>87</v>
      </c>
      <c r="AJ110" s="1044"/>
      <c r="AK110" s="1044"/>
      <c r="AL110" s="1044"/>
      <c r="AM110" s="1044"/>
      <c r="AN110" s="1044"/>
      <c r="AO110" s="468">
        <v>31528.837477508579</v>
      </c>
      <c r="AR110" s="157"/>
      <c r="AS110" s="157"/>
      <c r="AT110" s="157"/>
      <c r="AU110" s="157"/>
      <c r="AV110" s="157"/>
      <c r="AW110" s="157"/>
      <c r="AX110" s="157"/>
    </row>
    <row r="111" spans="1:50" ht="25.35" customHeight="1">
      <c r="A111" s="641" t="str">
        <f t="shared" si="7"/>
        <v>College of Central Florida</v>
      </c>
      <c r="B111" s="609">
        <v>271</v>
      </c>
      <c r="C111" s="615"/>
      <c r="D111" s="946">
        <f t="shared" si="8"/>
        <v>271</v>
      </c>
      <c r="E111" s="1050">
        <v>1950.0543591452492</v>
      </c>
      <c r="F111" s="617">
        <v>95.307077102511784</v>
      </c>
      <c r="G111" s="616">
        <f t="shared" si="9"/>
        <v>2045.361436247761</v>
      </c>
      <c r="H111" s="1116">
        <v>1130.6624683009297</v>
      </c>
      <c r="I111" s="1117">
        <v>49.621217244294172</v>
      </c>
      <c r="J111" s="616">
        <f t="shared" si="17"/>
        <v>1180.283685545224</v>
      </c>
      <c r="K111" s="636">
        <v>94.157007376185462</v>
      </c>
      <c r="L111" s="610">
        <v>20.842992623814538</v>
      </c>
      <c r="M111" s="637">
        <f t="shared" si="10"/>
        <v>115</v>
      </c>
      <c r="N111" s="636">
        <v>0</v>
      </c>
      <c r="O111" s="610">
        <v>0</v>
      </c>
      <c r="P111" s="637">
        <f t="shared" si="11"/>
        <v>0</v>
      </c>
      <c r="Q111" s="636">
        <v>117.88142292490119</v>
      </c>
      <c r="R111" s="618">
        <v>0.7083003952569169</v>
      </c>
      <c r="S111" s="616">
        <f t="shared" si="12"/>
        <v>118.5897233201581</v>
      </c>
      <c r="T111" s="637">
        <f t="shared" si="13"/>
        <v>3730.2348451131434</v>
      </c>
      <c r="V111" s="633">
        <f t="shared" si="18"/>
        <v>0</v>
      </c>
      <c r="W111" s="618">
        <v>0</v>
      </c>
      <c r="X111" s="638">
        <v>0</v>
      </c>
      <c r="Y111" s="79"/>
      <c r="Z111" s="619">
        <f t="shared" si="19"/>
        <v>6.3057851239669436</v>
      </c>
      <c r="AA111" s="639">
        <v>6.6942148760330564</v>
      </c>
      <c r="AB111" s="634">
        <f t="shared" si="14"/>
        <v>13</v>
      </c>
      <c r="AD111" s="641" t="str">
        <f t="shared" si="15"/>
        <v>College of Central Florida</v>
      </c>
      <c r="AE111" s="640">
        <v>10</v>
      </c>
      <c r="AF111" s="640">
        <v>3</v>
      </c>
      <c r="AG111" s="616">
        <f t="shared" si="16"/>
        <v>13</v>
      </c>
      <c r="AI111" s="1044" t="s">
        <v>88</v>
      </c>
      <c r="AJ111" s="1044"/>
      <c r="AK111" s="1044"/>
      <c r="AL111" s="1044"/>
      <c r="AM111" s="1044"/>
      <c r="AN111" s="1044"/>
      <c r="AO111" s="575">
        <f>3515-0</f>
        <v>3515</v>
      </c>
    </row>
    <row r="112" spans="1:50" ht="25.35" customHeight="1">
      <c r="A112" s="641" t="str">
        <f t="shared" si="7"/>
        <v>Chipola College</v>
      </c>
      <c r="B112" s="609">
        <v>139</v>
      </c>
      <c r="C112" s="615"/>
      <c r="D112" s="946">
        <f t="shared" si="8"/>
        <v>139</v>
      </c>
      <c r="E112" s="1050">
        <v>530.8765915768854</v>
      </c>
      <c r="F112" s="617">
        <v>41.880264446620963</v>
      </c>
      <c r="G112" s="616">
        <f t="shared" si="9"/>
        <v>572.75685602350632</v>
      </c>
      <c r="H112" s="1116">
        <v>162.48306010928962</v>
      </c>
      <c r="I112" s="1117">
        <v>5.027322404371585</v>
      </c>
      <c r="J112" s="616">
        <f t="shared" si="17"/>
        <v>167.5103825136612</v>
      </c>
      <c r="K112" s="636">
        <v>5.5555555555555562</v>
      </c>
      <c r="L112" s="610">
        <v>6.4444444444444438</v>
      </c>
      <c r="M112" s="637">
        <f t="shared" si="10"/>
        <v>12</v>
      </c>
      <c r="N112" s="636">
        <v>0</v>
      </c>
      <c r="O112" s="610">
        <v>0</v>
      </c>
      <c r="P112" s="637">
        <f t="shared" si="11"/>
        <v>0</v>
      </c>
      <c r="Q112" s="636">
        <v>168.70016034206307</v>
      </c>
      <c r="R112" s="618">
        <v>1.2442544094067345</v>
      </c>
      <c r="S112" s="616">
        <f t="shared" si="12"/>
        <v>169.94441475146979</v>
      </c>
      <c r="T112" s="637">
        <f t="shared" si="13"/>
        <v>1061.2116532886373</v>
      </c>
      <c r="V112" s="633">
        <f t="shared" si="18"/>
        <v>0</v>
      </c>
      <c r="W112" s="618">
        <v>0</v>
      </c>
      <c r="X112" s="638">
        <v>0</v>
      </c>
      <c r="Y112" s="79"/>
      <c r="Z112" s="619">
        <f t="shared" si="19"/>
        <v>0</v>
      </c>
      <c r="AA112" s="639">
        <v>0</v>
      </c>
      <c r="AB112" s="634">
        <f t="shared" si="14"/>
        <v>0</v>
      </c>
      <c r="AD112" s="641" t="str">
        <f t="shared" si="15"/>
        <v>Chipola College</v>
      </c>
      <c r="AE112" s="640">
        <v>0</v>
      </c>
      <c r="AF112" s="640">
        <v>0</v>
      </c>
      <c r="AG112" s="616">
        <f t="shared" si="16"/>
        <v>0</v>
      </c>
      <c r="AI112" s="28" t="s">
        <v>54</v>
      </c>
      <c r="AJ112" s="28"/>
      <c r="AK112" s="28"/>
      <c r="AL112" s="28"/>
      <c r="AM112" s="28"/>
      <c r="AN112" s="28"/>
      <c r="AO112" s="41">
        <f>SUM(AO109:AO111)</f>
        <v>38575.837477508583</v>
      </c>
      <c r="AR112" s="157"/>
      <c r="AS112" s="157"/>
      <c r="AT112" s="157"/>
      <c r="AU112" s="157"/>
      <c r="AV112" s="157"/>
      <c r="AW112" s="157"/>
      <c r="AX112" s="157"/>
    </row>
    <row r="113" spans="1:45" ht="25.35" customHeight="1">
      <c r="A113" s="641" t="str">
        <f t="shared" si="7"/>
        <v>Daytona State College</v>
      </c>
      <c r="B113" s="609">
        <v>891</v>
      </c>
      <c r="C113" s="615"/>
      <c r="D113" s="946">
        <f t="shared" si="8"/>
        <v>891</v>
      </c>
      <c r="E113" s="1050">
        <v>3949.4169250375667</v>
      </c>
      <c r="F113" s="617">
        <v>253.44011184448291</v>
      </c>
      <c r="G113" s="616">
        <f t="shared" si="9"/>
        <v>4202.8570368820492</v>
      </c>
      <c r="H113" s="1116">
        <v>1969.277802262377</v>
      </c>
      <c r="I113" s="1117">
        <v>93.272317712159051</v>
      </c>
      <c r="J113" s="616">
        <f t="shared" si="17"/>
        <v>2062.5501199745358</v>
      </c>
      <c r="K113" s="636">
        <v>123.56525096525097</v>
      </c>
      <c r="L113" s="610">
        <v>19.434749034749036</v>
      </c>
      <c r="M113" s="637">
        <f t="shared" si="10"/>
        <v>143</v>
      </c>
      <c r="N113" s="636">
        <v>1</v>
      </c>
      <c r="O113" s="610">
        <v>0</v>
      </c>
      <c r="P113" s="637">
        <f t="shared" si="11"/>
        <v>1</v>
      </c>
      <c r="Q113" s="636">
        <v>652.31127626125487</v>
      </c>
      <c r="R113" s="618">
        <v>26.036587108760898</v>
      </c>
      <c r="S113" s="616">
        <f t="shared" si="12"/>
        <v>678.34786337001583</v>
      </c>
      <c r="T113" s="637">
        <f t="shared" si="13"/>
        <v>7978.7550202266011</v>
      </c>
      <c r="V113" s="633">
        <f t="shared" si="18"/>
        <v>1</v>
      </c>
      <c r="W113" s="618">
        <v>0</v>
      </c>
      <c r="X113" s="638">
        <v>1</v>
      </c>
      <c r="Y113" s="79"/>
      <c r="Z113" s="619">
        <f t="shared" si="19"/>
        <v>174</v>
      </c>
      <c r="AA113" s="639">
        <v>0</v>
      </c>
      <c r="AB113" s="634">
        <f t="shared" si="14"/>
        <v>174</v>
      </c>
      <c r="AD113" s="641" t="str">
        <f t="shared" si="15"/>
        <v>Daytona State College</v>
      </c>
      <c r="AE113" s="640">
        <v>147</v>
      </c>
      <c r="AF113" s="640">
        <v>27</v>
      </c>
      <c r="AG113" s="616">
        <f t="shared" si="16"/>
        <v>174</v>
      </c>
      <c r="AS113" s="28"/>
    </row>
    <row r="114" spans="1:45" ht="25.35" customHeight="1">
      <c r="A114" s="641" t="str">
        <f t="shared" si="7"/>
        <v>Florida SouthWestern State College</v>
      </c>
      <c r="B114" s="609">
        <v>531</v>
      </c>
      <c r="C114" s="615"/>
      <c r="D114" s="946">
        <f t="shared" si="8"/>
        <v>531</v>
      </c>
      <c r="E114" s="1050">
        <v>6246.663270894951</v>
      </c>
      <c r="F114" s="617">
        <v>316.57735421915504</v>
      </c>
      <c r="G114" s="616">
        <f t="shared" si="9"/>
        <v>6563.2406251141056</v>
      </c>
      <c r="H114" s="1116">
        <v>265.25056947608203</v>
      </c>
      <c r="I114" s="1117">
        <v>6.6970387243735763</v>
      </c>
      <c r="J114" s="616">
        <f t="shared" si="17"/>
        <v>271.94760820045559</v>
      </c>
      <c r="K114" s="636">
        <v>110.59583333333333</v>
      </c>
      <c r="L114" s="610">
        <v>16.404166666666669</v>
      </c>
      <c r="M114" s="637">
        <f t="shared" si="10"/>
        <v>127</v>
      </c>
      <c r="N114" s="636">
        <v>0</v>
      </c>
      <c r="O114" s="610">
        <v>0</v>
      </c>
      <c r="P114" s="637">
        <f t="shared" si="11"/>
        <v>0</v>
      </c>
      <c r="Q114" s="636">
        <v>37.010204081632651</v>
      </c>
      <c r="R114" s="618">
        <v>1.9897959183673468</v>
      </c>
      <c r="S114" s="616">
        <f t="shared" si="12"/>
        <v>39</v>
      </c>
      <c r="T114" s="637">
        <f t="shared" si="13"/>
        <v>7532.1882333145613</v>
      </c>
      <c r="V114" s="633">
        <f t="shared" si="18"/>
        <v>0</v>
      </c>
      <c r="W114" s="618">
        <v>0</v>
      </c>
      <c r="X114" s="638">
        <v>0</v>
      </c>
      <c r="Y114" s="79"/>
      <c r="Z114" s="619">
        <f t="shared" si="19"/>
        <v>0</v>
      </c>
      <c r="AA114" s="639">
        <v>0</v>
      </c>
      <c r="AB114" s="634">
        <f t="shared" si="14"/>
        <v>0</v>
      </c>
      <c r="AD114" s="641" t="str">
        <f t="shared" si="15"/>
        <v>Florida SouthWestern State College</v>
      </c>
      <c r="AE114" s="640">
        <v>0</v>
      </c>
      <c r="AF114" s="640">
        <v>0</v>
      </c>
      <c r="AG114" s="616">
        <f t="shared" si="16"/>
        <v>0</v>
      </c>
      <c r="AI114" s="28" t="s">
        <v>751</v>
      </c>
      <c r="AO114" s="468">
        <v>285270</v>
      </c>
      <c r="AR114" s="28"/>
      <c r="AS114" s="28"/>
    </row>
    <row r="115" spans="1:45" ht="25.35" customHeight="1">
      <c r="A115" s="641" t="str">
        <f t="shared" si="7"/>
        <v>Florida State College at Jacksonville</v>
      </c>
      <c r="B115" s="609">
        <v>1557</v>
      </c>
      <c r="C115" s="615"/>
      <c r="D115" s="946">
        <f t="shared" si="8"/>
        <v>1557</v>
      </c>
      <c r="E115" s="1050">
        <v>6978.5329556305305</v>
      </c>
      <c r="F115" s="617">
        <v>244.79709720542363</v>
      </c>
      <c r="G115" s="616">
        <f t="shared" si="9"/>
        <v>7223.3300528359541</v>
      </c>
      <c r="H115" s="1116">
        <v>3115.5123649380935</v>
      </c>
      <c r="I115" s="1117">
        <v>68.539984892771514</v>
      </c>
      <c r="J115" s="616">
        <f t="shared" si="17"/>
        <v>3184.0523498308648</v>
      </c>
      <c r="K115" s="636">
        <v>593.4707661290322</v>
      </c>
      <c r="L115" s="610">
        <v>37.529233870967744</v>
      </c>
      <c r="M115" s="637">
        <f t="shared" si="10"/>
        <v>631</v>
      </c>
      <c r="N115" s="636">
        <v>5.3604651162790695</v>
      </c>
      <c r="O115" s="610">
        <v>0.63953488372093026</v>
      </c>
      <c r="P115" s="637">
        <f t="shared" si="11"/>
        <v>6</v>
      </c>
      <c r="Q115" s="636">
        <v>626.52662164284595</v>
      </c>
      <c r="R115" s="618">
        <v>30.24611276896497</v>
      </c>
      <c r="S115" s="616">
        <f t="shared" si="12"/>
        <v>656.77273441181092</v>
      </c>
      <c r="T115" s="637">
        <f t="shared" si="13"/>
        <v>13258.155137078629</v>
      </c>
      <c r="V115" s="633">
        <f t="shared" si="18"/>
        <v>4</v>
      </c>
      <c r="W115" s="618">
        <v>0</v>
      </c>
      <c r="X115" s="638">
        <v>4</v>
      </c>
      <c r="Y115" s="79"/>
      <c r="Z115" s="619">
        <f t="shared" si="19"/>
        <v>358.85693515556846</v>
      </c>
      <c r="AA115" s="639">
        <v>12.143064844431525</v>
      </c>
      <c r="AB115" s="634">
        <f t="shared" si="14"/>
        <v>371</v>
      </c>
      <c r="AD115" s="641" t="str">
        <f t="shared" si="15"/>
        <v>Florida State College at Jacksonville</v>
      </c>
      <c r="AE115" s="640">
        <v>360</v>
      </c>
      <c r="AF115" s="640">
        <v>11</v>
      </c>
      <c r="AG115" s="616">
        <f t="shared" si="16"/>
        <v>371</v>
      </c>
      <c r="AO115" s="576">
        <f>AO112</f>
        <v>38575.837477508583</v>
      </c>
      <c r="AQ115" s="28"/>
      <c r="AR115" s="28"/>
      <c r="AS115" s="28"/>
    </row>
    <row r="116" spans="1:45" ht="25.35" customHeight="1">
      <c r="A116" s="641" t="str">
        <f t="shared" si="7"/>
        <v>College of the Florida Keys</v>
      </c>
      <c r="B116" s="609">
        <v>65</v>
      </c>
      <c r="C116" s="615"/>
      <c r="D116" s="946">
        <f t="shared" si="8"/>
        <v>65</v>
      </c>
      <c r="E116" s="1050">
        <v>350.46916076845298</v>
      </c>
      <c r="F116" s="617">
        <v>38.554095045500503</v>
      </c>
      <c r="G116" s="616">
        <f t="shared" si="9"/>
        <v>389.02325581395348</v>
      </c>
      <c r="H116" s="1116">
        <v>207.54407616361073</v>
      </c>
      <c r="I116" s="1117">
        <v>35.136459802538788</v>
      </c>
      <c r="J116" s="616">
        <f t="shared" si="17"/>
        <v>242.68053596614951</v>
      </c>
      <c r="K116" s="636">
        <v>9.4499999999999993</v>
      </c>
      <c r="L116" s="610">
        <v>2.5499999999999998</v>
      </c>
      <c r="M116" s="637">
        <f t="shared" si="10"/>
        <v>12</v>
      </c>
      <c r="N116" s="636">
        <v>0</v>
      </c>
      <c r="O116" s="610">
        <v>0</v>
      </c>
      <c r="P116" s="637">
        <f t="shared" si="11"/>
        <v>0</v>
      </c>
      <c r="Q116" s="636">
        <v>42</v>
      </c>
      <c r="R116" s="618">
        <v>0</v>
      </c>
      <c r="S116" s="616">
        <f t="shared" si="12"/>
        <v>42</v>
      </c>
      <c r="T116" s="637">
        <f t="shared" si="13"/>
        <v>750.70379178010296</v>
      </c>
      <c r="V116" s="633">
        <f t="shared" si="18"/>
        <v>0</v>
      </c>
      <c r="W116" s="618">
        <v>0</v>
      </c>
      <c r="X116" s="638">
        <v>0</v>
      </c>
      <c r="Y116" s="79"/>
      <c r="Z116" s="619">
        <f t="shared" si="19"/>
        <v>0</v>
      </c>
      <c r="AA116" s="639">
        <v>0</v>
      </c>
      <c r="AB116" s="634">
        <f t="shared" si="14"/>
        <v>0</v>
      </c>
      <c r="AD116" s="641" t="str">
        <f t="shared" si="15"/>
        <v>College of the Florida Keys</v>
      </c>
      <c r="AE116" s="640">
        <v>0</v>
      </c>
      <c r="AF116" s="640">
        <v>0</v>
      </c>
      <c r="AG116" s="616">
        <f t="shared" si="16"/>
        <v>0</v>
      </c>
      <c r="AI116" s="1043" t="s">
        <v>89</v>
      </c>
      <c r="AJ116" s="1043"/>
      <c r="AK116" s="1043"/>
      <c r="AL116" s="1043"/>
      <c r="AM116" s="1043"/>
      <c r="AN116" s="1043"/>
      <c r="AO116" s="385">
        <f>AO114-AO115</f>
        <v>246694.16252249142</v>
      </c>
    </row>
    <row r="117" spans="1:45" ht="25.35" customHeight="1">
      <c r="A117" s="641" t="str">
        <f t="shared" si="7"/>
        <v>Gulf Coast State College</v>
      </c>
      <c r="B117" s="609">
        <v>117</v>
      </c>
      <c r="C117" s="615"/>
      <c r="D117" s="946">
        <f t="shared" si="8"/>
        <v>117</v>
      </c>
      <c r="E117" s="1050">
        <v>1861.715429118274</v>
      </c>
      <c r="F117" s="617">
        <v>124.25133759624168</v>
      </c>
      <c r="G117" s="616">
        <f t="shared" si="9"/>
        <v>1985.9667667145156</v>
      </c>
      <c r="H117" s="1116">
        <v>507.69817767653751</v>
      </c>
      <c r="I117" s="1117">
        <v>33.260820045558091</v>
      </c>
      <c r="J117" s="616">
        <f t="shared" si="17"/>
        <v>540.95899772209555</v>
      </c>
      <c r="K117" s="636">
        <v>31.675126903553299</v>
      </c>
      <c r="L117" s="610">
        <v>7.3248730964467006</v>
      </c>
      <c r="M117" s="637">
        <f t="shared" si="10"/>
        <v>39</v>
      </c>
      <c r="N117" s="636">
        <v>0</v>
      </c>
      <c r="O117" s="610">
        <v>0</v>
      </c>
      <c r="P117" s="637">
        <f t="shared" si="11"/>
        <v>0</v>
      </c>
      <c r="Q117" s="636">
        <v>159.68537939543492</v>
      </c>
      <c r="R117" s="618">
        <v>7.314620604565083</v>
      </c>
      <c r="S117" s="616">
        <f t="shared" si="12"/>
        <v>167</v>
      </c>
      <c r="T117" s="637">
        <f t="shared" si="13"/>
        <v>2849.9257644366116</v>
      </c>
      <c r="V117" s="633">
        <f t="shared" si="18"/>
        <v>0</v>
      </c>
      <c r="W117" s="618">
        <v>0</v>
      </c>
      <c r="X117" s="638">
        <v>0</v>
      </c>
      <c r="Y117" s="79"/>
      <c r="Z117" s="619">
        <f t="shared" si="19"/>
        <v>0</v>
      </c>
      <c r="AA117" s="639">
        <v>0</v>
      </c>
      <c r="AB117" s="634">
        <f t="shared" si="14"/>
        <v>0</v>
      </c>
      <c r="AD117" s="641" t="str">
        <f t="shared" si="15"/>
        <v>Gulf Coast State College</v>
      </c>
      <c r="AE117" s="640">
        <v>0</v>
      </c>
      <c r="AF117" s="640">
        <v>0</v>
      </c>
      <c r="AG117" s="616">
        <f t="shared" si="16"/>
        <v>0</v>
      </c>
    </row>
    <row r="118" spans="1:45" ht="25.35" customHeight="1">
      <c r="A118" s="641" t="str">
        <f t="shared" si="7"/>
        <v>Hillsborough Community College</v>
      </c>
      <c r="B118" s="609">
        <v>80</v>
      </c>
      <c r="C118" s="615"/>
      <c r="D118" s="946">
        <f t="shared" si="8"/>
        <v>80</v>
      </c>
      <c r="E118" s="1050">
        <v>8639.7149535510944</v>
      </c>
      <c r="F118" s="617">
        <v>533.80634444967677</v>
      </c>
      <c r="G118" s="616">
        <f t="shared" si="9"/>
        <v>9173.5212980007709</v>
      </c>
      <c r="H118" s="1116">
        <v>4542.0368683668621</v>
      </c>
      <c r="I118" s="1117">
        <v>252.86729763979093</v>
      </c>
      <c r="J118" s="616">
        <f t="shared" si="17"/>
        <v>4794.9041660066532</v>
      </c>
      <c r="K118" s="636">
        <v>664.37132216014902</v>
      </c>
      <c r="L118" s="610">
        <v>106.62867783985102</v>
      </c>
      <c r="M118" s="637">
        <f t="shared" si="10"/>
        <v>771</v>
      </c>
      <c r="N118" s="636">
        <v>16</v>
      </c>
      <c r="O118" s="610">
        <v>0</v>
      </c>
      <c r="P118" s="637">
        <f t="shared" si="11"/>
        <v>16</v>
      </c>
      <c r="Q118" s="636">
        <v>283.39088397790056</v>
      </c>
      <c r="R118" s="618">
        <v>6.6091160220994469</v>
      </c>
      <c r="S118" s="616">
        <f t="shared" si="12"/>
        <v>290</v>
      </c>
      <c r="T118" s="637">
        <f t="shared" si="13"/>
        <v>15125.425464007425</v>
      </c>
      <c r="V118" s="633">
        <f t="shared" si="18"/>
        <v>0</v>
      </c>
      <c r="W118" s="618">
        <v>0</v>
      </c>
      <c r="X118" s="638">
        <v>0</v>
      </c>
      <c r="Y118" s="79"/>
      <c r="Z118" s="619">
        <f t="shared" si="19"/>
        <v>0</v>
      </c>
      <c r="AA118" s="639">
        <v>0</v>
      </c>
      <c r="AB118" s="634">
        <f t="shared" si="14"/>
        <v>0</v>
      </c>
      <c r="AD118" s="641" t="str">
        <f t="shared" si="15"/>
        <v>Hillsborough Community College</v>
      </c>
      <c r="AE118" s="640">
        <v>0</v>
      </c>
      <c r="AF118" s="640">
        <v>0</v>
      </c>
      <c r="AG118" s="616">
        <f t="shared" si="16"/>
        <v>0</v>
      </c>
      <c r="AI118" s="1043" t="s">
        <v>752</v>
      </c>
      <c r="AJ118" s="1043"/>
      <c r="AK118" s="1043"/>
      <c r="AL118" s="1043"/>
      <c r="AM118" s="1043"/>
      <c r="AN118" s="1043"/>
      <c r="AO118" s="386">
        <f>AO112+AO116</f>
        <v>285270</v>
      </c>
    </row>
    <row r="119" spans="1:45" ht="25.35" customHeight="1">
      <c r="A119" s="641" t="str">
        <f t="shared" si="7"/>
        <v>Indian River State College</v>
      </c>
      <c r="B119" s="609">
        <v>1215</v>
      </c>
      <c r="C119" s="615"/>
      <c r="D119" s="946">
        <f t="shared" si="8"/>
        <v>1215</v>
      </c>
      <c r="E119" s="1050">
        <v>4660.3299105664128</v>
      </c>
      <c r="F119" s="617">
        <v>157.9372744547689</v>
      </c>
      <c r="G119" s="616">
        <f t="shared" si="9"/>
        <v>4818.2671850211818</v>
      </c>
      <c r="H119" s="1116">
        <v>2124.51858988395</v>
      </c>
      <c r="I119" s="1117">
        <v>47.263586599518284</v>
      </c>
      <c r="J119" s="616">
        <f t="shared" si="17"/>
        <v>2171.7821764834684</v>
      </c>
      <c r="K119" s="636">
        <v>43.864285714285714</v>
      </c>
      <c r="L119" s="610">
        <v>2.1357142857142857</v>
      </c>
      <c r="M119" s="637">
        <f t="shared" si="10"/>
        <v>46</v>
      </c>
      <c r="N119" s="636">
        <v>1</v>
      </c>
      <c r="O119" s="610">
        <v>0</v>
      </c>
      <c r="P119" s="637">
        <f t="shared" si="11"/>
        <v>1</v>
      </c>
      <c r="Q119" s="636">
        <v>589.13895216400908</v>
      </c>
      <c r="R119" s="618">
        <v>18.14123006833713</v>
      </c>
      <c r="S119" s="616">
        <f t="shared" si="12"/>
        <v>607.28018223234619</v>
      </c>
      <c r="T119" s="637">
        <f t="shared" si="13"/>
        <v>8859.3295437369961</v>
      </c>
      <c r="V119" s="633">
        <f t="shared" si="18"/>
        <v>0</v>
      </c>
      <c r="W119" s="618">
        <v>0</v>
      </c>
      <c r="X119" s="638">
        <v>0</v>
      </c>
      <c r="Y119" s="79"/>
      <c r="Z119" s="619">
        <f t="shared" si="19"/>
        <v>568</v>
      </c>
      <c r="AA119" s="639">
        <v>0</v>
      </c>
      <c r="AB119" s="634">
        <f t="shared" si="14"/>
        <v>568</v>
      </c>
      <c r="AD119" s="641" t="str">
        <f t="shared" si="15"/>
        <v>Indian River State College</v>
      </c>
      <c r="AE119" s="640">
        <v>554</v>
      </c>
      <c r="AF119" s="640">
        <v>14</v>
      </c>
      <c r="AG119" s="616">
        <f t="shared" si="16"/>
        <v>568</v>
      </c>
    </row>
    <row r="120" spans="1:45" ht="25.35" customHeight="1">
      <c r="A120" s="641" t="str">
        <f t="shared" si="7"/>
        <v>Florida Gateway College</v>
      </c>
      <c r="B120" s="609">
        <v>117</v>
      </c>
      <c r="C120" s="615"/>
      <c r="D120" s="946">
        <f t="shared" si="8"/>
        <v>117</v>
      </c>
      <c r="E120" s="1050">
        <v>915.82362999755719</v>
      </c>
      <c r="F120" s="617">
        <v>18.145102190375379</v>
      </c>
      <c r="G120" s="616">
        <f t="shared" si="9"/>
        <v>933.96873218793257</v>
      </c>
      <c r="H120" s="1116">
        <v>364.09095831077423</v>
      </c>
      <c r="I120" s="1117">
        <v>6.6854358419057931</v>
      </c>
      <c r="J120" s="616">
        <f t="shared" si="17"/>
        <v>370.77639415268004</v>
      </c>
      <c r="K120" s="636">
        <v>36.901734104046241</v>
      </c>
      <c r="L120" s="610">
        <v>1.0982658959537572</v>
      </c>
      <c r="M120" s="637">
        <f t="shared" si="10"/>
        <v>38</v>
      </c>
      <c r="N120" s="636">
        <v>3</v>
      </c>
      <c r="O120" s="610">
        <v>0</v>
      </c>
      <c r="P120" s="637">
        <f t="shared" si="11"/>
        <v>3</v>
      </c>
      <c r="Q120" s="636">
        <v>291.98661500528351</v>
      </c>
      <c r="R120" s="618">
        <v>1.8703768932722791</v>
      </c>
      <c r="S120" s="616">
        <f t="shared" si="12"/>
        <v>293.8569918985558</v>
      </c>
      <c r="T120" s="637">
        <f t="shared" si="13"/>
        <v>1756.6021182391685</v>
      </c>
      <c r="V120" s="633">
        <f t="shared" si="18"/>
        <v>0</v>
      </c>
      <c r="W120" s="618">
        <v>0</v>
      </c>
      <c r="X120" s="638">
        <v>0</v>
      </c>
      <c r="Y120" s="79"/>
      <c r="Z120" s="619">
        <f t="shared" si="19"/>
        <v>2</v>
      </c>
      <c r="AA120" s="639">
        <v>0</v>
      </c>
      <c r="AB120" s="634">
        <f t="shared" si="14"/>
        <v>2</v>
      </c>
      <c r="AD120" s="641" t="str">
        <f t="shared" si="15"/>
        <v>Florida Gateway College</v>
      </c>
      <c r="AE120" s="640">
        <v>1</v>
      </c>
      <c r="AF120" s="640">
        <v>1</v>
      </c>
      <c r="AG120" s="616">
        <f t="shared" si="16"/>
        <v>2</v>
      </c>
    </row>
    <row r="121" spans="1:45" ht="25.35" customHeight="1">
      <c r="A121" s="641" t="str">
        <f t="shared" si="7"/>
        <v>Lake-Sumter State College</v>
      </c>
      <c r="B121" s="609">
        <v>150</v>
      </c>
      <c r="C121" s="615"/>
      <c r="D121" s="946">
        <f t="shared" si="8"/>
        <v>150</v>
      </c>
      <c r="E121" s="1050">
        <v>1830.1096644350432</v>
      </c>
      <c r="F121" s="617">
        <v>37.919743705590008</v>
      </c>
      <c r="G121" s="616">
        <f t="shared" si="9"/>
        <v>1868.0294081406332</v>
      </c>
      <c r="H121" s="1116">
        <v>499.36773102135754</v>
      </c>
      <c r="I121" s="1117">
        <v>7.5935715796151406</v>
      </c>
      <c r="J121" s="616">
        <f t="shared" si="17"/>
        <v>506.96130260097266</v>
      </c>
      <c r="K121" s="636">
        <v>69.432989690721655</v>
      </c>
      <c r="L121" s="610">
        <v>5.5670103092783503</v>
      </c>
      <c r="M121" s="637">
        <f t="shared" si="10"/>
        <v>75</v>
      </c>
      <c r="N121" s="636">
        <v>0</v>
      </c>
      <c r="O121" s="610">
        <v>0</v>
      </c>
      <c r="P121" s="637">
        <f t="shared" si="11"/>
        <v>0</v>
      </c>
      <c r="Q121" s="636">
        <v>0</v>
      </c>
      <c r="R121" s="618">
        <v>0</v>
      </c>
      <c r="S121" s="616">
        <f t="shared" si="12"/>
        <v>0</v>
      </c>
      <c r="T121" s="637">
        <f t="shared" si="13"/>
        <v>2599.9907107416057</v>
      </c>
      <c r="V121" s="633">
        <f t="shared" si="18"/>
        <v>0</v>
      </c>
      <c r="W121" s="618">
        <v>0</v>
      </c>
      <c r="X121" s="638">
        <v>0</v>
      </c>
      <c r="Y121" s="79"/>
      <c r="Z121" s="619">
        <f t="shared" si="19"/>
        <v>0</v>
      </c>
      <c r="AA121" s="639">
        <v>0</v>
      </c>
      <c r="AB121" s="634">
        <f t="shared" si="14"/>
        <v>0</v>
      </c>
      <c r="AD121" s="641" t="str">
        <f t="shared" si="15"/>
        <v>Lake-Sumter State College</v>
      </c>
      <c r="AE121" s="640">
        <v>0</v>
      </c>
      <c r="AF121" s="640">
        <v>0</v>
      </c>
      <c r="AG121" s="616">
        <f t="shared" si="16"/>
        <v>0</v>
      </c>
    </row>
    <row r="122" spans="1:45" ht="25.35" customHeight="1">
      <c r="A122" s="641" t="str">
        <f t="shared" si="7"/>
        <v>State College of Florida, Manatee-Sarasota</v>
      </c>
      <c r="B122" s="609">
        <v>466</v>
      </c>
      <c r="C122" s="615"/>
      <c r="D122" s="946">
        <f t="shared" si="8"/>
        <v>466</v>
      </c>
      <c r="E122" s="1050">
        <v>3934.7164576870982</v>
      </c>
      <c r="F122" s="617">
        <v>212.71462274454976</v>
      </c>
      <c r="G122" s="616">
        <f t="shared" si="9"/>
        <v>4147.4310804316483</v>
      </c>
      <c r="H122" s="1116">
        <v>622.55562848703642</v>
      </c>
      <c r="I122" s="1117">
        <v>30.371184771906794</v>
      </c>
      <c r="J122" s="616">
        <f t="shared" si="17"/>
        <v>652.92681325894318</v>
      </c>
      <c r="K122" s="636">
        <v>118.04559848005067</v>
      </c>
      <c r="L122" s="610">
        <v>15.954401519949336</v>
      </c>
      <c r="M122" s="637">
        <f t="shared" si="10"/>
        <v>134</v>
      </c>
      <c r="N122" s="636">
        <v>0</v>
      </c>
      <c r="O122" s="610">
        <v>0</v>
      </c>
      <c r="P122" s="637">
        <f t="shared" si="11"/>
        <v>0</v>
      </c>
      <c r="Q122" s="636">
        <v>0</v>
      </c>
      <c r="R122" s="618">
        <v>0</v>
      </c>
      <c r="S122" s="616">
        <f t="shared" si="12"/>
        <v>0</v>
      </c>
      <c r="T122" s="637">
        <f t="shared" si="13"/>
        <v>5400.3578936905915</v>
      </c>
      <c r="V122" s="633">
        <f t="shared" si="18"/>
        <v>0</v>
      </c>
      <c r="W122" s="618">
        <v>0</v>
      </c>
      <c r="X122" s="638">
        <v>0</v>
      </c>
      <c r="Y122" s="79"/>
      <c r="Z122" s="619">
        <f t="shared" si="19"/>
        <v>0</v>
      </c>
      <c r="AA122" s="639">
        <v>0</v>
      </c>
      <c r="AB122" s="634">
        <f t="shared" si="14"/>
        <v>0</v>
      </c>
      <c r="AD122" s="641" t="str">
        <f t="shared" si="15"/>
        <v>State College of Florida, Manatee-Sarasota</v>
      </c>
      <c r="AE122" s="640">
        <v>0</v>
      </c>
      <c r="AF122" s="640">
        <v>0</v>
      </c>
      <c r="AG122" s="616">
        <f t="shared" si="16"/>
        <v>0</v>
      </c>
    </row>
    <row r="123" spans="1:45" ht="25.35" customHeight="1">
      <c r="A123" s="641" t="str">
        <f t="shared" si="7"/>
        <v>Miami Dade College</v>
      </c>
      <c r="B123" s="609">
        <v>2438</v>
      </c>
      <c r="C123" s="615"/>
      <c r="D123" s="946">
        <f t="shared" si="8"/>
        <v>2438</v>
      </c>
      <c r="E123" s="1050">
        <v>28519.305599670413</v>
      </c>
      <c r="F123" s="617">
        <v>1484.6336724455282</v>
      </c>
      <c r="G123" s="616">
        <f t="shared" si="9"/>
        <v>30003.939272115942</v>
      </c>
      <c r="H123" s="1116">
        <v>4245.8402679830742</v>
      </c>
      <c r="I123" s="1117">
        <v>202.42729196050777</v>
      </c>
      <c r="J123" s="616">
        <f t="shared" si="17"/>
        <v>4448.2675599435825</v>
      </c>
      <c r="K123" s="636">
        <v>1180.5966860414678</v>
      </c>
      <c r="L123" s="610">
        <v>106.40331395853212</v>
      </c>
      <c r="M123" s="637">
        <f t="shared" si="10"/>
        <v>1287</v>
      </c>
      <c r="N123" s="636">
        <v>7.7931034482758621</v>
      </c>
      <c r="O123" s="610">
        <v>0.20689655172413796</v>
      </c>
      <c r="P123" s="637">
        <f t="shared" si="11"/>
        <v>8</v>
      </c>
      <c r="Q123" s="636">
        <v>973.35855717574827</v>
      </c>
      <c r="R123" s="618">
        <v>47.641442824251719</v>
      </c>
      <c r="S123" s="616">
        <f t="shared" si="12"/>
        <v>1021</v>
      </c>
      <c r="T123" s="637">
        <f t="shared" si="13"/>
        <v>39206.206832059528</v>
      </c>
      <c r="V123" s="633">
        <f t="shared" si="18"/>
        <v>0.65625</v>
      </c>
      <c r="W123" s="618">
        <v>2.34375</v>
      </c>
      <c r="X123" s="638">
        <v>3</v>
      </c>
      <c r="Y123" s="79"/>
      <c r="Z123" s="619">
        <f t="shared" si="19"/>
        <v>11.950877494838096</v>
      </c>
      <c r="AA123" s="639">
        <v>1459.0491225051619</v>
      </c>
      <c r="AB123" s="634">
        <f t="shared" si="14"/>
        <v>1471</v>
      </c>
      <c r="AD123" s="641" t="str">
        <f t="shared" si="15"/>
        <v>Miami Dade College</v>
      </c>
      <c r="AE123" s="640">
        <v>1467</v>
      </c>
      <c r="AF123" s="640">
        <v>4</v>
      </c>
      <c r="AG123" s="616">
        <f t="shared" si="16"/>
        <v>1471</v>
      </c>
    </row>
    <row r="124" spans="1:45" ht="25.35" customHeight="1">
      <c r="A124" s="641" t="str">
        <f t="shared" si="7"/>
        <v>North Florida College</v>
      </c>
      <c r="B124" s="609">
        <v>30</v>
      </c>
      <c r="C124" s="615"/>
      <c r="D124" s="946">
        <f t="shared" si="8"/>
        <v>30</v>
      </c>
      <c r="E124" s="1050">
        <v>425.69584283459039</v>
      </c>
      <c r="F124" s="617">
        <v>17.30187686370812</v>
      </c>
      <c r="G124" s="616">
        <f t="shared" si="9"/>
        <v>442.99771969829851</v>
      </c>
      <c r="H124" s="1116">
        <v>85.788276465441825</v>
      </c>
      <c r="I124" s="1117">
        <v>11.624671916010501</v>
      </c>
      <c r="J124" s="616">
        <f t="shared" si="17"/>
        <v>97.412948381452324</v>
      </c>
      <c r="K124" s="636">
        <v>9.7468354430379751</v>
      </c>
      <c r="L124" s="610">
        <v>1.2531645569620253</v>
      </c>
      <c r="M124" s="637">
        <f t="shared" si="10"/>
        <v>11</v>
      </c>
      <c r="N124" s="636">
        <v>0</v>
      </c>
      <c r="O124" s="610">
        <v>0</v>
      </c>
      <c r="P124" s="637">
        <f t="shared" si="11"/>
        <v>0</v>
      </c>
      <c r="Q124" s="636">
        <v>43.551587301587304</v>
      </c>
      <c r="R124" s="618">
        <v>3.9682539682539679</v>
      </c>
      <c r="S124" s="616">
        <f t="shared" si="12"/>
        <v>47.519841269841272</v>
      </c>
      <c r="T124" s="637">
        <f t="shared" si="13"/>
        <v>628.93050934959217</v>
      </c>
      <c r="V124" s="633">
        <f t="shared" si="18"/>
        <v>0</v>
      </c>
      <c r="W124" s="618">
        <v>0</v>
      </c>
      <c r="X124" s="638">
        <v>0</v>
      </c>
      <c r="Y124" s="79"/>
      <c r="Z124" s="619">
        <f t="shared" si="19"/>
        <v>0</v>
      </c>
      <c r="AA124" s="639">
        <v>0</v>
      </c>
      <c r="AB124" s="634">
        <f t="shared" si="14"/>
        <v>0</v>
      </c>
      <c r="AD124" s="641" t="str">
        <f t="shared" si="15"/>
        <v>North Florida College</v>
      </c>
      <c r="AE124" s="640">
        <v>0</v>
      </c>
      <c r="AF124" s="640">
        <v>0</v>
      </c>
      <c r="AG124" s="616">
        <f t="shared" si="16"/>
        <v>0</v>
      </c>
    </row>
    <row r="125" spans="1:45" ht="25.35" customHeight="1">
      <c r="A125" s="641" t="str">
        <f t="shared" si="7"/>
        <v>Northwest Florida State College</v>
      </c>
      <c r="B125" s="609">
        <v>246</v>
      </c>
      <c r="C125" s="615"/>
      <c r="D125" s="946">
        <f t="shared" si="8"/>
        <v>246</v>
      </c>
      <c r="E125" s="1050">
        <v>1490.3653406706153</v>
      </c>
      <c r="F125" s="617">
        <v>143.48169565825674</v>
      </c>
      <c r="G125" s="616">
        <f t="shared" si="9"/>
        <v>1633.847036328872</v>
      </c>
      <c r="H125" s="1116">
        <v>526.6685103244838</v>
      </c>
      <c r="I125" s="1117">
        <v>43.436578171091448</v>
      </c>
      <c r="J125" s="616">
        <f t="shared" si="17"/>
        <v>570.10508849557527</v>
      </c>
      <c r="K125" s="636">
        <v>50.735812133072407</v>
      </c>
      <c r="L125" s="610">
        <v>7.2641878669275926</v>
      </c>
      <c r="M125" s="637">
        <f t="shared" si="10"/>
        <v>58</v>
      </c>
      <c r="N125" s="636">
        <v>0</v>
      </c>
      <c r="O125" s="610">
        <v>0</v>
      </c>
      <c r="P125" s="637">
        <f t="shared" si="11"/>
        <v>0</v>
      </c>
      <c r="Q125" s="636">
        <v>227.1479069767442</v>
      </c>
      <c r="R125" s="618">
        <v>4.1181395348837206</v>
      </c>
      <c r="S125" s="616">
        <f t="shared" si="12"/>
        <v>231.26604651162791</v>
      </c>
      <c r="T125" s="637">
        <f t="shared" si="13"/>
        <v>2739.2181713360751</v>
      </c>
      <c r="V125" s="633">
        <f t="shared" si="18"/>
        <v>0</v>
      </c>
      <c r="W125" s="618">
        <v>0</v>
      </c>
      <c r="X125" s="638">
        <v>0</v>
      </c>
      <c r="Y125" s="79"/>
      <c r="Z125" s="619">
        <f t="shared" si="19"/>
        <v>0</v>
      </c>
      <c r="AA125" s="639">
        <v>0</v>
      </c>
      <c r="AB125" s="634">
        <f t="shared" si="14"/>
        <v>0</v>
      </c>
      <c r="AD125" s="641" t="str">
        <f t="shared" si="15"/>
        <v>Northwest Florida State College</v>
      </c>
      <c r="AE125" s="640">
        <v>0</v>
      </c>
      <c r="AF125" s="640">
        <v>0</v>
      </c>
      <c r="AG125" s="616">
        <f t="shared" si="16"/>
        <v>0</v>
      </c>
    </row>
    <row r="126" spans="1:45" ht="25.35" customHeight="1">
      <c r="A126" s="641" t="str">
        <f t="shared" si="7"/>
        <v>Palm Beach State College</v>
      </c>
      <c r="B126" s="609">
        <v>789</v>
      </c>
      <c r="C126" s="615"/>
      <c r="D126" s="946">
        <f t="shared" si="8"/>
        <v>789</v>
      </c>
      <c r="E126" s="1050">
        <v>11127.499699106949</v>
      </c>
      <c r="F126" s="617">
        <v>542.61688692037967</v>
      </c>
      <c r="G126" s="616">
        <f t="shared" si="9"/>
        <v>11670.116586027329</v>
      </c>
      <c r="H126" s="1116">
        <v>1386.531490015361</v>
      </c>
      <c r="I126" s="1117">
        <v>36.663594470046085</v>
      </c>
      <c r="J126" s="616">
        <f t="shared" si="17"/>
        <v>1423.1950844854071</v>
      </c>
      <c r="K126" s="636">
        <v>331.58231447256185</v>
      </c>
      <c r="L126" s="610">
        <v>33.417685527438152</v>
      </c>
      <c r="M126" s="637">
        <f t="shared" si="10"/>
        <v>365</v>
      </c>
      <c r="N126" s="636">
        <v>13</v>
      </c>
      <c r="O126" s="610">
        <v>0</v>
      </c>
      <c r="P126" s="637">
        <f t="shared" si="11"/>
        <v>13</v>
      </c>
      <c r="Q126" s="636">
        <v>703.31690391459074</v>
      </c>
      <c r="R126" s="618">
        <v>19.683096085409254</v>
      </c>
      <c r="S126" s="616">
        <f t="shared" si="12"/>
        <v>723</v>
      </c>
      <c r="T126" s="637">
        <f t="shared" si="13"/>
        <v>14983.311670512736</v>
      </c>
      <c r="V126" s="633">
        <f t="shared" si="18"/>
        <v>0</v>
      </c>
      <c r="W126" s="618">
        <v>0</v>
      </c>
      <c r="X126" s="638">
        <v>0</v>
      </c>
      <c r="Y126" s="79"/>
      <c r="Z126" s="619">
        <f t="shared" si="19"/>
        <v>0</v>
      </c>
      <c r="AA126" s="639">
        <v>0</v>
      </c>
      <c r="AB126" s="634">
        <f t="shared" si="14"/>
        <v>0</v>
      </c>
      <c r="AD126" s="641" t="str">
        <f t="shared" si="15"/>
        <v>Palm Beach State College</v>
      </c>
      <c r="AE126" s="640">
        <v>0</v>
      </c>
      <c r="AF126" s="640">
        <v>0</v>
      </c>
      <c r="AG126" s="616">
        <f t="shared" si="16"/>
        <v>0</v>
      </c>
    </row>
    <row r="127" spans="1:45" ht="25.35" customHeight="1">
      <c r="A127" s="641" t="str">
        <f t="shared" si="7"/>
        <v>Pasco-Hernando State College</v>
      </c>
      <c r="B127" s="609">
        <v>327</v>
      </c>
      <c r="C127" s="615"/>
      <c r="D127" s="946">
        <f t="shared" si="8"/>
        <v>327</v>
      </c>
      <c r="E127" s="1050">
        <v>2912.2009412671323</v>
      </c>
      <c r="F127" s="617">
        <v>21.2593163428194</v>
      </c>
      <c r="G127" s="616">
        <f t="shared" si="9"/>
        <v>2933.4602576099519</v>
      </c>
      <c r="H127" s="1116">
        <v>1538.983320785313</v>
      </c>
      <c r="I127" s="1117">
        <v>9.470666589448081</v>
      </c>
      <c r="J127" s="616">
        <f t="shared" si="17"/>
        <v>1548.453987374761</v>
      </c>
      <c r="K127" s="636">
        <v>120.73129251700681</v>
      </c>
      <c r="L127" s="610">
        <v>3.2687074829931975</v>
      </c>
      <c r="M127" s="637">
        <f t="shared" si="10"/>
        <v>124</v>
      </c>
      <c r="N127" s="636">
        <v>10</v>
      </c>
      <c r="O127" s="610">
        <v>0</v>
      </c>
      <c r="P127" s="637">
        <f t="shared" si="11"/>
        <v>10</v>
      </c>
      <c r="Q127" s="636">
        <v>211.63776668179756</v>
      </c>
      <c r="R127" s="618">
        <v>4.7190195188379471</v>
      </c>
      <c r="S127" s="616">
        <f t="shared" si="12"/>
        <v>216.3567862006355</v>
      </c>
      <c r="T127" s="637">
        <f t="shared" si="13"/>
        <v>5159.2710311853489</v>
      </c>
      <c r="V127" s="633">
        <f t="shared" si="18"/>
        <v>0</v>
      </c>
      <c r="W127" s="618">
        <v>0</v>
      </c>
      <c r="X127" s="638">
        <v>0</v>
      </c>
      <c r="Y127" s="79"/>
      <c r="Z127" s="619">
        <f t="shared" si="19"/>
        <v>0</v>
      </c>
      <c r="AA127" s="639">
        <v>0</v>
      </c>
      <c r="AB127" s="634">
        <f t="shared" si="14"/>
        <v>0</v>
      </c>
      <c r="AD127" s="641" t="str">
        <f t="shared" si="15"/>
        <v>Pasco-Hernando State College</v>
      </c>
      <c r="AE127" s="640">
        <v>0</v>
      </c>
      <c r="AF127" s="640">
        <v>0</v>
      </c>
      <c r="AG127" s="616">
        <f t="shared" si="16"/>
        <v>0</v>
      </c>
    </row>
    <row r="128" spans="1:45" ht="25.35" customHeight="1">
      <c r="A128" s="641" t="str">
        <f t="shared" si="7"/>
        <v>Pensacola State College</v>
      </c>
      <c r="B128" s="609">
        <v>353</v>
      </c>
      <c r="C128" s="615"/>
      <c r="D128" s="946">
        <f t="shared" si="8"/>
        <v>353</v>
      </c>
      <c r="E128" s="1050">
        <v>3119.6488266081378</v>
      </c>
      <c r="F128" s="617">
        <v>134.73712645618775</v>
      </c>
      <c r="G128" s="616">
        <f t="shared" si="9"/>
        <v>3254.3859530643258</v>
      </c>
      <c r="H128" s="1116">
        <v>1128.286918177364</v>
      </c>
      <c r="I128" s="1117">
        <v>30.345124938755507</v>
      </c>
      <c r="J128" s="616">
        <f t="shared" si="17"/>
        <v>1158.6320431161196</v>
      </c>
      <c r="K128" s="636">
        <v>164.8031496062992</v>
      </c>
      <c r="L128" s="610">
        <v>19.196850393700785</v>
      </c>
      <c r="M128" s="637">
        <f t="shared" si="10"/>
        <v>184</v>
      </c>
      <c r="N128" s="636">
        <v>0</v>
      </c>
      <c r="O128" s="610">
        <v>0</v>
      </c>
      <c r="P128" s="637">
        <f t="shared" si="11"/>
        <v>0</v>
      </c>
      <c r="Q128" s="636">
        <v>322.05436156763591</v>
      </c>
      <c r="R128" s="618">
        <v>8.630214917825537</v>
      </c>
      <c r="S128" s="616">
        <f t="shared" si="12"/>
        <v>330.68457648546143</v>
      </c>
      <c r="T128" s="637">
        <f t="shared" si="13"/>
        <v>5280.7025726659067</v>
      </c>
      <c r="V128" s="633">
        <f t="shared" si="18"/>
        <v>0</v>
      </c>
      <c r="W128" s="618">
        <v>0</v>
      </c>
      <c r="X128" s="638">
        <v>0</v>
      </c>
      <c r="Y128" s="79"/>
      <c r="Z128" s="619">
        <f t="shared" si="19"/>
        <v>0</v>
      </c>
      <c r="AA128" s="639">
        <v>0</v>
      </c>
      <c r="AB128" s="634">
        <f t="shared" si="14"/>
        <v>0</v>
      </c>
      <c r="AD128" s="641" t="str">
        <f t="shared" si="15"/>
        <v>Pensacola State College</v>
      </c>
      <c r="AE128" s="640">
        <v>0</v>
      </c>
      <c r="AF128" s="640">
        <v>0</v>
      </c>
      <c r="AG128" s="616">
        <f t="shared" si="16"/>
        <v>0</v>
      </c>
    </row>
    <row r="129" spans="1:44" ht="25.35" customHeight="1">
      <c r="A129" s="641" t="str">
        <f t="shared" si="7"/>
        <v>Polk State College</v>
      </c>
      <c r="B129" s="609">
        <v>650</v>
      </c>
      <c r="C129" s="615"/>
      <c r="D129" s="946">
        <f t="shared" si="8"/>
        <v>650</v>
      </c>
      <c r="E129" s="1050">
        <v>2439.848461767725</v>
      </c>
      <c r="F129" s="617">
        <v>81.772626419843036</v>
      </c>
      <c r="G129" s="616">
        <f t="shared" si="9"/>
        <v>2521.6210881875681</v>
      </c>
      <c r="H129" s="1116">
        <v>1221.8153354632586</v>
      </c>
      <c r="I129" s="1117">
        <v>27.664137380191693</v>
      </c>
      <c r="J129" s="616">
        <f t="shared" si="17"/>
        <v>1249.4794728434504</v>
      </c>
      <c r="K129" s="636">
        <v>84.755403868031848</v>
      </c>
      <c r="L129" s="610">
        <v>15.244596131968146</v>
      </c>
      <c r="M129" s="637">
        <f t="shared" si="10"/>
        <v>100</v>
      </c>
      <c r="N129" s="636">
        <v>16</v>
      </c>
      <c r="O129" s="610">
        <v>0</v>
      </c>
      <c r="P129" s="637">
        <f t="shared" si="11"/>
        <v>16</v>
      </c>
      <c r="Q129" s="636">
        <v>127.87238285144566</v>
      </c>
      <c r="R129" s="618">
        <v>0.12761714855433701</v>
      </c>
      <c r="S129" s="616">
        <f t="shared" si="12"/>
        <v>128</v>
      </c>
      <c r="T129" s="637">
        <f t="shared" si="13"/>
        <v>4665.1005610310185</v>
      </c>
      <c r="V129" s="633">
        <f t="shared" si="18"/>
        <v>0</v>
      </c>
      <c r="W129" s="618">
        <v>0</v>
      </c>
      <c r="X129" s="638">
        <v>0</v>
      </c>
      <c r="Y129" s="79"/>
      <c r="Z129" s="619">
        <f t="shared" si="19"/>
        <v>0</v>
      </c>
      <c r="AA129" s="639">
        <v>0</v>
      </c>
      <c r="AB129" s="634">
        <f t="shared" si="14"/>
        <v>0</v>
      </c>
      <c r="AD129" s="641" t="str">
        <f t="shared" si="15"/>
        <v>Polk State College</v>
      </c>
      <c r="AE129" s="640">
        <v>0</v>
      </c>
      <c r="AF129" s="640">
        <v>0</v>
      </c>
      <c r="AG129" s="616">
        <f t="shared" si="16"/>
        <v>0</v>
      </c>
    </row>
    <row r="130" spans="1:44" ht="25.35" customHeight="1">
      <c r="A130" s="641" t="str">
        <f t="shared" si="7"/>
        <v>St. Johns River State College</v>
      </c>
      <c r="B130" s="609">
        <v>201</v>
      </c>
      <c r="C130" s="615"/>
      <c r="D130" s="946">
        <f t="shared" si="8"/>
        <v>201</v>
      </c>
      <c r="E130" s="1050">
        <v>1972.8061068702291</v>
      </c>
      <c r="F130" s="617">
        <v>59.65190839694656</v>
      </c>
      <c r="G130" s="616">
        <f t="shared" si="9"/>
        <v>2032.4580152671756</v>
      </c>
      <c r="H130" s="1116">
        <v>630.75982651124968</v>
      </c>
      <c r="I130" s="1117">
        <v>10.347248576850097</v>
      </c>
      <c r="J130" s="616">
        <f t="shared" si="17"/>
        <v>641.1070750880998</v>
      </c>
      <c r="K130" s="636">
        <v>36.075000000000003</v>
      </c>
      <c r="L130" s="610">
        <v>0.92500000000000004</v>
      </c>
      <c r="M130" s="637">
        <f t="shared" si="10"/>
        <v>37</v>
      </c>
      <c r="N130" s="636">
        <v>10.990147783251231</v>
      </c>
      <c r="O130" s="610">
        <v>9.852216748768473E-3</v>
      </c>
      <c r="P130" s="637">
        <f t="shared" si="11"/>
        <v>11</v>
      </c>
      <c r="Q130" s="636">
        <v>112.73159144893111</v>
      </c>
      <c r="R130" s="618">
        <v>0.26840855106888362</v>
      </c>
      <c r="S130" s="616">
        <f t="shared" si="12"/>
        <v>113</v>
      </c>
      <c r="T130" s="637">
        <f t="shared" si="13"/>
        <v>3035.5650903552755</v>
      </c>
      <c r="V130" s="633">
        <f t="shared" si="18"/>
        <v>0</v>
      </c>
      <c r="W130" s="618">
        <v>0</v>
      </c>
      <c r="X130" s="638">
        <v>0</v>
      </c>
      <c r="Y130" s="79"/>
      <c r="Z130" s="619">
        <f t="shared" si="19"/>
        <v>20</v>
      </c>
      <c r="AA130" s="639">
        <v>0</v>
      </c>
      <c r="AB130" s="634">
        <f t="shared" si="14"/>
        <v>20</v>
      </c>
      <c r="AD130" s="641" t="str">
        <f t="shared" si="15"/>
        <v>St. Johns River State College</v>
      </c>
      <c r="AE130" s="640">
        <v>19</v>
      </c>
      <c r="AF130" s="640">
        <v>1</v>
      </c>
      <c r="AG130" s="616">
        <f t="shared" si="16"/>
        <v>20</v>
      </c>
    </row>
    <row r="131" spans="1:44" ht="25.35" customHeight="1">
      <c r="A131" s="641" t="str">
        <f t="shared" si="7"/>
        <v>St. Petersburg College</v>
      </c>
      <c r="B131" s="609">
        <v>2202</v>
      </c>
      <c r="C131" s="615"/>
      <c r="D131" s="946">
        <f t="shared" si="8"/>
        <v>2202</v>
      </c>
      <c r="E131" s="1050">
        <v>6385.6475648389005</v>
      </c>
      <c r="F131" s="617">
        <v>294.91843304916682</v>
      </c>
      <c r="G131" s="616">
        <f t="shared" si="9"/>
        <v>6680.5659978880676</v>
      </c>
      <c r="H131" s="1116">
        <v>3681.5011252813206</v>
      </c>
      <c r="I131" s="1117">
        <v>137.5775693923481</v>
      </c>
      <c r="J131" s="616">
        <f t="shared" si="17"/>
        <v>3819.0786946736689</v>
      </c>
      <c r="K131" s="636">
        <v>313.94513867723253</v>
      </c>
      <c r="L131" s="610">
        <v>39.054861322767444</v>
      </c>
      <c r="M131" s="637">
        <f t="shared" si="10"/>
        <v>353</v>
      </c>
      <c r="N131" s="636">
        <v>0</v>
      </c>
      <c r="O131" s="610">
        <v>0</v>
      </c>
      <c r="P131" s="637">
        <f t="shared" si="11"/>
        <v>0</v>
      </c>
      <c r="Q131" s="636">
        <v>108.93219303604154</v>
      </c>
      <c r="R131" s="618">
        <v>54.067806963958461</v>
      </c>
      <c r="S131" s="616">
        <f t="shared" si="12"/>
        <v>163</v>
      </c>
      <c r="T131" s="637">
        <f t="shared" si="13"/>
        <v>13217.644692561738</v>
      </c>
      <c r="V131" s="633">
        <f t="shared" si="18"/>
        <v>0</v>
      </c>
      <c r="W131" s="618">
        <v>0</v>
      </c>
      <c r="X131" s="638">
        <v>0</v>
      </c>
      <c r="Y131" s="79"/>
      <c r="Z131" s="619">
        <f t="shared" si="19"/>
        <v>0</v>
      </c>
      <c r="AA131" s="639">
        <v>0</v>
      </c>
      <c r="AB131" s="634">
        <f t="shared" si="14"/>
        <v>0</v>
      </c>
      <c r="AD131" s="641" t="str">
        <f t="shared" si="15"/>
        <v>St. Petersburg College</v>
      </c>
      <c r="AE131" s="640">
        <v>0</v>
      </c>
      <c r="AF131" s="640">
        <v>0</v>
      </c>
      <c r="AG131" s="616">
        <f t="shared" si="16"/>
        <v>0</v>
      </c>
    </row>
    <row r="132" spans="1:44" ht="25.35" customHeight="1">
      <c r="A132" s="641" t="str">
        <f t="shared" si="7"/>
        <v>Santa Fe College</v>
      </c>
      <c r="B132" s="609">
        <v>381</v>
      </c>
      <c r="C132" s="615"/>
      <c r="D132" s="946">
        <f t="shared" si="8"/>
        <v>381</v>
      </c>
      <c r="E132" s="1050">
        <v>5381.8846382753609</v>
      </c>
      <c r="F132" s="617">
        <v>449.149814839307</v>
      </c>
      <c r="G132" s="616">
        <f t="shared" si="9"/>
        <v>5831.0344531146675</v>
      </c>
      <c r="H132" s="1116">
        <v>2081.6657560975609</v>
      </c>
      <c r="I132" s="1117">
        <v>114.82712195121952</v>
      </c>
      <c r="J132" s="616">
        <f t="shared" si="17"/>
        <v>2196.4928780487803</v>
      </c>
      <c r="K132" s="636">
        <v>208.51632564214191</v>
      </c>
      <c r="L132" s="610">
        <v>37.483674357858078</v>
      </c>
      <c r="M132" s="637">
        <f t="shared" si="10"/>
        <v>246</v>
      </c>
      <c r="N132" s="636">
        <v>0</v>
      </c>
      <c r="O132" s="610">
        <v>0</v>
      </c>
      <c r="P132" s="637">
        <f t="shared" si="11"/>
        <v>0</v>
      </c>
      <c r="Q132" s="636">
        <v>242.0517444139553</v>
      </c>
      <c r="R132" s="618">
        <v>7.6667973343786757</v>
      </c>
      <c r="S132" s="616">
        <f t="shared" si="12"/>
        <v>249.71854174833399</v>
      </c>
      <c r="T132" s="637">
        <f t="shared" si="13"/>
        <v>8904.2458729117825</v>
      </c>
      <c r="V132" s="633">
        <f t="shared" si="18"/>
        <v>1</v>
      </c>
      <c r="W132" s="618">
        <v>0</v>
      </c>
      <c r="X132" s="638">
        <v>1</v>
      </c>
      <c r="Y132" s="79"/>
      <c r="Z132" s="619">
        <f t="shared" si="19"/>
        <v>18.982165605095545</v>
      </c>
      <c r="AA132" s="639">
        <v>107.01783439490445</v>
      </c>
      <c r="AB132" s="634">
        <f t="shared" si="14"/>
        <v>126</v>
      </c>
      <c r="AD132" s="641" t="str">
        <f t="shared" si="15"/>
        <v>Santa Fe College</v>
      </c>
      <c r="AE132" s="640">
        <v>123</v>
      </c>
      <c r="AF132" s="640">
        <v>3</v>
      </c>
      <c r="AG132" s="616">
        <f t="shared" si="16"/>
        <v>126</v>
      </c>
    </row>
    <row r="133" spans="1:44" ht="25.35" customHeight="1">
      <c r="A133" s="641" t="str">
        <f t="shared" si="7"/>
        <v>Seminole State College of Florida</v>
      </c>
      <c r="B133" s="609">
        <v>912</v>
      </c>
      <c r="C133" s="615"/>
      <c r="D133" s="946">
        <f t="shared" si="8"/>
        <v>912</v>
      </c>
      <c r="E133" s="1050">
        <v>5395.3895303809049</v>
      </c>
      <c r="F133" s="617">
        <v>133.51193409842992</v>
      </c>
      <c r="G133" s="616">
        <f t="shared" si="9"/>
        <v>5528.9014644793351</v>
      </c>
      <c r="H133" s="1116">
        <v>2255.4402489782146</v>
      </c>
      <c r="I133" s="1117">
        <v>117.52251677978177</v>
      </c>
      <c r="J133" s="616">
        <f t="shared" si="17"/>
        <v>2372.9627657579963</v>
      </c>
      <c r="K133" s="636">
        <v>146.14361702127658</v>
      </c>
      <c r="L133" s="610">
        <v>10.856382978723406</v>
      </c>
      <c r="M133" s="637">
        <f t="shared" si="10"/>
        <v>157</v>
      </c>
      <c r="N133" s="636">
        <v>38</v>
      </c>
      <c r="O133" s="610">
        <v>0</v>
      </c>
      <c r="P133" s="637">
        <f t="shared" si="11"/>
        <v>38</v>
      </c>
      <c r="Q133" s="636">
        <v>212.25119744544972</v>
      </c>
      <c r="R133" s="618">
        <v>17.748802554550291</v>
      </c>
      <c r="S133" s="616">
        <f t="shared" si="12"/>
        <v>230</v>
      </c>
      <c r="T133" s="637">
        <f t="shared" si="13"/>
        <v>9238.8642302373319</v>
      </c>
      <c r="V133" s="633">
        <f t="shared" si="18"/>
        <v>0</v>
      </c>
      <c r="W133" s="618">
        <v>10</v>
      </c>
      <c r="X133" s="638">
        <v>10</v>
      </c>
      <c r="Y133" s="79"/>
      <c r="Z133" s="619">
        <f t="shared" si="19"/>
        <v>51.053398058252469</v>
      </c>
      <c r="AA133" s="639">
        <v>274.94660194174753</v>
      </c>
      <c r="AB133" s="634">
        <f t="shared" si="14"/>
        <v>326</v>
      </c>
      <c r="AD133" s="641" t="str">
        <f t="shared" si="15"/>
        <v>Seminole State College of Florida</v>
      </c>
      <c r="AE133" s="640">
        <v>285</v>
      </c>
      <c r="AF133" s="640">
        <v>41</v>
      </c>
      <c r="AG133" s="616">
        <f t="shared" si="16"/>
        <v>326</v>
      </c>
    </row>
    <row r="134" spans="1:44" ht="25.35" customHeight="1">
      <c r="A134" s="641" t="str">
        <f t="shared" si="7"/>
        <v>South Florida State College</v>
      </c>
      <c r="B134" s="609">
        <v>99</v>
      </c>
      <c r="C134" s="615"/>
      <c r="D134" s="946">
        <f t="shared" si="8"/>
        <v>99</v>
      </c>
      <c r="E134" s="1050">
        <v>1219.1509675765731</v>
      </c>
      <c r="F134" s="617">
        <v>16.127450980392158</v>
      </c>
      <c r="G134" s="616">
        <f t="shared" si="9"/>
        <v>1235.2784185569653</v>
      </c>
      <c r="H134" s="1116">
        <v>1</v>
      </c>
      <c r="I134" s="1117">
        <v>0</v>
      </c>
      <c r="J134" s="616">
        <f t="shared" si="17"/>
        <v>1</v>
      </c>
      <c r="K134" s="636">
        <v>17.739130434782609</v>
      </c>
      <c r="L134" s="610">
        <v>0.2608695652173913</v>
      </c>
      <c r="M134" s="637">
        <f t="shared" si="10"/>
        <v>18</v>
      </c>
      <c r="N134" s="636">
        <v>0</v>
      </c>
      <c r="O134" s="610">
        <v>0</v>
      </c>
      <c r="P134" s="637">
        <f t="shared" si="11"/>
        <v>0</v>
      </c>
      <c r="Q134" s="636">
        <v>269.94545454545454</v>
      </c>
      <c r="R134" s="618">
        <v>0.66818181818181821</v>
      </c>
      <c r="S134" s="616">
        <f t="shared" si="12"/>
        <v>270.61363636363637</v>
      </c>
      <c r="T134" s="637">
        <f t="shared" si="13"/>
        <v>1623.8920549206018</v>
      </c>
      <c r="V134" s="633">
        <f t="shared" si="18"/>
        <v>0</v>
      </c>
      <c r="W134" s="618">
        <v>0</v>
      </c>
      <c r="X134" s="638">
        <v>0</v>
      </c>
      <c r="Y134" s="79"/>
      <c r="Z134" s="619">
        <f t="shared" si="19"/>
        <v>35.69956066238592</v>
      </c>
      <c r="AA134" s="639">
        <v>329.30043933761408</v>
      </c>
      <c r="AB134" s="634">
        <f t="shared" si="14"/>
        <v>365</v>
      </c>
      <c r="AD134" s="641" t="str">
        <f t="shared" si="15"/>
        <v>South Florida State College</v>
      </c>
      <c r="AE134" s="640">
        <v>350</v>
      </c>
      <c r="AF134" s="640">
        <v>15</v>
      </c>
      <c r="AG134" s="616">
        <f t="shared" si="16"/>
        <v>365</v>
      </c>
    </row>
    <row r="135" spans="1:44" ht="25.35" customHeight="1">
      <c r="A135" s="641" t="str">
        <f t="shared" si="7"/>
        <v>Tallahassee State College</v>
      </c>
      <c r="B135" s="609">
        <v>100</v>
      </c>
      <c r="C135" s="615"/>
      <c r="D135" s="946">
        <f t="shared" si="8"/>
        <v>100</v>
      </c>
      <c r="E135" s="1050">
        <v>6799.7492845606776</v>
      </c>
      <c r="F135" s="617">
        <v>263.0170713739268</v>
      </c>
      <c r="G135" s="616">
        <f t="shared" si="9"/>
        <v>7062.7663559346047</v>
      </c>
      <c r="H135" s="1116">
        <v>1597.7773759583395</v>
      </c>
      <c r="I135" s="1117">
        <v>53.400838998987417</v>
      </c>
      <c r="J135" s="616">
        <f t="shared" si="17"/>
        <v>1651.1782149573269</v>
      </c>
      <c r="K135" s="636">
        <v>109.94944852941177</v>
      </c>
      <c r="L135" s="610">
        <v>15.050551470588236</v>
      </c>
      <c r="M135" s="637">
        <f t="shared" si="10"/>
        <v>125</v>
      </c>
      <c r="N135" s="636">
        <v>0</v>
      </c>
      <c r="O135" s="610">
        <v>0</v>
      </c>
      <c r="P135" s="637">
        <f t="shared" si="11"/>
        <v>0</v>
      </c>
      <c r="Q135" s="636">
        <v>309.07657512116316</v>
      </c>
      <c r="R135" s="618">
        <v>2.9234248788368338</v>
      </c>
      <c r="S135" s="616">
        <f t="shared" si="12"/>
        <v>312</v>
      </c>
      <c r="T135" s="637">
        <f t="shared" si="13"/>
        <v>9250.944570891932</v>
      </c>
      <c r="V135" s="633">
        <f t="shared" si="18"/>
        <v>0</v>
      </c>
      <c r="W135" s="618">
        <v>0</v>
      </c>
      <c r="X135" s="638">
        <v>0</v>
      </c>
      <c r="Y135" s="79"/>
      <c r="Z135" s="619">
        <f t="shared" si="19"/>
        <v>33.472766884531595</v>
      </c>
      <c r="AA135" s="639">
        <v>12.527233115468409</v>
      </c>
      <c r="AB135" s="634">
        <f t="shared" si="14"/>
        <v>46</v>
      </c>
      <c r="AD135" s="641" t="str">
        <f t="shared" si="15"/>
        <v>Tallahassee State College</v>
      </c>
      <c r="AE135" s="640">
        <v>46</v>
      </c>
      <c r="AF135" s="640">
        <v>0</v>
      </c>
      <c r="AG135" s="616">
        <f t="shared" si="16"/>
        <v>46</v>
      </c>
    </row>
    <row r="136" spans="1:44" ht="25.35" customHeight="1" thickBot="1">
      <c r="A136" s="642" t="str">
        <f t="shared" si="7"/>
        <v>Valencia College</v>
      </c>
      <c r="B136" s="564">
        <v>1251</v>
      </c>
      <c r="C136" s="593"/>
      <c r="D136" s="947">
        <f t="shared" si="8"/>
        <v>1251</v>
      </c>
      <c r="E136" s="1051">
        <v>18028.801067099237</v>
      </c>
      <c r="F136" s="594">
        <v>1645.1959329056467</v>
      </c>
      <c r="G136" s="565">
        <f t="shared" si="9"/>
        <v>19673.997000004885</v>
      </c>
      <c r="H136" s="1118">
        <v>7431.4523146123565</v>
      </c>
      <c r="I136" s="1119">
        <v>562.41912913100521</v>
      </c>
      <c r="J136" s="643">
        <f t="shared" si="17"/>
        <v>7993.8714437433619</v>
      </c>
      <c r="K136" s="644">
        <v>799.54126473740621</v>
      </c>
      <c r="L136" s="645">
        <v>204.45873526259379</v>
      </c>
      <c r="M136" s="646">
        <f t="shared" si="10"/>
        <v>1004</v>
      </c>
      <c r="N136" s="644">
        <v>54</v>
      </c>
      <c r="O136" s="645">
        <v>0</v>
      </c>
      <c r="P136" s="646">
        <f t="shared" si="11"/>
        <v>54</v>
      </c>
      <c r="Q136" s="644">
        <v>208.44579780755177</v>
      </c>
      <c r="R136" s="647">
        <v>37.554202192448237</v>
      </c>
      <c r="S136" s="565">
        <f t="shared" si="12"/>
        <v>246</v>
      </c>
      <c r="T136" s="646">
        <f t="shared" si="13"/>
        <v>30222.868443748248</v>
      </c>
      <c r="V136" s="633">
        <f t="shared" si="18"/>
        <v>0</v>
      </c>
      <c r="W136" s="464">
        <v>0</v>
      </c>
      <c r="X136" s="465">
        <v>0</v>
      </c>
      <c r="Y136" s="79"/>
      <c r="Z136" s="648">
        <f t="shared" si="19"/>
        <v>0</v>
      </c>
      <c r="AA136" s="649">
        <v>0</v>
      </c>
      <c r="AB136" s="634">
        <f t="shared" si="14"/>
        <v>0</v>
      </c>
      <c r="AD136" s="642" t="str">
        <f t="shared" si="15"/>
        <v>Valencia College</v>
      </c>
      <c r="AE136" s="595">
        <v>0</v>
      </c>
      <c r="AF136" s="595">
        <v>0</v>
      </c>
      <c r="AG136" s="565">
        <f t="shared" si="16"/>
        <v>0</v>
      </c>
    </row>
    <row r="137" spans="1:44" ht="25.35" customHeight="1" thickBot="1">
      <c r="A137" s="379" t="s">
        <v>49</v>
      </c>
      <c r="B137" s="380">
        <f t="shared" ref="B137" si="20">SUM(B109:B136)</f>
        <v>17575</v>
      </c>
      <c r="C137" s="67"/>
      <c r="D137" s="394">
        <f t="shared" ref="D137:T137" si="21">SUM(D109:D136)</f>
        <v>17575</v>
      </c>
      <c r="E137" s="948">
        <f t="shared" si="21"/>
        <v>152230.24032664322</v>
      </c>
      <c r="F137" s="381">
        <f t="shared" si="21"/>
        <v>8199.9367338584852</v>
      </c>
      <c r="G137" s="394">
        <f t="shared" si="21"/>
        <v>160430.17706050174</v>
      </c>
      <c r="H137" s="404">
        <f t="shared" si="21"/>
        <v>51131.750029480463</v>
      </c>
      <c r="I137" s="381">
        <f t="shared" si="21"/>
        <v>2402.2905203214218</v>
      </c>
      <c r="J137" s="394">
        <f t="shared" si="21"/>
        <v>53534.040549801903</v>
      </c>
      <c r="K137" s="404">
        <f t="shared" si="21"/>
        <v>6220.2669151661903</v>
      </c>
      <c r="L137" s="406">
        <f t="shared" si="21"/>
        <v>844.73308483381027</v>
      </c>
      <c r="M137" s="395">
        <f t="shared" si="21"/>
        <v>7065</v>
      </c>
      <c r="N137" s="404">
        <f t="shared" si="21"/>
        <v>180.05197322854011</v>
      </c>
      <c r="O137" s="406">
        <f t="shared" si="21"/>
        <v>0.94802677145989178</v>
      </c>
      <c r="P137" s="395">
        <f t="shared" si="21"/>
        <v>181</v>
      </c>
      <c r="Q137" s="403">
        <f t="shared" si="21"/>
        <v>7579.9669255839635</v>
      </c>
      <c r="R137" s="405">
        <f t="shared" si="21"/>
        <v>328.97798660384655</v>
      </c>
      <c r="S137" s="396">
        <f t="shared" si="21"/>
        <v>7908.9449121878106</v>
      </c>
      <c r="T137" s="68">
        <f t="shared" si="21"/>
        <v>246694.16252249148</v>
      </c>
      <c r="U137" s="69"/>
      <c r="V137" s="397">
        <f t="shared" ref="V137:AB137" si="22">SUM(V109:V136)</f>
        <v>6.65625</v>
      </c>
      <c r="W137" s="404">
        <f t="shared" si="22"/>
        <v>12.34375</v>
      </c>
      <c r="X137" s="402">
        <f t="shared" si="22"/>
        <v>19</v>
      </c>
      <c r="Y137" s="70"/>
      <c r="Z137" s="397">
        <f t="shared" si="22"/>
        <v>1281.321488984639</v>
      </c>
      <c r="AA137" s="403">
        <f t="shared" si="22"/>
        <v>2231.6785110153605</v>
      </c>
      <c r="AB137" s="399">
        <f t="shared" si="22"/>
        <v>3513</v>
      </c>
      <c r="AC137" s="69"/>
      <c r="AD137" s="379" t="s">
        <v>49</v>
      </c>
      <c r="AE137" s="402">
        <f>SUM(AE109:AE136)</f>
        <v>3392</v>
      </c>
      <c r="AF137" s="402">
        <f>SUM(AF109:AF136)</f>
        <v>121</v>
      </c>
      <c r="AG137" s="394">
        <f>SUM(AG109:AG136)</f>
        <v>3513</v>
      </c>
      <c r="AH137" s="69"/>
      <c r="AI137" s="69"/>
      <c r="AJ137" s="69"/>
      <c r="AK137" s="69"/>
      <c r="AL137" s="69"/>
      <c r="AM137" s="69"/>
      <c r="AN137" s="69"/>
      <c r="AO137" s="69"/>
      <c r="AP137" s="69"/>
      <c r="AQ137" s="69"/>
      <c r="AR137" s="69"/>
    </row>
    <row r="138" spans="1:44" ht="14.1" customHeight="1">
      <c r="A138" s="374"/>
      <c r="B138" s="375"/>
      <c r="C138" s="375"/>
      <c r="D138" s="375"/>
      <c r="E138" s="375"/>
      <c r="F138" s="375"/>
      <c r="G138" s="375"/>
      <c r="H138" s="375"/>
      <c r="I138" s="375"/>
      <c r="J138" s="375"/>
      <c r="K138" s="375"/>
      <c r="L138" s="375"/>
      <c r="M138" s="375"/>
      <c r="N138" s="375"/>
      <c r="O138" s="375"/>
      <c r="P138" s="375"/>
      <c r="Q138" s="375"/>
      <c r="R138" s="375"/>
      <c r="S138" s="375"/>
      <c r="T138" s="375"/>
      <c r="U138" s="69"/>
      <c r="V138" s="376"/>
      <c r="W138" s="376"/>
      <c r="X138" s="376"/>
      <c r="Y138" s="376"/>
      <c r="Z138" s="376"/>
      <c r="AA138" s="376"/>
      <c r="AB138" s="376"/>
      <c r="AC138" s="69"/>
      <c r="AD138" s="374"/>
      <c r="AE138" s="71"/>
      <c r="AF138" s="71"/>
      <c r="AG138" s="71"/>
      <c r="AH138" s="69"/>
      <c r="AI138" s="69"/>
      <c r="AJ138" s="69"/>
      <c r="AK138" s="69"/>
      <c r="AL138" s="69"/>
      <c r="AM138" s="69"/>
      <c r="AN138" s="69"/>
      <c r="AO138" s="69"/>
      <c r="AP138" s="69"/>
      <c r="AQ138" s="69"/>
      <c r="AR138" s="69"/>
    </row>
    <row r="139" spans="1:44">
      <c r="A139" s="17" t="s">
        <v>687</v>
      </c>
      <c r="V139" s="53"/>
      <c r="W139" s="53"/>
      <c r="X139" s="53"/>
      <c r="Y139" s="53"/>
      <c r="Z139" s="53"/>
      <c r="AA139" s="53"/>
      <c r="AB139" s="53"/>
    </row>
    <row r="140" spans="1:44">
      <c r="A140" s="17" t="s">
        <v>754</v>
      </c>
      <c r="V140" s="53"/>
      <c r="W140" s="53"/>
      <c r="X140" s="53"/>
      <c r="Y140" s="53"/>
      <c r="Z140" s="60"/>
      <c r="AA140" s="53"/>
      <c r="AB140" s="53"/>
    </row>
    <row r="141" spans="1:44">
      <c r="A141" s="819" t="s">
        <v>90</v>
      </c>
      <c r="B141" s="819"/>
      <c r="C141" s="819"/>
      <c r="D141" s="819"/>
      <c r="E141" s="28"/>
    </row>
    <row r="142" spans="1:44">
      <c r="A142" s="819" t="s">
        <v>91</v>
      </c>
      <c r="B142" s="819"/>
      <c r="C142" s="819"/>
      <c r="D142" s="819"/>
    </row>
    <row r="143" spans="1:44">
      <c r="A143" s="17" t="s">
        <v>92</v>
      </c>
    </row>
    <row r="145" spans="1:4" ht="54.6" customHeight="1" thickBot="1">
      <c r="A145" s="1111" t="s">
        <v>716</v>
      </c>
      <c r="B145" s="1029"/>
      <c r="C145" s="1110"/>
      <c r="D145" s="1110"/>
    </row>
    <row r="146" spans="1:4" ht="21.75" thickBot="1">
      <c r="A146" s="62"/>
      <c r="B146" s="63" t="s">
        <v>755</v>
      </c>
    </row>
    <row r="147" spans="1:4" ht="21.75" thickBot="1">
      <c r="A147" s="62">
        <v>1</v>
      </c>
      <c r="B147" s="52">
        <v>2</v>
      </c>
    </row>
    <row r="148" spans="1:4" ht="57" customHeight="1" thickBot="1">
      <c r="A148" s="38" t="s">
        <v>150</v>
      </c>
      <c r="B148" s="1106" t="str">
        <f>B5</f>
        <v xml:space="preserve">2024-25 BASE BUDGET </v>
      </c>
    </row>
    <row r="149" spans="1:4" ht="63.75" thickBot="1">
      <c r="A149" s="290" t="s">
        <v>17</v>
      </c>
      <c r="B149" s="23" t="s">
        <v>150</v>
      </c>
    </row>
    <row r="150" spans="1:4">
      <c r="A150" s="407" t="str">
        <f t="shared" ref="A150:A177" si="23">A7</f>
        <v>Eastern Florida State College</v>
      </c>
      <c r="B150" s="1107">
        <v>1223211</v>
      </c>
    </row>
    <row r="151" spans="1:4">
      <c r="A151" s="387" t="str">
        <f t="shared" si="23"/>
        <v>Broward College</v>
      </c>
      <c r="B151" s="1108">
        <v>2901756</v>
      </c>
    </row>
    <row r="152" spans="1:4">
      <c r="A152" s="387" t="str">
        <f t="shared" si="23"/>
        <v>College of Central Florida</v>
      </c>
      <c r="B152" s="1108">
        <v>580642</v>
      </c>
    </row>
    <row r="153" spans="1:4">
      <c r="A153" s="387" t="str">
        <f t="shared" si="23"/>
        <v>Chipola College</v>
      </c>
      <c r="B153" s="1108">
        <v>199039</v>
      </c>
    </row>
    <row r="154" spans="1:4">
      <c r="A154" s="387" t="str">
        <f t="shared" si="23"/>
        <v>Daytona State College</v>
      </c>
      <c r="B154" s="1108">
        <v>806367</v>
      </c>
    </row>
    <row r="155" spans="1:4">
      <c r="A155" s="387" t="str">
        <f t="shared" si="23"/>
        <v>Florida SouthWestern State College</v>
      </c>
      <c r="B155" s="1108">
        <v>831927</v>
      </c>
    </row>
    <row r="156" spans="1:4">
      <c r="A156" s="387" t="str">
        <f t="shared" si="23"/>
        <v>Florida State College at Jacksonville</v>
      </c>
      <c r="B156" s="1108">
        <v>1522554</v>
      </c>
    </row>
    <row r="157" spans="1:4">
      <c r="A157" s="387" t="str">
        <f t="shared" si="23"/>
        <v>College of the Florida Keys</v>
      </c>
      <c r="B157" s="1108">
        <v>55645</v>
      </c>
    </row>
    <row r="158" spans="1:4">
      <c r="A158" s="387" t="str">
        <f t="shared" si="23"/>
        <v>Gulf Coast State College</v>
      </c>
      <c r="B158" s="1108">
        <v>281214</v>
      </c>
    </row>
    <row r="159" spans="1:4">
      <c r="A159" s="387" t="str">
        <f t="shared" si="23"/>
        <v>Hillsborough Community College</v>
      </c>
      <c r="B159" s="1108">
        <v>1535676</v>
      </c>
    </row>
    <row r="160" spans="1:4">
      <c r="A160" s="387" t="str">
        <f t="shared" si="23"/>
        <v>Indian River State College</v>
      </c>
      <c r="B160" s="1108">
        <v>861594</v>
      </c>
    </row>
    <row r="161" spans="1:2">
      <c r="A161" s="387" t="str">
        <f t="shared" si="23"/>
        <v>Florida Gateway College</v>
      </c>
      <c r="B161" s="1108">
        <v>234886</v>
      </c>
    </row>
    <row r="162" spans="1:2">
      <c r="A162" s="387" t="str">
        <f t="shared" si="23"/>
        <v>Lake-Sumter State College</v>
      </c>
      <c r="B162" s="1108">
        <v>334183</v>
      </c>
    </row>
    <row r="163" spans="1:2">
      <c r="A163" s="387" t="str">
        <f t="shared" si="23"/>
        <v>State College of Florida, Manatee-Sarasota</v>
      </c>
      <c r="B163" s="1108">
        <v>538310</v>
      </c>
    </row>
    <row r="164" spans="1:2">
      <c r="A164" s="387" t="str">
        <f t="shared" si="23"/>
        <v>Miami Dade College</v>
      </c>
      <c r="B164" s="1108">
        <v>4079933</v>
      </c>
    </row>
    <row r="165" spans="1:2">
      <c r="A165" s="387" t="str">
        <f t="shared" si="23"/>
        <v>North Florida College</v>
      </c>
      <c r="B165" s="1108">
        <v>134140</v>
      </c>
    </row>
    <row r="166" spans="1:2">
      <c r="A166" s="387" t="str">
        <f t="shared" si="23"/>
        <v>Northwest Florida State College</v>
      </c>
      <c r="B166" s="1108">
        <v>337943</v>
      </c>
    </row>
    <row r="167" spans="1:2">
      <c r="A167" s="387" t="str">
        <f t="shared" si="23"/>
        <v>Palm Beach State College</v>
      </c>
      <c r="B167" s="1108">
        <v>1362933</v>
      </c>
    </row>
    <row r="168" spans="1:2">
      <c r="A168" s="387" t="str">
        <f t="shared" si="23"/>
        <v>Pasco-Hernando State College</v>
      </c>
      <c r="B168" s="1108">
        <v>656969</v>
      </c>
    </row>
    <row r="169" spans="1:2">
      <c r="A169" s="387" t="str">
        <f t="shared" si="23"/>
        <v>Pensacola State College</v>
      </c>
      <c r="B169" s="1108">
        <v>468310</v>
      </c>
    </row>
    <row r="170" spans="1:2">
      <c r="A170" s="387" t="str">
        <f t="shared" si="23"/>
        <v>Polk State College</v>
      </c>
      <c r="B170" s="1108">
        <v>612408</v>
      </c>
    </row>
    <row r="171" spans="1:2">
      <c r="A171" s="387" t="str">
        <f t="shared" si="23"/>
        <v>St. Johns River State College</v>
      </c>
      <c r="B171" s="1108">
        <v>432461</v>
      </c>
    </row>
    <row r="172" spans="1:2">
      <c r="A172" s="387" t="str">
        <f t="shared" si="23"/>
        <v>St. Petersburg College</v>
      </c>
      <c r="B172" s="1108">
        <v>1662776</v>
      </c>
    </row>
    <row r="173" spans="1:2">
      <c r="A173" s="387" t="str">
        <f t="shared" si="23"/>
        <v>Santa Fe College</v>
      </c>
      <c r="B173" s="1108">
        <v>1069199</v>
      </c>
    </row>
    <row r="174" spans="1:2">
      <c r="A174" s="387" t="str">
        <f t="shared" si="23"/>
        <v>Seminole State College of Florida</v>
      </c>
      <c r="B174" s="1108">
        <v>1560101</v>
      </c>
    </row>
    <row r="175" spans="1:2">
      <c r="A175" s="387" t="str">
        <f t="shared" si="23"/>
        <v>South Florida State College</v>
      </c>
      <c r="B175" s="1108">
        <v>188239</v>
      </c>
    </row>
    <row r="176" spans="1:2">
      <c r="A176" s="387" t="str">
        <f t="shared" si="23"/>
        <v>Tallahassee State College</v>
      </c>
      <c r="B176" s="1108">
        <v>1011402</v>
      </c>
    </row>
    <row r="177" spans="1:2" ht="21.75" thickBot="1">
      <c r="A177" s="388" t="str">
        <f t="shared" si="23"/>
        <v>Valencia College</v>
      </c>
      <c r="B177" s="1109">
        <v>4516182</v>
      </c>
    </row>
    <row r="178" spans="1:2" ht="24" thickBot="1">
      <c r="A178" s="389" t="s">
        <v>49</v>
      </c>
      <c r="B178" s="427">
        <f>SUM(B150:B177)</f>
        <v>30000000</v>
      </c>
    </row>
    <row r="180" spans="1:2" ht="36.75" thickBot="1">
      <c r="A180" s="1111" t="s">
        <v>716</v>
      </c>
      <c r="B180" s="1029"/>
    </row>
    <row r="181" spans="1:2" ht="21.75" thickBot="1">
      <c r="A181" s="62"/>
      <c r="B181" s="63" t="s">
        <v>755</v>
      </c>
    </row>
    <row r="182" spans="1:2" ht="21.75" thickBot="1">
      <c r="A182" s="62">
        <v>1</v>
      </c>
      <c r="B182" s="52">
        <v>2</v>
      </c>
    </row>
    <row r="183" spans="1:2" ht="54" thickBot="1">
      <c r="A183" s="1112" t="s">
        <v>695</v>
      </c>
      <c r="B183" s="1106" t="str">
        <f>B5</f>
        <v xml:space="preserve">2024-25 BASE BUDGET </v>
      </c>
    </row>
    <row r="184" spans="1:2" ht="42.75" thickBot="1">
      <c r="A184" s="290" t="s">
        <v>17</v>
      </c>
      <c r="B184" s="23" t="s">
        <v>695</v>
      </c>
    </row>
    <row r="185" spans="1:2">
      <c r="A185" s="407" t="str">
        <f t="shared" ref="A185:A212" si="24">A7</f>
        <v>Eastern Florida State College</v>
      </c>
      <c r="B185" s="1113">
        <v>1305041</v>
      </c>
    </row>
    <row r="186" spans="1:2">
      <c r="A186" s="387" t="str">
        <f t="shared" si="24"/>
        <v>Broward College</v>
      </c>
      <c r="B186" s="1108">
        <v>1431485</v>
      </c>
    </row>
    <row r="187" spans="1:2">
      <c r="A187" s="387" t="str">
        <f t="shared" si="24"/>
        <v>College of Central Florida</v>
      </c>
      <c r="B187" s="1108">
        <v>1049273</v>
      </c>
    </row>
    <row r="188" spans="1:2">
      <c r="A188" s="387" t="str">
        <f t="shared" si="24"/>
        <v>Chipola College</v>
      </c>
      <c r="B188" s="1108">
        <v>432695</v>
      </c>
    </row>
    <row r="189" spans="1:2">
      <c r="A189" s="387" t="str">
        <f t="shared" si="24"/>
        <v>Daytona State College</v>
      </c>
      <c r="B189" s="1108">
        <v>2291042</v>
      </c>
    </row>
    <row r="190" spans="1:2">
      <c r="A190" s="387" t="str">
        <f t="shared" si="24"/>
        <v>Florida SouthWestern State College</v>
      </c>
      <c r="B190" s="1108">
        <v>1383615</v>
      </c>
    </row>
    <row r="191" spans="1:2">
      <c r="A191" s="387" t="str">
        <f t="shared" si="24"/>
        <v>Florida State College at Jacksonville</v>
      </c>
      <c r="B191" s="1108">
        <v>2284275</v>
      </c>
    </row>
    <row r="192" spans="1:2">
      <c r="A192" s="387" t="str">
        <f t="shared" si="24"/>
        <v>College of the Florida Keys</v>
      </c>
      <c r="B192" s="1108">
        <v>338573</v>
      </c>
    </row>
    <row r="193" spans="1:2">
      <c r="A193" s="387" t="str">
        <f t="shared" si="24"/>
        <v>Gulf Coast State College</v>
      </c>
      <c r="B193" s="1108">
        <v>1680100</v>
      </c>
    </row>
    <row r="194" spans="1:2">
      <c r="A194" s="387" t="str">
        <f t="shared" si="24"/>
        <v>Hillsborough Community College</v>
      </c>
      <c r="B194" s="1108">
        <v>653062</v>
      </c>
    </row>
    <row r="195" spans="1:2">
      <c r="A195" s="387" t="str">
        <f t="shared" si="24"/>
        <v>Indian River State College</v>
      </c>
      <c r="B195" s="1108">
        <v>1644383</v>
      </c>
    </row>
    <row r="196" spans="1:2">
      <c r="A196" s="387" t="str">
        <f t="shared" si="24"/>
        <v>Florida Gateway College</v>
      </c>
      <c r="B196" s="1108">
        <v>1502315</v>
      </c>
    </row>
    <row r="197" spans="1:2">
      <c r="A197" s="387" t="str">
        <f t="shared" si="24"/>
        <v>Lake-Sumter State College</v>
      </c>
      <c r="B197" s="1108">
        <v>1203371</v>
      </c>
    </row>
    <row r="198" spans="1:2">
      <c r="A198" s="387" t="str">
        <f t="shared" si="24"/>
        <v>State College of Florida, Manatee-Sarasota</v>
      </c>
      <c r="B198" s="1108">
        <v>1708676</v>
      </c>
    </row>
    <row r="199" spans="1:2">
      <c r="A199" s="387" t="str">
        <f t="shared" si="24"/>
        <v>Miami Dade College</v>
      </c>
      <c r="B199" s="1108">
        <v>2347456</v>
      </c>
    </row>
    <row r="200" spans="1:2">
      <c r="A200" s="387" t="str">
        <f t="shared" si="24"/>
        <v>North Florida College</v>
      </c>
      <c r="B200" s="1108">
        <v>909979</v>
      </c>
    </row>
    <row r="201" spans="1:2">
      <c r="A201" s="387" t="str">
        <f t="shared" si="24"/>
        <v>Northwest Florida State College</v>
      </c>
      <c r="B201" s="1108">
        <v>846604</v>
      </c>
    </row>
    <row r="202" spans="1:2">
      <c r="A202" s="387" t="str">
        <f t="shared" si="24"/>
        <v>Palm Beach State College</v>
      </c>
      <c r="B202" s="1108">
        <v>1637660</v>
      </c>
    </row>
    <row r="203" spans="1:2">
      <c r="A203" s="387" t="str">
        <f t="shared" si="24"/>
        <v>Pasco-Hernando State College</v>
      </c>
      <c r="B203" s="1108">
        <v>2453045</v>
      </c>
    </row>
    <row r="204" spans="1:2">
      <c r="A204" s="387" t="str">
        <f t="shared" si="24"/>
        <v>Pensacola State College</v>
      </c>
      <c r="B204" s="1108">
        <v>1084766</v>
      </c>
    </row>
    <row r="205" spans="1:2">
      <c r="A205" s="387" t="str">
        <f t="shared" si="24"/>
        <v>Polk State College</v>
      </c>
      <c r="B205" s="1108">
        <v>1287984</v>
      </c>
    </row>
    <row r="206" spans="1:2">
      <c r="A206" s="387" t="str">
        <f t="shared" si="24"/>
        <v>St. Johns River State College</v>
      </c>
      <c r="B206" s="1108">
        <v>1161973</v>
      </c>
    </row>
    <row r="207" spans="1:2">
      <c r="A207" s="387" t="str">
        <f t="shared" si="24"/>
        <v>St. Petersburg College</v>
      </c>
      <c r="B207" s="1108">
        <v>2139506</v>
      </c>
    </row>
    <row r="208" spans="1:2">
      <c r="A208" s="387" t="str">
        <f t="shared" si="24"/>
        <v>Santa Fe College</v>
      </c>
      <c r="B208" s="1108">
        <v>1764750</v>
      </c>
    </row>
    <row r="209" spans="1:2">
      <c r="A209" s="387" t="str">
        <f t="shared" si="24"/>
        <v>Seminole State College of Florida</v>
      </c>
      <c r="B209" s="1108">
        <v>1473391</v>
      </c>
    </row>
    <row r="210" spans="1:2">
      <c r="A210" s="387" t="str">
        <f t="shared" si="24"/>
        <v>South Florida State College</v>
      </c>
      <c r="B210" s="1108">
        <v>1194691</v>
      </c>
    </row>
    <row r="211" spans="1:2">
      <c r="A211" s="387" t="str">
        <f t="shared" si="24"/>
        <v>Tallahassee State College</v>
      </c>
      <c r="B211" s="1108">
        <v>678930</v>
      </c>
    </row>
    <row r="212" spans="1:2" ht="21.75" thickBot="1">
      <c r="A212" s="388" t="str">
        <f t="shared" si="24"/>
        <v>Valencia College</v>
      </c>
      <c r="B212" s="1109">
        <v>2111359</v>
      </c>
    </row>
    <row r="213" spans="1:2" ht="24" thickBot="1">
      <c r="A213" s="389" t="s">
        <v>49</v>
      </c>
      <c r="B213" s="427">
        <f>SUM(B185:B212)</f>
        <v>40000000</v>
      </c>
    </row>
  </sheetData>
  <sheetProtection algorithmName="SHA-512" hashValue="iAxptVhPMGXIukhgVbtJQQlGrlBAWRKG4KrQRfGRRutNUYxmtys/DCFAE844zzpdm8BcNE/pp5zw8WPYSnT2Pg==" saltValue="bC8XDPknG3BlzGLqY6XH1Q==" spinCount="100000" sheet="1" selectLockedCells="1" selectUnlockedCells="1"/>
  <printOptions horizontalCentered="1"/>
  <pageMargins left="0.95" right="0.7" top="0.75" bottom="0.75" header="0.3" footer="0.3"/>
  <pageSetup scale="21" fitToWidth="0" orientation="landscape" r:id="rId1"/>
  <rowBreaks count="2" manualBreakCount="2">
    <brk id="57" max="32" man="1"/>
    <brk id="96" max="32" man="1"/>
  </rowBreaks>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codeName="Sheet6">
    <tabColor rgb="FF92D050"/>
  </sheetPr>
  <dimension ref="A1:I390"/>
  <sheetViews>
    <sheetView showGridLines="0" defaultGridColor="0" topLeftCell="A101" colorId="22" zoomScale="70" zoomScaleNormal="70" zoomScaleSheetLayoutView="51" zoomScalePageLayoutView="60" workbookViewId="0">
      <selection activeCell="C109" sqref="C109"/>
    </sheetView>
  </sheetViews>
  <sheetFormatPr defaultColWidth="9.7109375" defaultRowHeight="21"/>
  <cols>
    <col min="1" max="1" width="5.140625" style="17" customWidth="1"/>
    <col min="2" max="2" width="1.7109375" style="17" customWidth="1"/>
    <col min="3" max="3" width="104.85546875" style="17" customWidth="1"/>
    <col min="4" max="4" width="59.85546875" style="17" customWidth="1"/>
    <col min="5" max="5" width="34.28515625" style="17" customWidth="1"/>
    <col min="6" max="6" width="22.42578125" style="17" customWidth="1"/>
    <col min="7" max="7" width="18.7109375" style="17" customWidth="1"/>
    <col min="8" max="8" width="1.7109375" style="17" customWidth="1"/>
    <col min="9" max="9" width="63.42578125" style="17" customWidth="1"/>
    <col min="10" max="11" width="18.140625" style="17" customWidth="1"/>
    <col min="12" max="12" width="22.7109375" style="17" customWidth="1"/>
    <col min="13" max="13" width="3.28515625" style="17" customWidth="1"/>
    <col min="14" max="14" width="32" style="17" customWidth="1"/>
    <col min="15" max="15" width="47" style="17" customWidth="1"/>
    <col min="16" max="16" width="31.42578125" style="17" customWidth="1"/>
    <col min="17" max="17" width="2.85546875" style="17" customWidth="1"/>
    <col min="18" max="18" width="48.140625" style="17" customWidth="1"/>
    <col min="19" max="19" width="28.7109375" style="17" customWidth="1"/>
    <col min="20" max="20" width="5.140625" style="17" customWidth="1"/>
    <col min="21" max="21" width="70" style="17" customWidth="1"/>
    <col min="22" max="22" width="26.140625" style="17" customWidth="1"/>
    <col min="23" max="23" width="22.28515625" style="17" customWidth="1"/>
    <col min="24" max="24" width="24.42578125" style="17" customWidth="1"/>
    <col min="25" max="25" width="21.140625" style="17" customWidth="1"/>
    <col min="26" max="26" width="17.42578125" style="17" customWidth="1"/>
    <col min="27" max="16384" width="9.7109375" style="17"/>
  </cols>
  <sheetData>
    <row r="1" spans="1:9">
      <c r="A1" s="901" t="s">
        <v>11</v>
      </c>
      <c r="B1" s="901"/>
      <c r="C1" s="901"/>
      <c r="D1" s="901"/>
      <c r="E1" s="901"/>
      <c r="F1" s="901"/>
      <c r="G1" s="901"/>
      <c r="H1" s="28"/>
      <c r="I1" s="28"/>
    </row>
    <row r="2" spans="1:9" ht="20.25" customHeight="1">
      <c r="A2" s="901" t="s">
        <v>723</v>
      </c>
      <c r="B2" s="901"/>
      <c r="C2" s="901"/>
      <c r="D2" s="901"/>
      <c r="E2" s="901"/>
      <c r="F2" s="901"/>
      <c r="G2" s="901"/>
    </row>
    <row r="3" spans="1:9" ht="20.25" customHeight="1">
      <c r="A3" s="901"/>
      <c r="B3" s="901"/>
      <c r="C3" s="901"/>
      <c r="D3" s="901"/>
      <c r="E3" s="901"/>
      <c r="F3" s="901"/>
      <c r="G3" s="901"/>
      <c r="H3" s="88"/>
    </row>
    <row r="4" spans="1:9" ht="28.35" customHeight="1">
      <c r="A4" s="1126" t="s">
        <v>711</v>
      </c>
      <c r="B4" s="1126"/>
      <c r="C4" s="1126"/>
      <c r="D4" s="1126"/>
      <c r="E4" s="1126"/>
      <c r="F4" s="1126"/>
      <c r="G4" s="1126"/>
      <c r="H4" s="86"/>
      <c r="I4" s="86"/>
    </row>
    <row r="5" spans="1:9" ht="20.25" customHeight="1">
      <c r="D5" s="89"/>
      <c r="E5" s="89"/>
      <c r="F5" s="89"/>
      <c r="G5" s="90"/>
      <c r="H5" s="88"/>
    </row>
    <row r="6" spans="1:9" ht="20.25" customHeight="1">
      <c r="G6" s="88"/>
    </row>
    <row r="7" spans="1:9" ht="23.1" customHeight="1" thickBot="1">
      <c r="A7" s="91" t="s">
        <v>93</v>
      </c>
      <c r="C7" s="87" t="s">
        <v>94</v>
      </c>
      <c r="D7" s="822" t="s">
        <v>28</v>
      </c>
      <c r="E7" s="939"/>
      <c r="F7" s="939"/>
      <c r="G7" s="88"/>
      <c r="H7" s="88"/>
    </row>
    <row r="8" spans="1:9" ht="20.25" customHeight="1">
      <c r="A8" s="88"/>
      <c r="B8" s="88"/>
      <c r="C8" s="88"/>
      <c r="D8" s="88"/>
      <c r="E8" s="88"/>
      <c r="F8" s="88"/>
      <c r="G8" s="88"/>
      <c r="H8" s="88"/>
    </row>
    <row r="9" spans="1:9" ht="20.25" customHeight="1">
      <c r="A9" s="88"/>
      <c r="B9" s="88"/>
      <c r="C9" s="88"/>
      <c r="D9" s="88"/>
      <c r="E9" s="88"/>
      <c r="F9" s="88"/>
      <c r="G9" s="88"/>
      <c r="H9" s="88"/>
    </row>
    <row r="10" spans="1:9" ht="89.1" customHeight="1">
      <c r="A10" s="433" t="s">
        <v>95</v>
      </c>
      <c r="B10" s="91"/>
      <c r="C10" s="902" t="s">
        <v>738</v>
      </c>
      <c r="D10" s="902"/>
      <c r="E10" s="902"/>
      <c r="F10" s="902"/>
      <c r="G10" s="902"/>
      <c r="H10" s="93"/>
      <c r="I10" s="532"/>
    </row>
    <row r="11" spans="1:9" ht="20.45" customHeight="1">
      <c r="A11" s="91"/>
      <c r="B11" s="91"/>
      <c r="C11" s="430"/>
      <c r="D11" s="430"/>
      <c r="E11" s="430"/>
      <c r="F11" s="88"/>
      <c r="G11" s="88"/>
      <c r="H11" s="93"/>
    </row>
    <row r="12" spans="1:9" ht="20.25" customHeight="1">
      <c r="C12" s="22" t="s">
        <v>96</v>
      </c>
      <c r="D12" s="22"/>
      <c r="E12" s="22"/>
      <c r="F12" s="94"/>
      <c r="G12" s="94"/>
      <c r="H12" s="94"/>
    </row>
    <row r="13" spans="1:9" ht="20.25" customHeight="1">
      <c r="C13" s="92"/>
      <c r="H13" s="94"/>
    </row>
    <row r="14" spans="1:9" ht="20.25" customHeight="1">
      <c r="C14" s="92"/>
    </row>
    <row r="15" spans="1:9" ht="20.25" customHeight="1">
      <c r="A15" s="91" t="s">
        <v>97</v>
      </c>
      <c r="B15" s="91"/>
      <c r="C15" s="824" t="s">
        <v>98</v>
      </c>
      <c r="D15" s="824"/>
      <c r="E15" s="824"/>
    </row>
    <row r="16" spans="1:9" ht="20.25" customHeight="1">
      <c r="A16" s="824"/>
      <c r="B16" s="824"/>
      <c r="D16" s="88"/>
      <c r="E16" s="88"/>
      <c r="H16" s="88"/>
    </row>
    <row r="17" spans="1:8" ht="27.2" customHeight="1">
      <c r="C17" s="831">
        <f>IF(+'EXHIBIT A'!E44&gt;=0.0499,+'EXHIBIT A'!E44,"PERCENTAGE DOES NOT MEET STATUTORY GUIDELINES")</f>
        <v>4.9962754876518009E-2</v>
      </c>
      <c r="D17" s="831"/>
      <c r="E17" s="831"/>
      <c r="F17" s="831"/>
      <c r="G17" s="831"/>
      <c r="H17" s="88"/>
    </row>
    <row r="18" spans="1:8" ht="20.25" customHeight="1">
      <c r="A18" s="824"/>
      <c r="B18" s="824"/>
      <c r="C18" s="903" t="s">
        <v>99</v>
      </c>
      <c r="D18" s="903"/>
      <c r="E18" s="903"/>
      <c r="F18" s="903"/>
      <c r="G18" s="903"/>
      <c r="H18" s="88"/>
    </row>
    <row r="19" spans="1:8" ht="20.25" customHeight="1">
      <c r="A19" s="824"/>
      <c r="B19" s="824"/>
      <c r="C19" s="28"/>
      <c r="D19" s="28"/>
      <c r="E19" s="28"/>
      <c r="F19" s="88"/>
      <c r="G19" s="88"/>
      <c r="H19" s="88"/>
    </row>
    <row r="20" spans="1:8" ht="20.25" customHeight="1"/>
    <row r="21" spans="1:8" ht="20.25" customHeight="1">
      <c r="A21" s="91" t="s">
        <v>100</v>
      </c>
      <c r="B21" s="91"/>
      <c r="C21" s="824" t="s">
        <v>101</v>
      </c>
      <c r="D21" s="824"/>
      <c r="E21" s="824"/>
      <c r="F21" s="29"/>
      <c r="G21" s="29"/>
      <c r="H21" s="88"/>
    </row>
    <row r="22" spans="1:8" ht="20.25" customHeight="1">
      <c r="C22" s="29"/>
      <c r="D22" s="29"/>
      <c r="E22" s="29"/>
      <c r="F22" s="29"/>
      <c r="G22" s="29"/>
      <c r="H22" s="88"/>
    </row>
    <row r="23" spans="1:8" ht="20.25" customHeight="1">
      <c r="C23" s="88" t="s">
        <v>102</v>
      </c>
      <c r="H23" s="88"/>
    </row>
    <row r="24" spans="1:8" ht="20.25" customHeight="1">
      <c r="A24" s="95"/>
      <c r="B24" s="95"/>
      <c r="C24" s="88" t="s">
        <v>103</v>
      </c>
      <c r="D24" s="88"/>
      <c r="E24" s="88"/>
      <c r="F24" s="88"/>
      <c r="G24" s="88"/>
      <c r="H24" s="88"/>
    </row>
    <row r="25" spans="1:8" ht="20.25" customHeight="1">
      <c r="A25" s="91"/>
      <c r="B25" s="91"/>
      <c r="C25" s="88" t="s">
        <v>104</v>
      </c>
      <c r="D25" s="88"/>
      <c r="E25" s="96"/>
      <c r="F25" s="88"/>
      <c r="G25" s="88"/>
      <c r="H25" s="88"/>
    </row>
    <row r="26" spans="1:8" ht="20.25" customHeight="1">
      <c r="A26" s="91"/>
      <c r="B26" s="91"/>
      <c r="C26" s="88" t="s">
        <v>105</v>
      </c>
      <c r="D26" s="88"/>
      <c r="E26" s="96"/>
      <c r="F26" s="88"/>
      <c r="G26" s="88"/>
      <c r="H26" s="88"/>
    </row>
    <row r="27" spans="1:8" ht="20.25" customHeight="1">
      <c r="A27" s="91"/>
      <c r="B27" s="91"/>
      <c r="C27" s="88" t="s">
        <v>106</v>
      </c>
      <c r="D27" s="88"/>
      <c r="E27" s="88"/>
      <c r="F27" s="88"/>
      <c r="G27" s="88"/>
      <c r="H27" s="88"/>
    </row>
    <row r="28" spans="1:8" ht="20.25" customHeight="1">
      <c r="A28" s="97"/>
      <c r="B28" s="97"/>
      <c r="C28" s="88" t="s">
        <v>107</v>
      </c>
      <c r="H28" s="88"/>
    </row>
    <row r="29" spans="1:8" ht="20.25" customHeight="1">
      <c r="A29" s="97"/>
      <c r="B29" s="97"/>
      <c r="C29" s="17" t="s">
        <v>108</v>
      </c>
      <c r="D29" s="88"/>
      <c r="E29" s="88"/>
      <c r="F29" s="88"/>
      <c r="G29" s="88"/>
      <c r="H29" s="88"/>
    </row>
    <row r="30" spans="1:8" ht="20.25" customHeight="1">
      <c r="A30" s="97"/>
      <c r="B30" s="97"/>
      <c r="D30" s="88"/>
      <c r="E30" s="88"/>
      <c r="F30" s="88"/>
      <c r="G30" s="88"/>
      <c r="H30" s="88"/>
    </row>
    <row r="31" spans="1:8" ht="20.25" customHeight="1">
      <c r="A31" s="97"/>
      <c r="B31" s="97"/>
      <c r="D31" s="88"/>
      <c r="E31" s="88"/>
      <c r="F31" s="88"/>
      <c r="G31" s="88"/>
      <c r="H31" s="88"/>
    </row>
    <row r="32" spans="1:8" ht="20.25" customHeight="1">
      <c r="A32" s="97" t="s">
        <v>109</v>
      </c>
      <c r="B32" s="97"/>
      <c r="C32" s="29" t="s">
        <v>110</v>
      </c>
      <c r="D32" s="88"/>
      <c r="E32" s="88"/>
      <c r="F32" s="88"/>
      <c r="G32" s="88"/>
      <c r="H32" s="88"/>
    </row>
    <row r="33" spans="1:8" ht="20.25" customHeight="1">
      <c r="A33" s="98"/>
      <c r="B33" s="98"/>
      <c r="C33" s="92"/>
      <c r="D33" s="88"/>
      <c r="E33" s="88"/>
      <c r="F33" s="88"/>
      <c r="G33" s="88"/>
      <c r="H33" s="88"/>
    </row>
    <row r="34" spans="1:8" ht="20.25" customHeight="1">
      <c r="A34" s="98"/>
      <c r="B34" s="98"/>
      <c r="C34" s="1131" t="str">
        <f>IF(+'EXHIBIT C'!H47+'EXHIBIT C(2)'!E31='EXHIBIT D'!G45,"Equal","Not Equal")</f>
        <v>Equal</v>
      </c>
      <c r="D34" s="88"/>
      <c r="E34" s="88"/>
      <c r="F34" s="88"/>
      <c r="G34" s="88"/>
      <c r="H34" s="88"/>
    </row>
    <row r="35" spans="1:8" ht="20.25" customHeight="1">
      <c r="A35" s="98"/>
      <c r="B35" s="98"/>
      <c r="C35" s="99"/>
      <c r="D35" s="88"/>
      <c r="E35" s="88"/>
      <c r="F35" s="88"/>
      <c r="G35" s="88"/>
      <c r="H35" s="88"/>
    </row>
    <row r="36" spans="1:8" ht="20.25" customHeight="1">
      <c r="E36" s="88"/>
      <c r="F36" s="88"/>
      <c r="G36" s="88"/>
      <c r="H36" s="88"/>
    </row>
    <row r="37" spans="1:8" ht="20.25" customHeight="1">
      <c r="A37" s="91" t="s">
        <v>111</v>
      </c>
      <c r="B37" s="91"/>
      <c r="C37" s="29" t="s">
        <v>112</v>
      </c>
      <c r="D37" s="88"/>
      <c r="E37" s="88"/>
      <c r="F37" s="100"/>
      <c r="G37" s="88"/>
      <c r="H37" s="88"/>
    </row>
    <row r="38" spans="1:8" ht="20.25" customHeight="1">
      <c r="C38" s="29" t="s">
        <v>113</v>
      </c>
      <c r="D38" s="88"/>
      <c r="E38" s="88"/>
      <c r="F38" s="101"/>
      <c r="G38" s="88"/>
      <c r="H38" s="88"/>
    </row>
    <row r="39" spans="1:8" ht="20.25" customHeight="1" thickBot="1">
      <c r="G39" s="88"/>
      <c r="H39" s="88"/>
    </row>
    <row r="40" spans="1:8" ht="20.25" customHeight="1">
      <c r="C40" s="102"/>
      <c r="D40" s="103" t="s">
        <v>721</v>
      </c>
      <c r="E40" s="103" t="str">
        <f>D40</f>
        <v>2024-25</v>
      </c>
      <c r="F40" s="104"/>
      <c r="G40" s="105"/>
      <c r="H40" s="88"/>
    </row>
    <row r="41" spans="1:8" ht="20.25" customHeight="1">
      <c r="C41" s="106"/>
      <c r="D41" s="107" t="s">
        <v>114</v>
      </c>
      <c r="E41" s="108" t="s">
        <v>115</v>
      </c>
      <c r="F41" s="108"/>
      <c r="G41" s="109" t="s">
        <v>116</v>
      </c>
      <c r="H41" s="88"/>
    </row>
    <row r="42" spans="1:8" ht="20.25" customHeight="1">
      <c r="C42" s="110"/>
      <c r="D42" s="107" t="s">
        <v>117</v>
      </c>
      <c r="E42" s="108" t="s">
        <v>118</v>
      </c>
      <c r="F42" s="108" t="s">
        <v>119</v>
      </c>
      <c r="G42" s="109" t="s">
        <v>120</v>
      </c>
      <c r="H42" s="88"/>
    </row>
    <row r="43" spans="1:8" ht="20.25" customHeight="1" thickBot="1">
      <c r="C43" s="106" t="s">
        <v>121</v>
      </c>
      <c r="D43" s="107" t="s">
        <v>122</v>
      </c>
      <c r="E43" s="108" t="s">
        <v>123</v>
      </c>
      <c r="F43" s="108" t="s">
        <v>116</v>
      </c>
      <c r="G43" s="111" t="s">
        <v>124</v>
      </c>
      <c r="H43" s="88"/>
    </row>
    <row r="44" spans="1:8" ht="20.25" customHeight="1">
      <c r="C44" s="112" t="s">
        <v>125</v>
      </c>
      <c r="D44" s="113">
        <f>VLOOKUP($D$7,VLOOKUP!$A$109:$S$137,2)*30+D59</f>
        <v>1950</v>
      </c>
      <c r="E44" s="114">
        <f>+'EXHIBIT C'!F10</f>
        <v>1380</v>
      </c>
      <c r="F44" s="115">
        <f t="shared" ref="F44:F50" si="0">IF(D44=0,"0",(E44/D44-1))</f>
        <v>-0.29230769230769227</v>
      </c>
      <c r="G44" s="116" t="str">
        <f t="shared" ref="G44:G50" si="1">IF(OR(F44&gt;3%, F44&lt;-3%),"YES","NO")</f>
        <v>YES</v>
      </c>
      <c r="H44" s="88"/>
    </row>
    <row r="45" spans="1:8" ht="20.25" customHeight="1">
      <c r="C45" s="117" t="s">
        <v>126</v>
      </c>
      <c r="D45" s="650">
        <f>VLOOKUP($D$7,VLOOKUP!$A$109:$S$137,5)*30+D60</f>
        <v>11670.697674418605</v>
      </c>
      <c r="E45" s="118">
        <f>+'EXHIBIT C'!F11</f>
        <v>13050</v>
      </c>
      <c r="F45" s="651">
        <f t="shared" si="0"/>
        <v>0.11818507890961261</v>
      </c>
      <c r="G45" s="652" t="str">
        <f t="shared" si="1"/>
        <v>YES</v>
      </c>
      <c r="H45" s="88"/>
    </row>
    <row r="46" spans="1:8" ht="20.25" customHeight="1">
      <c r="C46" s="653" t="s">
        <v>127</v>
      </c>
      <c r="D46" s="654">
        <f>VLOOKUP($D$7,VLOOKUP!$A$109:$S$137,8)*30</f>
        <v>6226.3222849083213</v>
      </c>
      <c r="E46" s="655">
        <f>+'EXHIBIT C'!F12</f>
        <v>7140</v>
      </c>
      <c r="F46" s="651">
        <f t="shared" si="0"/>
        <v>0.14674436582030093</v>
      </c>
      <c r="G46" s="652" t="str">
        <f t="shared" si="1"/>
        <v>YES</v>
      </c>
      <c r="H46" s="88"/>
    </row>
    <row r="47" spans="1:8" ht="20.25" customHeight="1">
      <c r="C47" s="653" t="s">
        <v>76</v>
      </c>
      <c r="D47" s="654">
        <f>VLOOKUP($D$7,VLOOKUP!$A$109:$S$137,17)*30</f>
        <v>1260</v>
      </c>
      <c r="E47" s="655">
        <f>+'EXHIBIT C'!F13</f>
        <v>1170</v>
      </c>
      <c r="F47" s="651">
        <f t="shared" si="0"/>
        <v>-7.1428571428571397E-2</v>
      </c>
      <c r="G47" s="652" t="str">
        <f t="shared" si="1"/>
        <v>YES</v>
      </c>
      <c r="H47" s="88"/>
    </row>
    <row r="48" spans="1:8" ht="20.25" customHeight="1">
      <c r="C48" s="653" t="s">
        <v>128</v>
      </c>
      <c r="D48" s="654">
        <f>VLOOKUP($D$7,VLOOKUP!$A$109:$S$137,11)*30</f>
        <v>283.5</v>
      </c>
      <c r="E48" s="655">
        <f>+'EXHIBIT C'!F14</f>
        <v>240</v>
      </c>
      <c r="F48" s="651">
        <f t="shared" si="0"/>
        <v>-0.15343915343915349</v>
      </c>
      <c r="G48" s="652" t="str">
        <f t="shared" si="1"/>
        <v>YES</v>
      </c>
      <c r="H48" s="88"/>
    </row>
    <row r="49" spans="3:8" ht="20.25" customHeight="1" thickBot="1">
      <c r="C49" s="656" t="s">
        <v>129</v>
      </c>
      <c r="D49" s="657">
        <f>VLOOKUP($D$7,VLOOKUP!$A$109:$S$137,14)*30</f>
        <v>0</v>
      </c>
      <c r="E49" s="658">
        <f>+'EXHIBIT C'!F15</f>
        <v>0</v>
      </c>
      <c r="F49" s="659" t="str">
        <f t="shared" si="0"/>
        <v>0</v>
      </c>
      <c r="G49" s="660" t="str">
        <f t="shared" si="1"/>
        <v>NO</v>
      </c>
      <c r="H49" s="88"/>
    </row>
    <row r="50" spans="3:8" ht="20.25" customHeight="1" thickBot="1">
      <c r="C50" s="119" t="s">
        <v>49</v>
      </c>
      <c r="D50" s="120">
        <f>SUM(D44:D49)</f>
        <v>21390.519959326928</v>
      </c>
      <c r="E50" s="121">
        <f>+'EXHIBIT C'!F17</f>
        <v>22980</v>
      </c>
      <c r="F50" s="122">
        <f t="shared" si="0"/>
        <v>7.4307686007417884E-2</v>
      </c>
      <c r="G50" s="123" t="str">
        <f t="shared" si="1"/>
        <v>YES</v>
      </c>
      <c r="H50" s="88"/>
    </row>
    <row r="51" spans="3:8" ht="46.5" customHeight="1" thickBot="1">
      <c r="C51" s="904" t="s">
        <v>130</v>
      </c>
      <c r="D51" s="905"/>
      <c r="E51" s="905"/>
      <c r="F51" s="905"/>
      <c r="G51" s="906"/>
      <c r="H51" s="88"/>
    </row>
    <row r="52" spans="3:8" ht="24.6" customHeight="1" thickBot="1">
      <c r="C52" s="828" t="s">
        <v>712</v>
      </c>
      <c r="D52" s="829"/>
      <c r="E52" s="829"/>
      <c r="F52" s="829"/>
      <c r="G52" s="830"/>
      <c r="H52" s="124"/>
    </row>
    <row r="53" spans="3:8" ht="205.5" customHeight="1" thickBot="1">
      <c r="C53" s="1086" t="s">
        <v>788</v>
      </c>
      <c r="D53" s="1087"/>
      <c r="E53" s="1087"/>
      <c r="F53" s="1087"/>
      <c r="G53" s="1088"/>
      <c r="H53" s="124"/>
    </row>
    <row r="54" spans="3:8" ht="20.25" customHeight="1" thickBot="1">
      <c r="C54" s="98"/>
      <c r="D54" s="100"/>
      <c r="E54" s="88"/>
      <c r="F54" s="88"/>
      <c r="G54" s="125"/>
    </row>
    <row r="55" spans="3:8" ht="20.25" customHeight="1">
      <c r="C55" s="102"/>
      <c r="D55" s="103" t="str">
        <f>D40</f>
        <v>2024-25</v>
      </c>
      <c r="E55" s="103" t="str">
        <f>E40</f>
        <v>2024-25</v>
      </c>
      <c r="F55" s="104"/>
      <c r="G55" s="105"/>
      <c r="H55" s="124"/>
    </row>
    <row r="56" spans="3:8" ht="20.25" customHeight="1">
      <c r="C56" s="106"/>
      <c r="D56" s="107" t="s">
        <v>131</v>
      </c>
      <c r="E56" s="108" t="s">
        <v>132</v>
      </c>
      <c r="F56" s="108"/>
      <c r="G56" s="111" t="s">
        <v>116</v>
      </c>
      <c r="H56" s="124"/>
    </row>
    <row r="57" spans="3:8" ht="20.25" customHeight="1">
      <c r="C57" s="110"/>
      <c r="D57" s="107" t="s">
        <v>117</v>
      </c>
      <c r="E57" s="108" t="s">
        <v>118</v>
      </c>
      <c r="F57" s="108" t="s">
        <v>119</v>
      </c>
      <c r="G57" s="111" t="s">
        <v>120</v>
      </c>
      <c r="H57" s="124"/>
    </row>
    <row r="58" spans="3:8" ht="20.25" customHeight="1" thickBot="1">
      <c r="C58" s="126" t="s">
        <v>133</v>
      </c>
      <c r="D58" s="127" t="s">
        <v>122</v>
      </c>
      <c r="E58" s="128" t="s">
        <v>123</v>
      </c>
      <c r="F58" s="128" t="s">
        <v>116</v>
      </c>
      <c r="G58" s="129" t="s">
        <v>134</v>
      </c>
      <c r="H58" s="124"/>
    </row>
    <row r="59" spans="3:8" ht="20.25" customHeight="1">
      <c r="C59" s="112" t="s">
        <v>125</v>
      </c>
      <c r="D59" s="661">
        <f>VLOOKUP($D$7,VLOOKUP!$A$109:$S$137,3)*30</f>
        <v>0</v>
      </c>
      <c r="E59" s="130">
        <f>+'EXHIBIT C'!D19</f>
        <v>60</v>
      </c>
      <c r="F59" s="662" t="str">
        <f t="shared" ref="F59:F65" si="2">IF(D59=0,"0",(E59/D59-1))</f>
        <v>0</v>
      </c>
      <c r="G59" s="663" t="str">
        <f>IF(OR(F59&gt;5%, F59&lt;-5%),"YES","NO")</f>
        <v>NO</v>
      </c>
    </row>
    <row r="60" spans="3:8" ht="20.25" customHeight="1">
      <c r="C60" s="117" t="s">
        <v>126</v>
      </c>
      <c r="D60" s="661">
        <f>VLOOKUP($D$7,VLOOKUP!$A$109:$S$137,6)*30</f>
        <v>1156.6228513650151</v>
      </c>
      <c r="E60" s="131">
        <f>+'EXHIBIT C'!D20</f>
        <v>660</v>
      </c>
      <c r="F60" s="662">
        <f t="shared" si="2"/>
        <v>-0.42937319695777598</v>
      </c>
      <c r="G60" s="663" t="str">
        <f t="shared" ref="G60:G65" si="3">IF(OR(F60&gt;5%, F60&lt;-5%),"YES","NO")</f>
        <v>YES</v>
      </c>
      <c r="H60" s="88"/>
    </row>
    <row r="61" spans="3:8" ht="20.25" customHeight="1">
      <c r="C61" s="653" t="s">
        <v>127</v>
      </c>
      <c r="D61" s="664">
        <f>VLOOKUP($D$7,VLOOKUP!$A$109:$S$137,9)*30</f>
        <v>1054.0937940761637</v>
      </c>
      <c r="E61" s="665">
        <f>+'EXHIBIT C'!D21</f>
        <v>360</v>
      </c>
      <c r="F61" s="662">
        <f t="shared" si="2"/>
        <v>-0.65847441468383394</v>
      </c>
      <c r="G61" s="663" t="str">
        <f t="shared" si="3"/>
        <v>YES</v>
      </c>
      <c r="H61" s="88"/>
    </row>
    <row r="62" spans="3:8" ht="20.25" customHeight="1">
      <c r="C62" s="653" t="s">
        <v>76</v>
      </c>
      <c r="D62" s="664">
        <f>VLOOKUP($D$7,VLOOKUP!$A$109:$S$137,18)*30</f>
        <v>0</v>
      </c>
      <c r="E62" s="665">
        <f>+'EXHIBIT C'!D22</f>
        <v>60</v>
      </c>
      <c r="F62" s="662" t="str">
        <f t="shared" si="2"/>
        <v>0</v>
      </c>
      <c r="G62" s="663" t="str">
        <f t="shared" si="3"/>
        <v>NO</v>
      </c>
      <c r="H62" s="88"/>
    </row>
    <row r="63" spans="3:8" ht="20.25" customHeight="1">
      <c r="C63" s="653" t="s">
        <v>128</v>
      </c>
      <c r="D63" s="664">
        <f>VLOOKUP($D$7,VLOOKUP!$A$109:$S$137,12)*30</f>
        <v>76.5</v>
      </c>
      <c r="E63" s="665">
        <f>+'EXHIBIT C'!D23</f>
        <v>0</v>
      </c>
      <c r="F63" s="662">
        <f t="shared" si="2"/>
        <v>-1</v>
      </c>
      <c r="G63" s="663" t="str">
        <f t="shared" si="3"/>
        <v>YES</v>
      </c>
      <c r="H63" s="88"/>
    </row>
    <row r="64" spans="3:8" ht="20.25" customHeight="1" thickBot="1">
      <c r="C64" s="656" t="s">
        <v>129</v>
      </c>
      <c r="D64" s="666">
        <f>VLOOKUP($D$7,VLOOKUP!$A$109:$S$137,15)*30</f>
        <v>0</v>
      </c>
      <c r="E64" s="667">
        <f>+'EXHIBIT C'!D24</f>
        <v>0</v>
      </c>
      <c r="F64" s="668" t="str">
        <f t="shared" si="2"/>
        <v>0</v>
      </c>
      <c r="G64" s="669" t="str">
        <f t="shared" si="3"/>
        <v>NO</v>
      </c>
      <c r="H64" s="88"/>
    </row>
    <row r="65" spans="1:8" ht="20.25" customHeight="1" thickBot="1">
      <c r="C65" s="119" t="s">
        <v>49</v>
      </c>
      <c r="D65" s="132">
        <f>SUM(D59:D64)</f>
        <v>2287.216645441179</v>
      </c>
      <c r="E65" s="133">
        <f>SUM(E59:E64)</f>
        <v>1140</v>
      </c>
      <c r="F65" s="134">
        <f t="shared" si="2"/>
        <v>-0.50157760425877518</v>
      </c>
      <c r="G65" s="135" t="str">
        <f t="shared" si="3"/>
        <v>YES</v>
      </c>
      <c r="H65" s="88"/>
    </row>
    <row r="66" spans="1:8" ht="42" customHeight="1" thickBot="1">
      <c r="C66" s="904" t="s">
        <v>135</v>
      </c>
      <c r="D66" s="905"/>
      <c r="E66" s="905"/>
      <c r="F66" s="905"/>
      <c r="G66" s="906"/>
      <c r="H66" s="88"/>
    </row>
    <row r="67" spans="1:8" ht="24.6" customHeight="1" thickBot="1">
      <c r="A67" s="98"/>
      <c r="B67" s="98"/>
      <c r="C67" s="825" t="s">
        <v>712</v>
      </c>
      <c r="D67" s="826"/>
      <c r="E67" s="826"/>
      <c r="F67" s="826"/>
      <c r="G67" s="827"/>
      <c r="H67" s="88"/>
    </row>
    <row r="68" spans="1:8" ht="227.25" customHeight="1" thickBot="1">
      <c r="A68" s="98"/>
      <c r="B68" s="98"/>
      <c r="C68" s="1089" t="s">
        <v>789</v>
      </c>
      <c r="D68" s="1090"/>
      <c r="E68" s="1090"/>
      <c r="F68" s="1090"/>
      <c r="G68" s="1091"/>
      <c r="H68" s="88"/>
    </row>
    <row r="69" spans="1:8" ht="20.25" customHeight="1">
      <c r="C69" s="17" t="s">
        <v>10</v>
      </c>
      <c r="H69" s="88"/>
    </row>
    <row r="70" spans="1:8" ht="20.25" customHeight="1">
      <c r="H70" s="88"/>
    </row>
    <row r="71" spans="1:8" ht="20.25" customHeight="1">
      <c r="A71" s="97" t="s">
        <v>136</v>
      </c>
      <c r="B71" s="97"/>
      <c r="C71" s="29" t="s">
        <v>137</v>
      </c>
      <c r="D71" s="88"/>
      <c r="E71" s="88"/>
      <c r="F71" s="88"/>
      <c r="G71" s="88"/>
      <c r="H71" s="88"/>
    </row>
    <row r="72" spans="1:8" ht="20.25" customHeight="1">
      <c r="A72" s="98"/>
      <c r="B72" s="98"/>
      <c r="C72" s="88"/>
      <c r="D72" s="88"/>
      <c r="E72" s="88"/>
      <c r="F72" s="88"/>
      <c r="G72" s="88"/>
      <c r="H72" s="88"/>
    </row>
    <row r="73" spans="1:8" ht="20.25" customHeight="1">
      <c r="A73" s="98"/>
      <c r="B73" s="98"/>
      <c r="C73" s="136" t="s">
        <v>138</v>
      </c>
      <c r="D73" s="88"/>
      <c r="E73" s="88"/>
      <c r="F73" s="88"/>
      <c r="G73" s="88"/>
      <c r="H73" s="88"/>
    </row>
    <row r="74" spans="1:8" ht="20.25" customHeight="1">
      <c r="A74" s="98"/>
      <c r="B74" s="98"/>
      <c r="C74" s="673" t="str">
        <f>IF(+'EXHIBIT A'!E19='EXHIBIT C'!B70,"Equal","Not Equal")</f>
        <v>Equal</v>
      </c>
      <c r="D74" s="88" t="s">
        <v>139</v>
      </c>
      <c r="E74" s="88"/>
      <c r="F74" s="88"/>
      <c r="G74" s="88"/>
      <c r="H74" s="88"/>
    </row>
    <row r="75" spans="1:8" ht="20.25" customHeight="1">
      <c r="A75" s="98"/>
      <c r="B75" s="98"/>
      <c r="C75" s="1132" t="str">
        <f>IF('EXHIBIT C'!B70=SUM('EXHIBIT D'!G133+'EXHIBIT D'!G134),"Equal","Not Equal")</f>
        <v>Equal</v>
      </c>
      <c r="D75" s="88" t="s">
        <v>140</v>
      </c>
      <c r="E75" s="88"/>
      <c r="F75" s="88"/>
      <c r="G75" s="88"/>
    </row>
    <row r="76" spans="1:8" ht="20.25" customHeight="1">
      <c r="A76" s="98"/>
      <c r="B76" s="98"/>
      <c r="C76" s="137" t="s">
        <v>141</v>
      </c>
      <c r="D76" s="88"/>
      <c r="E76" s="88"/>
      <c r="F76" s="88"/>
      <c r="G76" s="88"/>
    </row>
    <row r="77" spans="1:8" ht="20.25" customHeight="1">
      <c r="C77" s="673" t="str">
        <f>IF((+'EXHIBIT A'!E26)='EXHIBIT C'!B61,"Equal","Not Equal")</f>
        <v>Equal</v>
      </c>
      <c r="D77" s="88" t="s">
        <v>142</v>
      </c>
      <c r="E77" s="88"/>
      <c r="F77" s="88"/>
      <c r="G77" s="88"/>
      <c r="H77" s="88"/>
    </row>
    <row r="78" spans="1:8" ht="20.25" customHeight="1">
      <c r="A78" s="98"/>
      <c r="B78" s="98"/>
      <c r="C78" s="1132" t="str">
        <f>IF('EXHIBIT C'!B61=SUM('EXHIBIT D'!G223+'EXHIBIT D'!G224),"Equal","Not Equal")</f>
        <v>Equal</v>
      </c>
      <c r="D78" s="88" t="s">
        <v>143</v>
      </c>
      <c r="E78" s="88"/>
      <c r="F78" s="88"/>
      <c r="G78" s="88"/>
      <c r="H78" s="88"/>
    </row>
    <row r="79" spans="1:8" ht="20.25" customHeight="1">
      <c r="A79" s="97"/>
      <c r="B79" s="97"/>
      <c r="C79" s="138"/>
      <c r="D79" s="88"/>
      <c r="E79" s="88"/>
      <c r="F79" s="88"/>
      <c r="G79" s="88"/>
      <c r="H79" s="88"/>
    </row>
    <row r="80" spans="1:8" ht="20.25" customHeight="1">
      <c r="A80" s="97"/>
      <c r="B80" s="97"/>
      <c r="C80" s="138"/>
      <c r="D80" s="88"/>
      <c r="E80" s="88"/>
      <c r="F80" s="88"/>
      <c r="G80" s="88"/>
      <c r="H80" s="88"/>
    </row>
    <row r="81" spans="1:8" ht="21.6" customHeight="1">
      <c r="A81" s="139" t="s">
        <v>144</v>
      </c>
      <c r="B81" s="97"/>
      <c r="C81" s="907" t="s">
        <v>145</v>
      </c>
      <c r="D81" s="907"/>
      <c r="E81" s="907"/>
      <c r="F81" s="907"/>
      <c r="G81" s="907"/>
      <c r="H81" s="823"/>
    </row>
    <row r="82" spans="1:8" ht="20.25" customHeight="1" thickBot="1">
      <c r="A82" s="98"/>
      <c r="B82" s="98"/>
      <c r="C82" s="88"/>
      <c r="D82" s="88"/>
      <c r="E82" s="140"/>
      <c r="F82" s="88"/>
      <c r="G82" s="88"/>
      <c r="H82" s="88"/>
    </row>
    <row r="83" spans="1:8" ht="38.25" customHeight="1">
      <c r="A83" s="98"/>
      <c r="B83" s="98"/>
      <c r="C83" s="141" t="s">
        <v>146</v>
      </c>
      <c r="D83" s="142" t="s">
        <v>147</v>
      </c>
      <c r="E83" s="141" t="s">
        <v>148</v>
      </c>
      <c r="F83" s="141" t="s">
        <v>116</v>
      </c>
      <c r="G83" s="88"/>
      <c r="H83" s="88"/>
    </row>
    <row r="84" spans="1:8" ht="20.25" customHeight="1">
      <c r="A84" s="98"/>
      <c r="B84" s="98"/>
      <c r="C84" s="670" t="s">
        <v>149</v>
      </c>
      <c r="D84" s="671">
        <f>VLOOKUP($D$7,VLOOKUP!$A$7:$E$35,2)</f>
        <v>9205482.6022929847</v>
      </c>
      <c r="E84" s="1127">
        <f>+'EXHIBIT D'!G76</f>
        <v>9205482.6022929847</v>
      </c>
      <c r="F84" s="1127">
        <f>D84-E84</f>
        <v>0</v>
      </c>
      <c r="G84" s="88"/>
      <c r="H84" s="88"/>
    </row>
    <row r="85" spans="1:8" ht="20.25" customHeight="1">
      <c r="A85" s="98"/>
      <c r="B85" s="98"/>
      <c r="C85" s="672" t="s">
        <v>150</v>
      </c>
      <c r="D85" s="671">
        <f>VLOOKUP($D$7,VLOOKUP!$A$150:$B$178,2)</f>
        <v>55645</v>
      </c>
      <c r="E85" s="1127">
        <f>'EXHIBIT D'!G78</f>
        <v>55645</v>
      </c>
      <c r="F85" s="1127">
        <f>D85-E85</f>
        <v>0</v>
      </c>
      <c r="G85" s="88"/>
      <c r="H85" s="88"/>
    </row>
    <row r="86" spans="1:8" ht="20.25" customHeight="1">
      <c r="A86" s="98"/>
      <c r="B86" s="98"/>
      <c r="C86" s="672" t="s">
        <v>151</v>
      </c>
      <c r="D86" s="671">
        <f>VLOOKUP($D$7,VLOOKUP!$A$7:$E$35,3)</f>
        <v>1571784.3977070146</v>
      </c>
      <c r="E86" s="1127">
        <f>'EXHIBIT D'!G82</f>
        <v>1571784.3977070146</v>
      </c>
      <c r="F86" s="1127">
        <f>D86-E86</f>
        <v>0</v>
      </c>
      <c r="G86" s="88"/>
      <c r="H86" s="88"/>
    </row>
    <row r="87" spans="1:8" ht="20.25" customHeight="1" thickBot="1">
      <c r="A87" s="97"/>
      <c r="B87" s="97"/>
      <c r="C87" s="143" t="s">
        <v>695</v>
      </c>
      <c r="D87" s="671">
        <f>VLOOKUP($D$7,VLOOKUP!$A$185:$B$213,2)</f>
        <v>338573</v>
      </c>
      <c r="E87" s="1128">
        <f>'EXHIBIT D'!G77</f>
        <v>338573</v>
      </c>
      <c r="F87" s="1127">
        <f>D87-E87</f>
        <v>0</v>
      </c>
      <c r="G87" s="88"/>
      <c r="H87" s="88"/>
    </row>
    <row r="88" spans="1:8" ht="20.25" customHeight="1" thickBot="1">
      <c r="A88" s="97"/>
      <c r="B88" s="97"/>
      <c r="C88" s="144" t="s">
        <v>152</v>
      </c>
      <c r="D88" s="145">
        <f>SUM(D84:D87)</f>
        <v>11171485</v>
      </c>
      <c r="E88" s="145">
        <f>SUM(E84:E87)</f>
        <v>11171485</v>
      </c>
      <c r="F88" s="145">
        <f>SUM(F84:F87)</f>
        <v>0</v>
      </c>
      <c r="G88" s="88"/>
      <c r="H88" s="88"/>
    </row>
    <row r="89" spans="1:8">
      <c r="A89" s="97"/>
      <c r="B89" s="97"/>
      <c r="C89" s="146"/>
      <c r="D89" s="146"/>
      <c r="E89" s="146"/>
      <c r="F89" s="88"/>
      <c r="G89" s="88"/>
      <c r="H89" s="88"/>
    </row>
    <row r="90" spans="1:8" ht="20.25" customHeight="1">
      <c r="A90" s="97"/>
      <c r="B90" s="97"/>
      <c r="C90" s="146"/>
      <c r="D90" s="146"/>
      <c r="E90" s="146"/>
      <c r="F90" s="88"/>
      <c r="G90" s="88"/>
      <c r="H90" s="88"/>
    </row>
    <row r="91" spans="1:8" ht="20.25" customHeight="1">
      <c r="A91" s="97" t="s">
        <v>153</v>
      </c>
      <c r="B91" s="97"/>
      <c r="C91" s="97" t="s">
        <v>154</v>
      </c>
      <c r="D91" s="88"/>
      <c r="E91" s="88"/>
      <c r="F91" s="88"/>
      <c r="G91" s="88"/>
      <c r="H91" s="88"/>
    </row>
    <row r="92" spans="1:8" ht="20.25" customHeight="1">
      <c r="A92" s="98"/>
      <c r="B92" s="98"/>
      <c r="C92" s="97"/>
      <c r="D92" s="88"/>
      <c r="E92" s="88"/>
      <c r="F92" s="88"/>
      <c r="G92" s="88"/>
      <c r="H92" s="88"/>
    </row>
    <row r="93" spans="1:8" ht="20.25" customHeight="1">
      <c r="A93" s="98"/>
      <c r="B93" s="98"/>
      <c r="C93" s="673" t="str">
        <f>IF(+'EXHIBIT E'!B21=+'EXHIBIT D'!G195,"Equal","Not Equal")</f>
        <v>Equal</v>
      </c>
      <c r="D93" s="88" t="s">
        <v>155</v>
      </c>
      <c r="E93" s="88"/>
      <c r="F93" s="88"/>
      <c r="G93" s="93"/>
      <c r="H93" s="88"/>
    </row>
    <row r="94" spans="1:8" ht="20.25" customHeight="1">
      <c r="A94" s="98"/>
      <c r="B94" s="98"/>
      <c r="C94" s="673" t="str">
        <f>IF(+'EXHIBIT E'!C21=+'EXHIBIT D'!G229,"Equal","Not Equal")</f>
        <v>Equal</v>
      </c>
      <c r="D94" s="88" t="s">
        <v>156</v>
      </c>
      <c r="E94" s="147"/>
      <c r="F94" s="88"/>
      <c r="G94" s="93"/>
      <c r="H94" s="88"/>
    </row>
    <row r="95" spans="1:8" ht="20.25" customHeight="1">
      <c r="C95" s="673" t="str">
        <f>IF(+'EXHIBIT E'!D21=+'EXHIBIT D'!G247,"Equal","Not Equal")</f>
        <v>Equal</v>
      </c>
      <c r="D95" s="88" t="s">
        <v>157</v>
      </c>
      <c r="E95" s="147"/>
      <c r="F95" s="88"/>
      <c r="G95" s="88"/>
      <c r="H95" s="88"/>
    </row>
    <row r="96" spans="1:8" ht="20.25" customHeight="1">
      <c r="A96" s="97"/>
      <c r="B96" s="97"/>
      <c r="C96" s="673" t="str">
        <f>IF(+'EXHIBIT E'!E21=+'EXHIBIT D'!G249,"Equal","Not Equal")</f>
        <v>Equal</v>
      </c>
      <c r="D96" s="148" t="s">
        <v>49</v>
      </c>
      <c r="E96" s="147"/>
      <c r="F96" s="88"/>
      <c r="G96" s="93"/>
      <c r="H96" s="88"/>
    </row>
    <row r="97" spans="1:8" ht="20.25" customHeight="1">
      <c r="A97" s="98"/>
      <c r="B97" s="98"/>
      <c r="E97" s="88"/>
      <c r="F97" s="88"/>
      <c r="G97" s="124"/>
      <c r="H97" s="88"/>
    </row>
    <row r="98" spans="1:8" ht="20.25" customHeight="1">
      <c r="A98" s="98"/>
      <c r="B98" s="98"/>
      <c r="E98" s="88"/>
      <c r="F98" s="88"/>
      <c r="G98" s="88"/>
      <c r="H98" s="88"/>
    </row>
    <row r="99" spans="1:8" ht="42" customHeight="1">
      <c r="A99" s="149" t="s">
        <v>158</v>
      </c>
      <c r="B99" s="150"/>
      <c r="C99" s="908" t="s">
        <v>739</v>
      </c>
      <c r="D99" s="908"/>
      <c r="E99" s="908"/>
      <c r="F99" s="908"/>
      <c r="G99" s="832"/>
      <c r="H99" s="832"/>
    </row>
    <row r="100" spans="1:8" ht="20.25" customHeight="1">
      <c r="A100" s="149"/>
      <c r="B100" s="150"/>
      <c r="C100" s="832"/>
      <c r="D100" s="832"/>
      <c r="E100" s="832"/>
      <c r="F100" s="832"/>
      <c r="G100" s="88"/>
      <c r="H100" s="88"/>
    </row>
    <row r="101" spans="1:8" ht="20.25" customHeight="1">
      <c r="C101" s="674">
        <f>+'EXHIBIT A'!E40</f>
        <v>926746</v>
      </c>
      <c r="D101" s="819" t="s">
        <v>740</v>
      </c>
      <c r="E101" s="819"/>
      <c r="F101" s="819"/>
      <c r="G101" s="88"/>
      <c r="H101" s="88"/>
    </row>
    <row r="102" spans="1:8" ht="20.25" customHeight="1">
      <c r="A102" s="95"/>
      <c r="B102" s="95"/>
      <c r="C102" s="674">
        <f>'EXHIBIT D'!G267-'EXHIBIT D'!G253-'EXHIBIT D'!G265</f>
        <v>926746</v>
      </c>
      <c r="D102" s="821" t="s">
        <v>741</v>
      </c>
      <c r="E102" s="821"/>
      <c r="F102" s="821"/>
      <c r="G102" s="88"/>
      <c r="H102" s="88"/>
    </row>
    <row r="103" spans="1:8" ht="66.75" customHeight="1">
      <c r="A103" s="151"/>
      <c r="B103" s="151"/>
      <c r="C103" s="675">
        <f>C101-C102</f>
        <v>0</v>
      </c>
      <c r="D103" s="909" t="s">
        <v>704</v>
      </c>
      <c r="E103" s="909"/>
      <c r="F103" s="909"/>
      <c r="G103" s="909"/>
      <c r="H103" s="88"/>
    </row>
    <row r="104" spans="1:8" ht="20.25" customHeight="1">
      <c r="C104" s="152"/>
      <c r="E104" s="88"/>
      <c r="F104" s="88"/>
      <c r="G104" s="88"/>
      <c r="H104" s="88"/>
    </row>
    <row r="105" spans="1:8" ht="20.25" customHeight="1">
      <c r="C105" s="152"/>
      <c r="D105" s="88"/>
      <c r="E105" s="88"/>
      <c r="F105" s="88"/>
      <c r="G105" s="88"/>
      <c r="H105" s="88"/>
    </row>
    <row r="106" spans="1:8" ht="63.2" customHeight="1">
      <c r="A106" s="153" t="s">
        <v>159</v>
      </c>
      <c r="B106" s="95"/>
      <c r="C106" s="902" t="s">
        <v>709</v>
      </c>
      <c r="D106" s="902"/>
      <c r="E106" s="902"/>
      <c r="F106" s="902"/>
      <c r="G106" s="902"/>
      <c r="H106" s="820"/>
    </row>
    <row r="107" spans="1:8" ht="20.25" customHeight="1">
      <c r="A107" s="151"/>
      <c r="B107" s="151"/>
    </row>
    <row r="108" spans="1:8" ht="24.75" customHeight="1">
      <c r="A108" s="151"/>
      <c r="B108" s="151"/>
      <c r="C108" s="154">
        <f>'EXHIBIT A'!E14</f>
        <v>5982674</v>
      </c>
      <c r="D108" s="17" t="s">
        <v>742</v>
      </c>
    </row>
    <row r="109" spans="1:8" ht="26.25" customHeight="1">
      <c r="A109" s="151"/>
      <c r="B109" s="151"/>
      <c r="C109" s="676">
        <f>'EXHIBIT A'!E36</f>
        <v>6007674</v>
      </c>
      <c r="D109" s="17" t="s">
        <v>743</v>
      </c>
    </row>
    <row r="110" spans="1:8" ht="26.1" customHeight="1">
      <c r="A110" s="151"/>
      <c r="B110" s="151"/>
      <c r="C110" s="677">
        <f>C108-C109</f>
        <v>-25000</v>
      </c>
      <c r="D110" s="89" t="s">
        <v>160</v>
      </c>
      <c r="E110" s="89"/>
      <c r="F110" s="89"/>
      <c r="G110" s="89"/>
    </row>
    <row r="111" spans="1:8" ht="20.25" customHeight="1">
      <c r="A111" s="151"/>
      <c r="B111" s="151"/>
      <c r="C111" s="154"/>
    </row>
    <row r="112" spans="1:8" ht="26.1" customHeight="1">
      <c r="A112" s="151"/>
      <c r="B112" s="151"/>
      <c r="C112" s="675">
        <f>'EXHIBIT D'!G187</f>
        <v>25000</v>
      </c>
      <c r="D112" s="148" t="s">
        <v>161</v>
      </c>
      <c r="E112" s="92"/>
      <c r="F112" s="92"/>
    </row>
    <row r="113" spans="1:8" ht="20.25" customHeight="1"/>
    <row r="114" spans="1:8" ht="38.450000000000003" customHeight="1">
      <c r="C114" s="1130">
        <f>C110+C112</f>
        <v>0</v>
      </c>
      <c r="D114" s="909" t="s">
        <v>705</v>
      </c>
      <c r="E114" s="909"/>
      <c r="F114" s="909"/>
      <c r="G114" s="909"/>
    </row>
    <row r="115" spans="1:8" ht="20.25" customHeight="1">
      <c r="C115" s="154"/>
      <c r="D115" s="16"/>
    </row>
    <row r="116" spans="1:8" ht="20.25" customHeight="1">
      <c r="A116" s="28"/>
      <c r="B116" s="28"/>
      <c r="C116" s="28"/>
    </row>
    <row r="117" spans="1:8" ht="39" customHeight="1">
      <c r="A117" s="155" t="s">
        <v>162</v>
      </c>
      <c r="B117" s="28"/>
      <c r="C117" s="902" t="s">
        <v>163</v>
      </c>
      <c r="D117" s="902"/>
      <c r="E117" s="902"/>
      <c r="F117" s="902"/>
      <c r="G117" s="902"/>
      <c r="H117" s="820"/>
    </row>
    <row r="118" spans="1:8" ht="20.25" customHeight="1"/>
    <row r="119" spans="1:8" ht="20.25" customHeight="1">
      <c r="C119" s="156">
        <f>IF('EXHIBIT G'!D118=0,"No Credit Hours or Not Applicable",('EXHIBIT G'!D118/'EXHIBIT C'!F10))</f>
        <v>91.789855072463766</v>
      </c>
      <c r="D119" s="17" t="s">
        <v>81</v>
      </c>
    </row>
    <row r="120" spans="1:8" ht="20.25" customHeight="1">
      <c r="C120" s="157"/>
    </row>
    <row r="121" spans="1:8" ht="20.25" customHeight="1">
      <c r="C121" s="158">
        <f>IF('EXHIBIT G'!D119=0,"No Credit Hours or Not Applicable",('EXHIBIT G'!D119/'EXHIBIT C'!D19))</f>
        <v>357</v>
      </c>
      <c r="D121" s="17" t="s">
        <v>164</v>
      </c>
      <c r="F121" s="28"/>
      <c r="G121" s="28"/>
      <c r="H121" s="28"/>
    </row>
    <row r="122" spans="1:8" ht="20.25" customHeight="1">
      <c r="C122" s="159"/>
      <c r="F122" s="28"/>
      <c r="G122" s="28"/>
      <c r="H122" s="28"/>
    </row>
    <row r="123" spans="1:8" ht="20.25" customHeight="1">
      <c r="C123" s="834"/>
      <c r="D123" s="835"/>
      <c r="E123" s="835"/>
    </row>
    <row r="124" spans="1:8" ht="20.25" customHeight="1">
      <c r="A124" s="28" t="s">
        <v>165</v>
      </c>
      <c r="B124" s="28"/>
      <c r="C124" s="28" t="s">
        <v>166</v>
      </c>
    </row>
    <row r="125" spans="1:8" ht="20.25" customHeight="1"/>
    <row r="126" spans="1:8" ht="42.6" customHeight="1">
      <c r="C126" s="1129" t="str">
        <f>IF(+'EXHIBIT G'!D118='EXHIBIT C'!H10,"Equal","Not Equal")</f>
        <v>Equal</v>
      </c>
      <c r="D126" s="910" t="s">
        <v>706</v>
      </c>
      <c r="E126" s="910"/>
      <c r="F126" s="910"/>
      <c r="G126" s="910"/>
    </row>
    <row r="127" spans="1:8" ht="20.25" customHeight="1">
      <c r="C127" s="157"/>
      <c r="D127" s="90"/>
      <c r="E127" s="90"/>
      <c r="F127" s="90"/>
      <c r="G127" s="90"/>
    </row>
    <row r="128" spans="1:8" ht="20.25" customHeight="1"/>
    <row r="129" spans="1:8" ht="58.35" customHeight="1">
      <c r="C129" s="1129" t="str">
        <f>IF(+'EXHIBIT G'!D119='EXHIBIT C'!F19,"Equal","Not Equal")</f>
        <v>Equal</v>
      </c>
      <c r="D129" s="910" t="s">
        <v>707</v>
      </c>
      <c r="E129" s="910"/>
      <c r="F129" s="910"/>
      <c r="G129" s="910"/>
    </row>
    <row r="130" spans="1:8" ht="20.25" customHeight="1">
      <c r="C130" s="157"/>
      <c r="D130" s="90"/>
      <c r="E130" s="90"/>
      <c r="F130" s="90"/>
      <c r="G130" s="90"/>
    </row>
    <row r="131" spans="1:8" ht="20.25" customHeight="1">
      <c r="C131" s="157"/>
      <c r="D131" s="833"/>
      <c r="E131" s="833"/>
      <c r="F131" s="833"/>
      <c r="G131" s="833"/>
    </row>
    <row r="132" spans="1:8" ht="20.25" customHeight="1">
      <c r="C132" s="16"/>
      <c r="D132" s="833"/>
      <c r="E132" s="833"/>
      <c r="F132" s="833"/>
      <c r="G132" s="833"/>
    </row>
    <row r="133" spans="1:8" ht="62.1" customHeight="1">
      <c r="A133" s="155" t="s">
        <v>167</v>
      </c>
      <c r="B133" s="28"/>
      <c r="C133" s="902" t="s">
        <v>708</v>
      </c>
      <c r="D133" s="902"/>
      <c r="E133" s="902"/>
      <c r="F133" s="902"/>
      <c r="G133" s="902"/>
      <c r="H133" s="820"/>
    </row>
    <row r="134" spans="1:8" ht="20.25" customHeight="1"/>
    <row r="135" spans="1:8" ht="20.25" customHeight="1">
      <c r="C135" s="1129" t="str">
        <f>IF(+'EXHIBIT G'!F113='EXHIBIT G'!F129,"Equal","Not Equal")</f>
        <v>Equal</v>
      </c>
      <c r="D135" s="819" t="s">
        <v>168</v>
      </c>
      <c r="E135" s="819"/>
      <c r="F135" s="819"/>
    </row>
    <row r="136" spans="1:8" ht="20.25" customHeight="1" thickBot="1">
      <c r="C136" s="16"/>
    </row>
    <row r="137" spans="1:8" ht="24.6" customHeight="1" thickBot="1">
      <c r="C137" s="828" t="s">
        <v>713</v>
      </c>
      <c r="D137" s="829"/>
      <c r="E137" s="829"/>
      <c r="F137" s="829"/>
      <c r="G137" s="830"/>
      <c r="H137" s="28"/>
    </row>
    <row r="138" spans="1:8" ht="199.5" customHeight="1" thickBot="1">
      <c r="C138" s="1092"/>
      <c r="D138" s="1093"/>
      <c r="E138" s="1093"/>
      <c r="F138" s="1093"/>
      <c r="G138" s="1094"/>
      <c r="H138" s="160"/>
    </row>
    <row r="139" spans="1:8" ht="20.25" customHeight="1"/>
    <row r="140" spans="1:8" ht="20.25" customHeight="1"/>
    <row r="141" spans="1:8" ht="20.25" customHeight="1"/>
    <row r="142" spans="1:8" ht="20.25" customHeight="1"/>
    <row r="143" spans="1:8" ht="20.25" customHeight="1"/>
    <row r="144" spans="1:8" ht="20.25" customHeight="1"/>
    <row r="145" ht="20.25" customHeight="1"/>
    <row r="146" ht="20.25" customHeight="1"/>
    <row r="147" ht="20.25" customHeight="1"/>
    <row r="148" ht="20.25" customHeight="1"/>
    <row r="149" ht="20.25" customHeight="1"/>
    <row r="150" ht="20.25" customHeight="1"/>
    <row r="151" ht="20.25" customHeight="1"/>
    <row r="152" ht="20.25" customHeight="1"/>
    <row r="153" ht="20.25" customHeight="1"/>
    <row r="154" ht="20.25" customHeight="1"/>
    <row r="155" ht="20.25" customHeight="1"/>
    <row r="156" ht="20.25" customHeight="1"/>
    <row r="157" ht="20.25" customHeight="1"/>
    <row r="158" ht="20.25" customHeight="1"/>
    <row r="159" ht="20.25" customHeight="1"/>
    <row r="160" ht="20.25" customHeight="1"/>
    <row r="161" ht="20.25" customHeight="1"/>
    <row r="162" ht="20.25" customHeight="1"/>
    <row r="163" ht="20.25" customHeight="1"/>
    <row r="164" ht="20.25" customHeight="1"/>
    <row r="165" ht="20.25" customHeight="1"/>
    <row r="166" ht="20.25" customHeight="1"/>
    <row r="167" ht="20.25" customHeight="1"/>
    <row r="168" ht="20.25" customHeight="1"/>
    <row r="169" ht="20.25" customHeight="1"/>
    <row r="170" ht="20.25" customHeight="1"/>
    <row r="171" ht="20.25" customHeight="1"/>
    <row r="172" ht="20.25" customHeight="1"/>
    <row r="173" ht="20.25" customHeight="1"/>
    <row r="174" ht="20.25" customHeight="1"/>
    <row r="175" ht="20.25" customHeight="1"/>
    <row r="176" ht="20.25" customHeight="1"/>
    <row r="177" ht="20.25" customHeight="1"/>
    <row r="178" ht="20.25" customHeight="1"/>
    <row r="179" ht="20.25" customHeight="1"/>
    <row r="180" ht="20.25" customHeight="1"/>
    <row r="181" ht="20.25" customHeight="1"/>
    <row r="182" ht="20.25" customHeight="1"/>
    <row r="183" ht="20.25" customHeight="1"/>
    <row r="184" ht="20.25" customHeight="1"/>
    <row r="185" ht="20.25" customHeight="1"/>
    <row r="186" ht="20.25" customHeight="1"/>
    <row r="187" ht="20.25" customHeight="1"/>
    <row r="188" ht="20.25" customHeight="1"/>
    <row r="189" ht="20.25" customHeight="1"/>
    <row r="190" ht="20.25" customHeight="1"/>
    <row r="191" ht="20.25" customHeight="1"/>
    <row r="192" ht="20.25" customHeight="1"/>
    <row r="193" ht="20.25" customHeight="1"/>
    <row r="194" ht="20.25" customHeight="1"/>
    <row r="195" ht="20.25" customHeight="1"/>
    <row r="196" ht="20.25" customHeight="1"/>
    <row r="197" ht="20.25" customHeight="1"/>
    <row r="198" ht="20.25" customHeight="1"/>
    <row r="199" ht="20.25" customHeight="1"/>
    <row r="200" ht="20.25" customHeight="1"/>
    <row r="201" ht="20.25" customHeight="1"/>
    <row r="202" ht="20.25" customHeight="1"/>
    <row r="203" ht="20.25" customHeight="1"/>
    <row r="204" ht="20.25" customHeight="1"/>
    <row r="205" ht="20.25" customHeight="1"/>
    <row r="206" ht="20.25" customHeight="1"/>
    <row r="207" ht="20.25" customHeight="1"/>
    <row r="208" ht="20.25" customHeight="1"/>
    <row r="209" ht="20.25" customHeight="1"/>
    <row r="210" ht="20.25" customHeight="1"/>
    <row r="211" ht="20.25" customHeight="1"/>
    <row r="212" ht="20.25" customHeight="1"/>
    <row r="213" ht="20.25" customHeight="1"/>
    <row r="214" ht="20.25" customHeight="1"/>
    <row r="215" ht="20.25" customHeight="1"/>
    <row r="216" ht="20.25" customHeight="1"/>
    <row r="217" ht="20.25" customHeight="1"/>
    <row r="218" ht="20.25" customHeight="1"/>
    <row r="219" ht="20.25" customHeight="1"/>
    <row r="220" ht="20.25" customHeight="1"/>
    <row r="221" ht="20.25" customHeight="1"/>
    <row r="222" ht="20.25" customHeight="1"/>
    <row r="223" ht="20.25" customHeight="1"/>
    <row r="224" ht="20.25" customHeight="1"/>
    <row r="225" ht="20.25" customHeight="1"/>
    <row r="226" ht="20.25" customHeight="1"/>
    <row r="227" ht="20.25" customHeight="1"/>
    <row r="228" ht="20.25" customHeight="1"/>
    <row r="229" ht="20.25" customHeight="1"/>
    <row r="230" ht="20.25" customHeight="1"/>
    <row r="231" ht="20.25" customHeight="1"/>
    <row r="232" ht="20.25" customHeight="1"/>
    <row r="233" ht="20.25" customHeight="1"/>
    <row r="234" ht="20.25" customHeight="1"/>
    <row r="235" ht="20.25" customHeight="1"/>
    <row r="236" ht="20.25" customHeight="1"/>
    <row r="237" ht="20.25" customHeight="1"/>
    <row r="238" ht="20.25" customHeight="1"/>
    <row r="239" ht="20.25" customHeight="1"/>
    <row r="240" ht="20.25" customHeight="1"/>
    <row r="241" ht="20.25" customHeight="1"/>
    <row r="242" ht="20.25" customHeight="1"/>
    <row r="243" ht="20.25" customHeight="1"/>
    <row r="244" ht="20.25" customHeight="1"/>
    <row r="245" ht="20.25" customHeight="1"/>
    <row r="246" ht="20.25" customHeight="1"/>
    <row r="247" ht="20.25" customHeight="1"/>
    <row r="248" ht="20.25" customHeight="1"/>
    <row r="249" ht="20.25" customHeight="1"/>
    <row r="250" ht="20.25" customHeight="1"/>
    <row r="251" ht="20.25" customHeight="1"/>
    <row r="252" ht="20.25" customHeight="1"/>
    <row r="253" ht="20.25" customHeight="1"/>
    <row r="254" ht="20.25" customHeight="1"/>
    <row r="255" ht="20.25" customHeight="1"/>
    <row r="256" ht="20.25" customHeight="1"/>
    <row r="257" ht="20.25" customHeight="1"/>
    <row r="258" ht="20.25" customHeight="1"/>
    <row r="259" ht="20.25" customHeight="1"/>
    <row r="260" ht="20.25" customHeight="1"/>
    <row r="261" ht="20.25" customHeight="1"/>
    <row r="262" ht="20.25" customHeight="1"/>
    <row r="263" ht="20.25" customHeight="1"/>
    <row r="264" ht="20.25" customHeight="1"/>
    <row r="265" ht="20.25" customHeight="1"/>
    <row r="266" ht="20.25" customHeight="1"/>
    <row r="267" ht="20.25" customHeight="1"/>
    <row r="268" ht="20.25" customHeight="1"/>
    <row r="269" ht="20.25" customHeight="1"/>
    <row r="270" ht="20.25" customHeight="1"/>
    <row r="271" ht="20.25" customHeight="1"/>
    <row r="272" ht="20.25" customHeight="1"/>
    <row r="273" ht="20.25" customHeight="1"/>
    <row r="274" ht="20.25" customHeight="1"/>
    <row r="275" ht="20.25" customHeight="1"/>
    <row r="276" ht="20.25" customHeight="1"/>
    <row r="277" ht="20.25" customHeight="1"/>
    <row r="278" ht="20.25" customHeight="1"/>
    <row r="279" ht="20.25" customHeight="1"/>
    <row r="280" ht="20.25" customHeight="1"/>
    <row r="281" ht="20.25" customHeight="1"/>
    <row r="282" ht="20.25" customHeight="1"/>
    <row r="283" ht="20.25" customHeight="1"/>
    <row r="284" ht="20.25" customHeight="1"/>
    <row r="285" ht="20.25" customHeight="1"/>
    <row r="286" ht="20.25" customHeight="1"/>
    <row r="287" ht="20.25" customHeight="1"/>
    <row r="288" ht="20.25" customHeight="1"/>
    <row r="289" ht="20.25" customHeight="1"/>
    <row r="290" ht="20.25" customHeight="1"/>
    <row r="291" ht="20.25" customHeight="1"/>
    <row r="292" ht="20.25" customHeight="1"/>
    <row r="293" ht="20.25" customHeight="1"/>
    <row r="294" ht="20.25" customHeight="1"/>
    <row r="295" ht="20.25" customHeight="1"/>
    <row r="296" ht="20.25" customHeight="1"/>
    <row r="297" ht="20.25" customHeight="1"/>
    <row r="298" ht="20.25" customHeight="1"/>
    <row r="299" ht="20.25" customHeight="1"/>
    <row r="300" ht="20.25" customHeight="1"/>
    <row r="301" ht="20.25" customHeight="1"/>
    <row r="302" ht="20.25" customHeight="1"/>
    <row r="303" ht="20.25" customHeight="1"/>
    <row r="304" ht="20.25" customHeight="1"/>
    <row r="305" ht="20.25" customHeight="1"/>
    <row r="306" ht="20.25" customHeight="1"/>
    <row r="307" ht="20.25" customHeight="1"/>
    <row r="308" ht="20.25" customHeight="1"/>
    <row r="309" ht="20.25" customHeight="1"/>
    <row r="310" ht="20.25" customHeight="1"/>
    <row r="311" ht="20.25" customHeight="1"/>
    <row r="312" ht="20.25" customHeight="1"/>
    <row r="313" ht="20.25" customHeight="1"/>
    <row r="314" ht="20.25" customHeight="1"/>
    <row r="315" ht="20.25" customHeight="1"/>
    <row r="316" ht="20.25" customHeight="1"/>
    <row r="317" ht="20.25" customHeight="1"/>
    <row r="318" ht="20.25" customHeight="1"/>
    <row r="319" ht="20.25" customHeight="1"/>
    <row r="320" ht="20.25" customHeight="1"/>
    <row r="321" ht="20.25" customHeight="1"/>
    <row r="322" ht="20.25" customHeight="1"/>
    <row r="323" ht="20.25" customHeight="1"/>
    <row r="324" ht="20.25" customHeight="1"/>
    <row r="325" ht="20.25" customHeight="1"/>
    <row r="326" ht="20.25" customHeight="1"/>
    <row r="327" ht="20.25" customHeight="1"/>
    <row r="328" ht="20.25" customHeight="1"/>
    <row r="329" ht="20.25" customHeight="1"/>
    <row r="330" ht="20.25" customHeight="1"/>
    <row r="331" ht="20.25" customHeight="1"/>
    <row r="332" ht="20.25" customHeight="1"/>
    <row r="333" ht="20.25" customHeight="1"/>
    <row r="334" ht="20.25" customHeight="1"/>
    <row r="335" ht="20.25" customHeight="1"/>
    <row r="336" ht="20.25" customHeight="1"/>
    <row r="337" ht="20.25" customHeight="1"/>
    <row r="338" ht="20.25" customHeight="1"/>
    <row r="339" ht="20.25" customHeight="1"/>
    <row r="340" ht="20.25" customHeight="1"/>
    <row r="341" ht="20.25" customHeight="1"/>
    <row r="342" ht="20.25" customHeight="1"/>
    <row r="343" ht="20.25" customHeight="1"/>
    <row r="344" ht="20.25" customHeight="1"/>
    <row r="345" ht="20.25" customHeight="1"/>
    <row r="346" ht="20.25" customHeight="1"/>
    <row r="347" ht="20.25" customHeight="1"/>
    <row r="348" ht="20.25" customHeight="1"/>
    <row r="349" ht="20.25" customHeight="1"/>
    <row r="350" ht="20.25" customHeight="1"/>
    <row r="351" ht="20.25" customHeight="1"/>
    <row r="352" ht="20.25" customHeight="1"/>
    <row r="353" ht="20.25" customHeight="1"/>
    <row r="354" ht="20.25" customHeight="1"/>
    <row r="355" ht="20.25" customHeight="1"/>
    <row r="356" ht="20.25" customHeight="1"/>
    <row r="357" ht="20.25" customHeight="1"/>
    <row r="358" ht="20.25" customHeight="1"/>
    <row r="359" ht="20.25" customHeight="1"/>
    <row r="360" ht="20.25" customHeight="1"/>
    <row r="361" ht="20.25" customHeight="1"/>
    <row r="362" ht="20.25" customHeight="1"/>
    <row r="363" ht="20.25" customHeight="1"/>
    <row r="364" ht="20.25" customHeight="1"/>
    <row r="365" ht="20.25" customHeight="1"/>
    <row r="366" ht="20.25" customHeight="1"/>
    <row r="367" ht="20.25" customHeight="1"/>
    <row r="368" ht="20.25" customHeight="1"/>
    <row r="369" ht="20.25" customHeight="1"/>
    <row r="370" ht="20.25" customHeight="1"/>
    <row r="371" ht="20.25" customHeight="1"/>
    <row r="372" ht="20.25" customHeight="1"/>
    <row r="373" ht="20.25" customHeight="1"/>
    <row r="374" ht="20.25" customHeight="1"/>
    <row r="375" ht="20.25" customHeight="1"/>
    <row r="376" ht="20.25" customHeight="1"/>
    <row r="377" ht="20.25" customHeight="1"/>
    <row r="378" ht="20.25" customHeight="1"/>
    <row r="379" ht="20.25" customHeight="1"/>
    <row r="380" ht="20.25" customHeight="1"/>
    <row r="381" ht="20.25" customHeight="1"/>
    <row r="382" ht="20.25" customHeight="1"/>
    <row r="383" ht="20.25" customHeight="1"/>
    <row r="384" ht="20.25" customHeight="1"/>
    <row r="385" ht="20.25" customHeight="1"/>
    <row r="386" ht="20.25" customHeight="1"/>
    <row r="387" ht="20.25" customHeight="1"/>
    <row r="388" ht="20.25" customHeight="1"/>
    <row r="389" ht="20.25" customHeight="1"/>
    <row r="390" ht="20.25" customHeight="1"/>
  </sheetData>
  <sheetProtection algorithmName="SHA-512" hashValue="hxNWTesl6RPzDA73PcBEDLZOtCRXwqtA9nHSKY9hCN2tTBnJcZkqp75qi9axx6hfUt/3uUSwocVoNK/KRwR26w==" saltValue="G6aR+QzCn6IljNDhE/Kjuw=="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34">
    <cfRule type="containsText" dxfId="8" priority="2" operator="containsText" text="Not">
      <formula>NOT(ISERROR(SEARCH("Not",C34)))</formula>
    </cfRule>
  </conditionalFormatting>
  <conditionalFormatting sqref="C74:C75 C77:C78">
    <cfRule type="containsText" dxfId="7" priority="1" operator="containsText" text="Not">
      <formula>NOT(ISERROR(SEARCH("Not",C74)))</formula>
    </cfRule>
  </conditionalFormatting>
  <conditionalFormatting sqref="C93:C96">
    <cfRule type="containsText" dxfId="6" priority="3" operator="containsText" text="Not">
      <formula>NOT(ISERROR(SEARCH("Not",C93)))</formula>
    </cfRule>
  </conditionalFormatting>
  <conditionalFormatting sqref="C114:C115">
    <cfRule type="cellIs" dxfId="5" priority="15" operator="lessThan">
      <formula>0</formula>
    </cfRule>
    <cfRule type="cellIs" dxfId="4" priority="16" operator="greaterThan">
      <formula>0</formula>
    </cfRule>
  </conditionalFormatting>
  <conditionalFormatting sqref="C126">
    <cfRule type="containsText" dxfId="3" priority="4" operator="containsText" text="Not">
      <formula>NOT(ISERROR(SEARCH("Not",C126)))</formula>
    </cfRule>
  </conditionalFormatting>
  <conditionalFormatting sqref="C135">
    <cfRule type="containsText" dxfId="2" priority="5" operator="containsText" text="Not Equal">
      <formula>NOT(ISERROR(SEARCH("Not Equal",C135)))</formula>
    </cfRule>
  </conditionalFormatting>
  <dataValidations count="1">
    <dataValidation allowBlank="1" showInputMessage="1" showErrorMessage="1" promptTitle="Select" sqref="E7:F7" xr:uid="{00000000-0002-0000-0300-000000000000}"/>
  </dataValidations>
  <pageMargins left="0.75" right="0.75" top="1" bottom="1" header="0.5" footer="0.5"/>
  <pageSetup scale="34" orientation="portrait" r:id="rId1"/>
  <headerFooter alignWithMargins="0">
    <oddFooter>&amp;L&amp;Z&amp;F&amp;R&amp;D</oddFooter>
  </headerFooter>
  <rowBreaks count="2" manualBreakCount="2">
    <brk id="54" max="8" man="1"/>
    <brk id="90" max="8" man="1"/>
  </rowBreaks>
  <colBreaks count="1" manualBreakCount="1">
    <brk id="16" min="1" max="39" man="1"/>
  </colBreaks>
  <ignoredErrors>
    <ignoredError sqref="A71 A105:A106 A20:A21 A133:A134 A117:A121 A128:A129 A123:A126 A101:A103 A12:A18 A7:A8 A81:A99 A32:A37 A10" numberStoredAsText="1"/>
    <ignoredError sqref="E84 C17 F59:F65 G59:G65 D59:D64 F44:F50 G44:G50 D44:D50 D84 F84:F86 D65 E86 D86"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r:uid="{00000000-0002-0000-0300-000001000000}">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3" tint="0.79998168889431442"/>
  </sheetPr>
  <dimension ref="B1:J91"/>
  <sheetViews>
    <sheetView showGridLines="0" tabSelected="1" zoomScale="70" zoomScaleNormal="70" zoomScaleSheetLayoutView="90" zoomScalePageLayoutView="70" workbookViewId="0"/>
  </sheetViews>
  <sheetFormatPr defaultColWidth="9.140625" defaultRowHeight="21"/>
  <cols>
    <col min="1" max="1" width="9.140625" style="17"/>
    <col min="2" max="2" width="21.28515625" style="17" customWidth="1"/>
    <col min="3" max="3" width="75.140625" style="17" customWidth="1"/>
    <col min="4" max="4" width="40.28515625" style="17" customWidth="1"/>
    <col min="5" max="5" width="24" style="17" customWidth="1"/>
    <col min="6" max="6" width="3" style="17" customWidth="1"/>
    <col min="7" max="9" width="9.140625" style="17"/>
    <col min="10" max="10" width="16.7109375" style="17" customWidth="1"/>
    <col min="11" max="16384" width="9.140625" style="17"/>
  </cols>
  <sheetData>
    <row r="1" spans="2:7" ht="26.25">
      <c r="B1" s="911" t="s">
        <v>169</v>
      </c>
      <c r="C1" s="911"/>
      <c r="D1" s="911"/>
      <c r="E1" s="911"/>
      <c r="F1" s="284"/>
      <c r="G1" s="284"/>
    </row>
    <row r="2" spans="2:7" ht="26.25">
      <c r="B2" s="911" t="s">
        <v>11</v>
      </c>
      <c r="C2" s="911"/>
      <c r="D2" s="911"/>
      <c r="E2" s="911"/>
      <c r="F2" s="490"/>
      <c r="G2" s="490"/>
    </row>
    <row r="3" spans="2:7" ht="26.25">
      <c r="B3" s="911" t="s">
        <v>170</v>
      </c>
      <c r="C3" s="911"/>
      <c r="D3" s="911"/>
      <c r="E3" s="911"/>
      <c r="F3" s="490"/>
      <c r="G3" s="490"/>
    </row>
    <row r="4" spans="2:7" ht="26.25">
      <c r="B4" s="911" t="s">
        <v>171</v>
      </c>
      <c r="C4" s="911"/>
      <c r="D4" s="911"/>
      <c r="E4" s="911"/>
      <c r="F4" s="490"/>
      <c r="G4" s="490"/>
    </row>
    <row r="5" spans="2:7" ht="26.25">
      <c r="B5" s="911" t="s">
        <v>724</v>
      </c>
      <c r="C5" s="911"/>
      <c r="D5" s="911"/>
      <c r="E5" s="911"/>
      <c r="F5" s="490"/>
      <c r="G5" s="490"/>
    </row>
    <row r="6" spans="2:7" ht="25.35" customHeight="1">
      <c r="B6" s="490"/>
      <c r="C6" s="490"/>
      <c r="D6" s="490"/>
      <c r="E6" s="490"/>
      <c r="F6" s="490"/>
      <c r="G6" s="490"/>
    </row>
    <row r="7" spans="2:7" ht="25.35" customHeight="1">
      <c r="B7" s="284"/>
      <c r="C7" s="490"/>
      <c r="D7" s="284"/>
      <c r="E7" s="284"/>
      <c r="F7" s="284"/>
      <c r="G7" s="284"/>
    </row>
    <row r="8" spans="2:7" ht="25.35" customHeight="1">
      <c r="B8" s="336" t="s">
        <v>172</v>
      </c>
      <c r="C8" s="836" t="str">
        <f>'CHECK SHEET'!D7</f>
        <v>College of the Florida Keys</v>
      </c>
      <c r="D8" s="836"/>
      <c r="E8" s="836"/>
      <c r="F8" s="283"/>
      <c r="G8" s="283"/>
    </row>
    <row r="9" spans="2:7" ht="25.35" customHeight="1"/>
    <row r="10" spans="2:7" ht="41.45" customHeight="1">
      <c r="E10" s="577" t="s">
        <v>173</v>
      </c>
    </row>
    <row r="11" spans="2:7" ht="25.35" customHeight="1">
      <c r="B11" s="28" t="s">
        <v>729</v>
      </c>
      <c r="D11" s="28"/>
      <c r="E11" s="161"/>
    </row>
    <row r="12" spans="2:7" ht="25.35" customHeight="1">
      <c r="B12" s="28"/>
      <c r="C12" s="28"/>
      <c r="D12" s="28"/>
    </row>
    <row r="13" spans="2:7" ht="25.35" customHeight="1">
      <c r="B13" s="17" t="s">
        <v>730</v>
      </c>
      <c r="C13" s="28"/>
      <c r="D13" s="28"/>
      <c r="E13" s="1135">
        <f>3394499-6007674</f>
        <v>-2613175</v>
      </c>
    </row>
    <row r="14" spans="2:7" ht="25.35" customHeight="1">
      <c r="B14" s="17" t="s">
        <v>174</v>
      </c>
      <c r="D14" s="28"/>
      <c r="E14" s="1136">
        <f>6007674-25000</f>
        <v>5982674</v>
      </c>
    </row>
    <row r="15" spans="2:7" ht="25.35" customHeight="1">
      <c r="B15" s="28"/>
      <c r="D15" s="28"/>
      <c r="E15" s="162"/>
    </row>
    <row r="16" spans="2:7" ht="25.35" customHeight="1">
      <c r="B16" s="17" t="s">
        <v>731</v>
      </c>
      <c r="C16" s="28"/>
      <c r="D16" s="28"/>
      <c r="E16" s="578">
        <f>+E14+E13</f>
        <v>3369499</v>
      </c>
    </row>
    <row r="17" spans="2:7" ht="25.35" customHeight="1">
      <c r="B17" s="28"/>
      <c r="C17" s="28"/>
      <c r="D17" s="28"/>
      <c r="E17" s="163"/>
    </row>
    <row r="18" spans="2:7" ht="25.35" customHeight="1">
      <c r="B18" s="17" t="s">
        <v>175</v>
      </c>
      <c r="C18" s="28"/>
      <c r="D18" s="28"/>
      <c r="E18" s="173">
        <f>+'EXHIBIT D'!G143-SUM(+'EXHIBIT D'!G133+'EXHIBIT D'!G134)</f>
        <v>15174238</v>
      </c>
      <c r="G18" s="138"/>
    </row>
    <row r="19" spans="2:7" ht="25.35" customHeight="1">
      <c r="B19" s="17" t="s">
        <v>176</v>
      </c>
      <c r="D19" s="28"/>
      <c r="E19" s="578">
        <f>+'EXHIBIT D'!G133+'EXHIBIT D'!G134</f>
        <v>5000</v>
      </c>
    </row>
    <row r="20" spans="2:7" ht="25.35" customHeight="1">
      <c r="B20" s="28"/>
      <c r="D20" s="28"/>
      <c r="E20" s="168"/>
    </row>
    <row r="21" spans="2:7" ht="25.35" customHeight="1">
      <c r="B21" s="17" t="s">
        <v>177</v>
      </c>
      <c r="C21" s="28"/>
      <c r="D21" s="28"/>
      <c r="E21" s="579">
        <f>+E19+E18</f>
        <v>15179238</v>
      </c>
    </row>
    <row r="22" spans="2:7" ht="25.35" customHeight="1">
      <c r="B22" s="28"/>
      <c r="C22" s="28"/>
      <c r="D22" s="28"/>
      <c r="E22" s="168"/>
    </row>
    <row r="23" spans="2:7" ht="25.35" customHeight="1">
      <c r="B23" s="28" t="s">
        <v>178</v>
      </c>
      <c r="C23" s="28"/>
      <c r="D23" s="28"/>
      <c r="E23" s="579">
        <f>+E21+E16</f>
        <v>18548737</v>
      </c>
    </row>
    <row r="24" spans="2:7" ht="25.35" customHeight="1">
      <c r="B24" s="28"/>
      <c r="C24" s="28"/>
      <c r="D24" s="28"/>
      <c r="E24" s="168"/>
    </row>
    <row r="25" spans="2:7" ht="25.35" customHeight="1">
      <c r="B25" s="17" t="s">
        <v>179</v>
      </c>
      <c r="C25" s="28"/>
      <c r="D25" s="28"/>
      <c r="E25" s="174">
        <f>'EXHIBIT D'!G249-SUM(+'EXHIBIT D'!G223+'EXHIBIT D'!G224)</f>
        <v>17161998</v>
      </c>
    </row>
    <row r="26" spans="2:7" ht="25.35" customHeight="1">
      <c r="B26" s="17" t="s">
        <v>180</v>
      </c>
      <c r="D26" s="28"/>
      <c r="E26" s="578">
        <f>'EXHIBIT D'!G223+'EXHIBIT D'!G224</f>
        <v>482993</v>
      </c>
    </row>
    <row r="27" spans="2:7" ht="25.35" customHeight="1">
      <c r="B27" s="28"/>
      <c r="D27" s="28"/>
      <c r="E27" s="168"/>
    </row>
    <row r="28" spans="2:7" ht="25.35" customHeight="1">
      <c r="B28" s="28" t="s">
        <v>181</v>
      </c>
      <c r="C28" s="28"/>
      <c r="D28" s="28"/>
      <c r="E28" s="580">
        <f>+E26+E25</f>
        <v>17644991</v>
      </c>
    </row>
    <row r="29" spans="2:7" ht="25.35" customHeight="1">
      <c r="B29" s="28"/>
      <c r="C29" s="28"/>
      <c r="D29" s="28"/>
      <c r="E29" s="164"/>
    </row>
    <row r="30" spans="2:7" ht="25.35" customHeight="1">
      <c r="B30" s="28" t="s">
        <v>732</v>
      </c>
      <c r="C30" s="28"/>
      <c r="D30" s="28"/>
      <c r="E30" s="164"/>
    </row>
    <row r="31" spans="2:7" ht="25.35" customHeight="1">
      <c r="B31" s="28"/>
      <c r="C31" s="28"/>
      <c r="D31" s="28"/>
      <c r="E31" s="164"/>
    </row>
    <row r="32" spans="2:7" ht="25.35" customHeight="1">
      <c r="B32" s="17" t="s">
        <v>182</v>
      </c>
      <c r="C32" s="28"/>
      <c r="D32" s="165">
        <f>+E23-E28</f>
        <v>903746</v>
      </c>
      <c r="E32" s="164"/>
    </row>
    <row r="33" spans="2:10" ht="25.35" customHeight="1">
      <c r="B33" s="17" t="s">
        <v>183</v>
      </c>
      <c r="C33" s="28"/>
      <c r="D33" s="581">
        <f>+'EXHIBIT D'!G187</f>
        <v>25000</v>
      </c>
      <c r="E33" s="164"/>
    </row>
    <row r="34" spans="2:10" ht="25.35" customHeight="1">
      <c r="B34" s="28"/>
      <c r="D34" s="28"/>
      <c r="E34" s="164"/>
      <c r="J34" s="166"/>
    </row>
    <row r="35" spans="2:10" ht="25.35" customHeight="1">
      <c r="B35" s="17" t="s">
        <v>733</v>
      </c>
      <c r="C35" s="28"/>
      <c r="D35" s="28"/>
      <c r="E35" s="167">
        <f>+D32+D33</f>
        <v>928746</v>
      </c>
    </row>
    <row r="36" spans="2:10" ht="25.35" customHeight="1">
      <c r="B36" s="17" t="s">
        <v>734</v>
      </c>
      <c r="C36" s="28"/>
      <c r="D36" s="28"/>
      <c r="E36" s="579">
        <f>-'EXHIBIT D'!G265</f>
        <v>6007674</v>
      </c>
      <c r="J36" s="48"/>
    </row>
    <row r="37" spans="2:10" ht="25.35" customHeight="1">
      <c r="D37" s="28"/>
      <c r="E37" s="167"/>
    </row>
    <row r="38" spans="2:10" ht="25.35" customHeight="1">
      <c r="B38" s="28" t="s">
        <v>735</v>
      </c>
      <c r="D38" s="28"/>
      <c r="E38" s="578">
        <f>+E35-E36</f>
        <v>-5078928</v>
      </c>
    </row>
    <row r="39" spans="2:10" ht="25.35" customHeight="1">
      <c r="B39" s="28"/>
      <c r="C39" s="28"/>
      <c r="D39" s="28"/>
      <c r="E39" s="168"/>
    </row>
    <row r="40" spans="2:10" ht="25.35" customHeight="1">
      <c r="B40" s="17" t="s">
        <v>736</v>
      </c>
      <c r="C40" s="28"/>
      <c r="D40" s="28"/>
      <c r="E40" s="580">
        <f>'EXHIBIT D'!G254+'EXHIBIT D'!G255+'EXHIBIT D'!G256+'EXHIBIT D'!G257+'EXHIBIT D'!G258+'EXHIBIT D'!G259+'EXHIBIT D'!G260+'EXHIBIT D'!G261</f>
        <v>926746</v>
      </c>
    </row>
    <row r="41" spans="2:10" ht="25.35" customHeight="1">
      <c r="B41" s="17" t="s">
        <v>184</v>
      </c>
      <c r="D41" s="28"/>
      <c r="E41" s="169"/>
    </row>
    <row r="42" spans="2:10" ht="25.35" customHeight="1">
      <c r="D42" s="28"/>
      <c r="E42" s="170"/>
    </row>
    <row r="43" spans="2:10" ht="25.35" customHeight="1">
      <c r="B43" s="28" t="s">
        <v>185</v>
      </c>
      <c r="D43" s="28"/>
      <c r="E43" s="170"/>
    </row>
    <row r="44" spans="2:10" ht="25.35" customHeight="1">
      <c r="B44" s="28" t="s">
        <v>737</v>
      </c>
      <c r="C44" s="28"/>
      <c r="D44" s="28"/>
      <c r="E44" s="582">
        <f>+E40/E23</f>
        <v>4.9962754876518009E-2</v>
      </c>
    </row>
    <row r="45" spans="2:10" ht="25.35" customHeight="1">
      <c r="B45" s="28"/>
      <c r="C45" s="28"/>
      <c r="D45" s="28"/>
      <c r="E45" s="170"/>
    </row>
    <row r="46" spans="2:10" ht="25.35" customHeight="1">
      <c r="B46" s="28" t="s">
        <v>186</v>
      </c>
      <c r="C46" s="28"/>
      <c r="D46" s="28"/>
      <c r="E46" s="170"/>
    </row>
    <row r="47" spans="2:10" ht="25.35" customHeight="1">
      <c r="B47" s="28"/>
      <c r="C47" s="28"/>
      <c r="D47" s="28"/>
      <c r="E47" s="170"/>
    </row>
    <row r="48" spans="2:10" ht="25.35" customHeight="1">
      <c r="B48" s="28"/>
      <c r="C48" s="28"/>
      <c r="D48" s="28"/>
      <c r="E48" s="170"/>
    </row>
    <row r="49" spans="2:5" ht="25.35" customHeight="1">
      <c r="B49" s="28"/>
      <c r="C49" s="28"/>
      <c r="D49" s="28"/>
      <c r="E49" s="170"/>
    </row>
    <row r="50" spans="2:5" ht="25.35" customHeight="1">
      <c r="B50" s="583"/>
      <c r="C50" s="583"/>
      <c r="D50" s="28"/>
      <c r="E50" s="584"/>
    </row>
    <row r="51" spans="2:5" ht="25.35" customHeight="1">
      <c r="B51" s="28" t="s">
        <v>187</v>
      </c>
      <c r="E51" s="171" t="s">
        <v>188</v>
      </c>
    </row>
    <row r="52" spans="2:5" ht="15.75" customHeight="1">
      <c r="C52" s="28"/>
      <c r="E52" s="172"/>
    </row>
    <row r="53" spans="2:5" ht="15.75" customHeight="1">
      <c r="E53" s="172"/>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PzENcQfcNFB6/mCYLc0wqWqsiZNyeUNTrP858eFHHutHZBQlY81DlOzb+p2ukulhn9iLGb87Zs7Tojmm93D4kQ==" saltValue="5KPYv3i3JMwfnhP/DNT1Lg=="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D32 E20:E21 E18"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theme="3" tint="0.79998168889431442"/>
  </sheetPr>
  <dimension ref="A1:R88"/>
  <sheetViews>
    <sheetView showGridLines="0" zoomScale="50" zoomScaleNormal="50" zoomScalePageLayoutView="50" workbookViewId="0"/>
  </sheetViews>
  <sheetFormatPr defaultColWidth="9.140625" defaultRowHeight="12.75"/>
  <cols>
    <col min="1" max="1" width="98.28515625" style="178" customWidth="1"/>
    <col min="2" max="2" width="18" style="178" customWidth="1"/>
    <col min="3" max="3" width="16.42578125" style="178" customWidth="1"/>
    <col min="4" max="4" width="15.28515625" style="178" customWidth="1"/>
    <col min="5" max="5" width="22.42578125" style="178" customWidth="1"/>
    <col min="6" max="6" width="20.7109375" style="178" customWidth="1"/>
    <col min="7" max="7" width="18.7109375" style="178" customWidth="1"/>
    <col min="8" max="8" width="20.28515625" style="178" bestFit="1" customWidth="1"/>
    <col min="9" max="9" width="20.28515625" style="178" customWidth="1"/>
    <col min="10" max="10" width="2" style="178" customWidth="1"/>
    <col min="11" max="11" width="21" style="178" bestFit="1" customWidth="1"/>
    <col min="12" max="12" width="19.140625" style="178" customWidth="1"/>
    <col min="13" max="13" width="5.7109375" style="178" customWidth="1"/>
    <col min="14" max="16384" width="9.140625" style="178"/>
  </cols>
  <sheetData>
    <row r="1" spans="1:18" s="284" customFormat="1" ht="23.1" customHeight="1">
      <c r="I1" s="334" t="s">
        <v>189</v>
      </c>
      <c r="L1" s="334"/>
      <c r="M1" s="334"/>
      <c r="N1" s="334"/>
      <c r="O1" s="334"/>
      <c r="P1" s="334"/>
      <c r="Q1" s="334"/>
      <c r="R1" s="334"/>
    </row>
    <row r="2" spans="1:18" s="284" customFormat="1" ht="20.25" customHeight="1"/>
    <row r="3" spans="1:18" s="284" customFormat="1" ht="20.25" customHeight="1">
      <c r="A3" s="911" t="s">
        <v>11</v>
      </c>
      <c r="B3" s="911"/>
      <c r="C3" s="911"/>
      <c r="D3" s="911"/>
      <c r="E3" s="911"/>
      <c r="F3" s="911"/>
      <c r="G3" s="911"/>
      <c r="H3" s="911"/>
      <c r="I3" s="490"/>
      <c r="J3" s="283"/>
      <c r="K3" s="283"/>
    </row>
    <row r="4" spans="1:18" s="284" customFormat="1" ht="20.25" customHeight="1">
      <c r="A4" s="911" t="s">
        <v>170</v>
      </c>
      <c r="B4" s="911"/>
      <c r="C4" s="911"/>
      <c r="D4" s="911"/>
      <c r="E4" s="911"/>
      <c r="F4" s="911"/>
      <c r="G4" s="911"/>
      <c r="H4" s="911"/>
      <c r="I4" s="490"/>
    </row>
    <row r="5" spans="1:18" s="284" customFormat="1" ht="24" customHeight="1">
      <c r="A5" s="911" t="s">
        <v>725</v>
      </c>
      <c r="B5" s="911"/>
      <c r="C5" s="911"/>
      <c r="D5" s="911"/>
      <c r="E5" s="911"/>
      <c r="F5" s="911"/>
      <c r="G5" s="911"/>
      <c r="H5" s="911"/>
      <c r="I5" s="490"/>
    </row>
    <row r="6" spans="1:18" s="284" customFormat="1" ht="24" customHeight="1">
      <c r="A6" s="911" t="s">
        <v>190</v>
      </c>
      <c r="B6" s="911"/>
      <c r="C6" s="911"/>
      <c r="D6" s="911"/>
      <c r="E6" s="911"/>
      <c r="F6" s="911"/>
      <c r="G6" s="911"/>
      <c r="H6" s="911"/>
      <c r="I6" s="490"/>
    </row>
    <row r="7" spans="1:18" s="284" customFormat="1" ht="20.25" customHeight="1">
      <c r="A7" s="911"/>
      <c r="B7" s="911"/>
      <c r="C7" s="911"/>
      <c r="D7" s="911"/>
      <c r="E7" s="911"/>
      <c r="F7" s="911"/>
      <c r="G7" s="911"/>
      <c r="H7" s="911"/>
      <c r="I7" s="490"/>
    </row>
    <row r="8" spans="1:18" s="284" customFormat="1" ht="25.35" customHeight="1" thickBot="1">
      <c r="A8" s="911"/>
      <c r="B8" s="913"/>
      <c r="C8" s="911" t="s">
        <v>172</v>
      </c>
      <c r="D8" s="914" t="str">
        <f>'CHECK SHEET'!D7</f>
        <v>College of the Florida Keys</v>
      </c>
      <c r="E8" s="914"/>
      <c r="F8" s="914"/>
      <c r="G8" s="914"/>
      <c r="H8" s="914"/>
    </row>
    <row r="9" spans="1:18" s="17" customFormat="1" ht="20.25" customHeight="1"/>
    <row r="10" spans="1:18" s="17" customFormat="1" ht="20.25" customHeight="1">
      <c r="B10" s="28"/>
      <c r="C10" s="28"/>
      <c r="D10" s="28"/>
      <c r="E10" s="912"/>
      <c r="F10" s="31"/>
      <c r="G10" s="31"/>
    </row>
    <row r="11" spans="1:18" s="17" customFormat="1" ht="20.25" customHeight="1">
      <c r="B11" s="837" t="s">
        <v>191</v>
      </c>
      <c r="C11" s="837"/>
      <c r="D11" s="28"/>
      <c r="E11" s="28"/>
    </row>
    <row r="12" spans="1:18" s="17" customFormat="1" ht="20.25" customHeight="1" thickBot="1">
      <c r="B12" s="838" t="s">
        <v>192</v>
      </c>
      <c r="C12" s="838"/>
      <c r="D12" s="838"/>
      <c r="E12" s="838"/>
      <c r="J12" s="28"/>
    </row>
    <row r="13" spans="1:18" s="17" customFormat="1" ht="105.75" customHeight="1" thickBot="1">
      <c r="A13" s="337" t="s">
        <v>193</v>
      </c>
      <c r="B13" s="305" t="s">
        <v>194</v>
      </c>
      <c r="C13" s="842" t="s">
        <v>195</v>
      </c>
      <c r="D13" s="305" t="s">
        <v>196</v>
      </c>
      <c r="E13" s="305" t="s">
        <v>197</v>
      </c>
      <c r="F13" s="841" t="s">
        <v>198</v>
      </c>
      <c r="G13" s="305" t="s">
        <v>49</v>
      </c>
      <c r="H13" s="842" t="s">
        <v>199</v>
      </c>
      <c r="J13" s="28"/>
    </row>
    <row r="14" spans="1:18" s="17" customFormat="1" ht="20.25" customHeight="1">
      <c r="A14" s="28" t="s">
        <v>200</v>
      </c>
      <c r="B14" s="962">
        <v>91.79</v>
      </c>
      <c r="C14" s="962">
        <v>4.59</v>
      </c>
      <c r="D14" s="962">
        <v>9.18</v>
      </c>
      <c r="E14" s="962">
        <v>18.350000000000001</v>
      </c>
      <c r="F14" s="962">
        <v>4.59</v>
      </c>
      <c r="G14" s="679">
        <f>SUM(B14:F14)</f>
        <v>128.5</v>
      </c>
      <c r="H14" s="365">
        <f>G14*30</f>
        <v>3855</v>
      </c>
    </row>
    <row r="15" spans="1:18" s="17" customFormat="1" ht="20.25" customHeight="1">
      <c r="A15" s="28" t="s">
        <v>201</v>
      </c>
      <c r="B15" s="963">
        <v>82.78</v>
      </c>
      <c r="C15" s="963">
        <v>4.1399999999999997</v>
      </c>
      <c r="D15" s="963">
        <v>8.2799999999999994</v>
      </c>
      <c r="E15" s="963">
        <v>9.8800000000000008</v>
      </c>
      <c r="F15" s="963">
        <v>4.1399999999999997</v>
      </c>
      <c r="G15" s="679">
        <f>SUM(B15:F15)</f>
        <v>109.22</v>
      </c>
      <c r="H15" s="338">
        <f>G15*30</f>
        <v>3276.6</v>
      </c>
    </row>
    <row r="16" spans="1:18" s="17" customFormat="1" ht="20.25" customHeight="1" thickBot="1">
      <c r="A16" s="28" t="s">
        <v>76</v>
      </c>
      <c r="B16" s="964">
        <v>73.400000000000006</v>
      </c>
      <c r="C16" s="964">
        <v>7.34</v>
      </c>
      <c r="D16" s="965"/>
      <c r="E16" s="964">
        <v>3.67</v>
      </c>
      <c r="F16" s="964">
        <v>3.67</v>
      </c>
      <c r="G16" s="339">
        <f>SUM(B16:F16)</f>
        <v>88.080000000000013</v>
      </c>
      <c r="H16" s="680">
        <f>G16*30</f>
        <v>2642.4000000000005</v>
      </c>
    </row>
    <row r="17" spans="1:11" s="17" customFormat="1" ht="20.25" customHeight="1" thickBot="1">
      <c r="A17" s="293"/>
      <c r="B17" s="358"/>
      <c r="C17" s="534"/>
      <c r="D17" s="534"/>
      <c r="E17" s="534"/>
      <c r="F17" s="534"/>
      <c r="G17" s="364"/>
      <c r="H17" s="340"/>
    </row>
    <row r="18" spans="1:11" s="17" customFormat="1" ht="65.099999999999994" customHeight="1" thickBot="1">
      <c r="A18" s="348" t="s">
        <v>193</v>
      </c>
      <c r="B18" s="305" t="s">
        <v>202</v>
      </c>
      <c r="C18" s="367"/>
      <c r="D18" s="367"/>
      <c r="E18" s="367"/>
      <c r="F18" s="367"/>
      <c r="G18" s="363" t="s">
        <v>49</v>
      </c>
      <c r="H18" s="842" t="s">
        <v>203</v>
      </c>
    </row>
    <row r="19" spans="1:11" s="17" customFormat="1" ht="20.25" customHeight="1">
      <c r="A19" s="28" t="s">
        <v>204</v>
      </c>
      <c r="B19" s="678">
        <v>0</v>
      </c>
      <c r="C19" s="366"/>
      <c r="D19" s="366"/>
      <c r="E19" s="366"/>
      <c r="F19" s="366"/>
      <c r="G19" s="679">
        <f>B19</f>
        <v>0</v>
      </c>
      <c r="H19" s="607">
        <f>G19*3</f>
        <v>0</v>
      </c>
    </row>
    <row r="20" spans="1:11" s="17" customFormat="1" ht="20.25" customHeight="1" thickBot="1">
      <c r="A20" s="28" t="s">
        <v>205</v>
      </c>
      <c r="B20" s="596">
        <v>0</v>
      </c>
      <c r="C20" s="320"/>
      <c r="D20" s="320"/>
      <c r="E20" s="320"/>
      <c r="F20" s="320"/>
      <c r="G20" s="341">
        <f>B20</f>
        <v>0</v>
      </c>
      <c r="H20" s="566">
        <f>G20*3</f>
        <v>0</v>
      </c>
    </row>
    <row r="21" spans="1:11" s="17" customFormat="1" ht="20.25" customHeight="1" thickBot="1">
      <c r="A21" s="342"/>
      <c r="B21" s="358"/>
      <c r="C21" s="293"/>
      <c r="D21" s="293"/>
      <c r="E21" s="293"/>
      <c r="F21" s="293"/>
      <c r="G21" s="364"/>
      <c r="H21" s="340"/>
    </row>
    <row r="22" spans="1:11" s="17" customFormat="1" ht="20.25" customHeight="1">
      <c r="A22" s="28" t="s">
        <v>206</v>
      </c>
      <c r="B22" s="435">
        <v>0</v>
      </c>
      <c r="C22" s="535"/>
      <c r="D22" s="535"/>
      <c r="E22" s="535"/>
      <c r="F22" s="535"/>
      <c r="G22" s="343">
        <f>B22</f>
        <v>0</v>
      </c>
      <c r="H22" s="362">
        <f>G22*2</f>
        <v>0</v>
      </c>
    </row>
    <row r="23" spans="1:11" s="17" customFormat="1" ht="20.25" customHeight="1" thickBot="1">
      <c r="A23" s="28" t="s">
        <v>207</v>
      </c>
      <c r="B23" s="681">
        <v>0</v>
      </c>
      <c r="C23" s="320"/>
      <c r="D23" s="320"/>
      <c r="E23" s="320"/>
      <c r="F23" s="320"/>
      <c r="G23" s="682">
        <f>B23</f>
        <v>0</v>
      </c>
      <c r="H23" s="680">
        <f>G23*2</f>
        <v>0</v>
      </c>
      <c r="J23" s="344"/>
      <c r="K23" s="344"/>
    </row>
    <row r="24" spans="1:11" s="17" customFormat="1" ht="25.35" customHeight="1">
      <c r="B24" s="344"/>
      <c r="C24" s="28"/>
      <c r="D24" s="28"/>
      <c r="E24" s="28"/>
      <c r="F24" s="28"/>
      <c r="G24" s="344"/>
      <c r="H24" s="344"/>
      <c r="I24" s="344"/>
      <c r="J24" s="344"/>
      <c r="K24" s="344"/>
    </row>
    <row r="25" spans="1:11" s="17" customFormat="1" ht="13.5" customHeight="1">
      <c r="A25" s="28"/>
      <c r="B25" s="344"/>
      <c r="C25" s="344"/>
      <c r="D25" s="344"/>
      <c r="E25" s="344"/>
      <c r="F25" s="344"/>
      <c r="G25" s="344"/>
      <c r="H25" s="344"/>
      <c r="I25" s="344"/>
      <c r="J25" s="344"/>
      <c r="K25" s="344"/>
    </row>
    <row r="26" spans="1:11" s="17" customFormat="1" ht="20.25" customHeight="1">
      <c r="B26" s="28" t="s">
        <v>208</v>
      </c>
      <c r="C26" s="28"/>
      <c r="D26" s="28"/>
      <c r="E26" s="28"/>
      <c r="F26" s="344"/>
      <c r="G26" s="344"/>
      <c r="H26" s="344"/>
      <c r="I26" s="344"/>
      <c r="J26" s="344"/>
      <c r="K26" s="344"/>
    </row>
    <row r="27" spans="1:11" s="17" customFormat="1" ht="20.25" customHeight="1" thickBot="1">
      <c r="A27" s="28"/>
      <c r="B27" s="28" t="s">
        <v>192</v>
      </c>
      <c r="C27" s="28"/>
      <c r="D27" s="28"/>
      <c r="E27" s="28"/>
      <c r="F27" s="344"/>
      <c r="G27" s="344"/>
      <c r="H27" s="344"/>
      <c r="I27" s="344"/>
    </row>
    <row r="28" spans="1:11" s="17" customFormat="1" ht="108" customHeight="1" thickBot="1">
      <c r="A28" s="337" t="s">
        <v>193</v>
      </c>
      <c r="B28" s="286" t="s">
        <v>194</v>
      </c>
      <c r="C28" s="305" t="s">
        <v>209</v>
      </c>
      <c r="D28" s="305" t="s">
        <v>195</v>
      </c>
      <c r="E28" s="305" t="s">
        <v>196</v>
      </c>
      <c r="F28" s="305" t="s">
        <v>197</v>
      </c>
      <c r="G28" s="841" t="s">
        <v>198</v>
      </c>
      <c r="H28" s="305" t="s">
        <v>49</v>
      </c>
      <c r="I28" s="842" t="s">
        <v>199</v>
      </c>
      <c r="J28" s="28"/>
      <c r="K28" s="28"/>
    </row>
    <row r="29" spans="1:11" s="17" customFormat="1" ht="20.25" customHeight="1">
      <c r="A29" s="28" t="str">
        <f t="shared" ref="A29:B31" si="0">A14</f>
        <v>UPPER LEVEL - BACCALAUREATE</v>
      </c>
      <c r="B29" s="345">
        <f t="shared" si="0"/>
        <v>91.79</v>
      </c>
      <c r="C29" s="962">
        <v>357</v>
      </c>
      <c r="D29" s="962">
        <v>22.44</v>
      </c>
      <c r="E29" s="536">
        <f>D14</f>
        <v>9.18</v>
      </c>
      <c r="F29" s="962">
        <v>89.75</v>
      </c>
      <c r="G29" s="962">
        <v>22.44</v>
      </c>
      <c r="H29" s="346">
        <f>SUM(B29:G29)</f>
        <v>592.60000000000014</v>
      </c>
      <c r="I29" s="359">
        <f>H29*30</f>
        <v>17778.000000000004</v>
      </c>
    </row>
    <row r="30" spans="1:11" s="17" customFormat="1" ht="20.25" customHeight="1">
      <c r="A30" s="28" t="str">
        <f t="shared" si="0"/>
        <v>LOWER LEVEL - CREDIT (A &amp; P, PSV, DEVELOPMENTAL EDUCATION AND EPI)</v>
      </c>
      <c r="B30" s="683">
        <f t="shared" si="0"/>
        <v>82.78</v>
      </c>
      <c r="C30" s="966">
        <v>248.33</v>
      </c>
      <c r="D30" s="966">
        <v>16.559999999999999</v>
      </c>
      <c r="E30" s="684">
        <f>D15</f>
        <v>8.2799999999999994</v>
      </c>
      <c r="F30" s="966">
        <v>66.22</v>
      </c>
      <c r="G30" s="966">
        <v>16.559999999999999</v>
      </c>
      <c r="H30" s="679">
        <f>SUM(B30:G30)</f>
        <v>438.72999999999996</v>
      </c>
      <c r="I30" s="338">
        <f>H30*30</f>
        <v>13161.9</v>
      </c>
    </row>
    <row r="31" spans="1:11" s="17" customFormat="1" ht="20.25" customHeight="1">
      <c r="A31" s="28" t="str">
        <f t="shared" si="0"/>
        <v>CAREER CERTIFICATE AND APPLIED TECHNOLOGY DIPLOMA</v>
      </c>
      <c r="B31" s="1148">
        <f t="shared" si="0"/>
        <v>73.400000000000006</v>
      </c>
      <c r="C31" s="963">
        <v>220.19</v>
      </c>
      <c r="D31" s="963">
        <v>29.36</v>
      </c>
      <c r="E31" s="1149"/>
      <c r="F31" s="963">
        <v>14.68</v>
      </c>
      <c r="G31" s="963">
        <v>14.68</v>
      </c>
      <c r="H31" s="1150">
        <f>SUM(B31:G31)</f>
        <v>352.31000000000006</v>
      </c>
      <c r="I31" s="1150">
        <f>H31*30</f>
        <v>10569.300000000001</v>
      </c>
    </row>
    <row r="32" spans="1:11" s="17" customFormat="1" ht="20.25" customHeight="1" thickBot="1">
      <c r="A32" s="28" t="s">
        <v>778</v>
      </c>
      <c r="B32" s="1163">
        <v>0</v>
      </c>
      <c r="C32" s="1164">
        <v>0</v>
      </c>
      <c r="D32" s="1164">
        <v>0</v>
      </c>
      <c r="E32" s="1165"/>
      <c r="F32" s="1164">
        <v>0</v>
      </c>
      <c r="G32" s="1164">
        <v>0</v>
      </c>
      <c r="H32" s="1150">
        <f>SUM(B32:G32)</f>
        <v>0</v>
      </c>
      <c r="I32" s="1150">
        <f>H32*30</f>
        <v>0</v>
      </c>
    </row>
    <row r="33" spans="1:11" s="17" customFormat="1" ht="20.25" customHeight="1" thickBot="1">
      <c r="A33" s="342"/>
      <c r="B33" s="293"/>
      <c r="C33" s="293"/>
      <c r="D33" s="293"/>
      <c r="E33" s="293"/>
      <c r="F33" s="293"/>
      <c r="G33" s="293"/>
      <c r="H33" s="293"/>
      <c r="I33" s="347"/>
    </row>
    <row r="34" spans="1:11" s="17" customFormat="1" ht="65.099999999999994" customHeight="1" thickBot="1">
      <c r="A34" s="348" t="s">
        <v>193</v>
      </c>
      <c r="B34" s="305" t="s">
        <v>202</v>
      </c>
      <c r="C34" s="293"/>
      <c r="D34" s="293"/>
      <c r="E34" s="293"/>
      <c r="F34" s="293"/>
      <c r="G34" s="293"/>
      <c r="H34" s="305" t="s">
        <v>49</v>
      </c>
      <c r="I34" s="842" t="s">
        <v>203</v>
      </c>
    </row>
    <row r="35" spans="1:11" s="17" customFormat="1" ht="20.25" customHeight="1">
      <c r="A35" s="28" t="str">
        <f>A19</f>
        <v>VOCATIONAL PREPARATORY (PER TERM)</v>
      </c>
      <c r="B35" s="349">
        <f>B19</f>
        <v>0</v>
      </c>
      <c r="C35" s="366"/>
      <c r="D35" s="366"/>
      <c r="E35" s="366"/>
      <c r="F35" s="366"/>
      <c r="G35" s="366"/>
      <c r="H35" s="685">
        <f>B35</f>
        <v>0</v>
      </c>
      <c r="I35" s="360">
        <f>H35*3</f>
        <v>0</v>
      </c>
      <c r="J35" s="344"/>
      <c r="K35" s="344"/>
    </row>
    <row r="36" spans="1:11" s="17" customFormat="1" ht="20.25" customHeight="1" thickBot="1">
      <c r="A36" s="28" t="str">
        <f>A20</f>
        <v>ADULT GENERAL EDUCATION AND SECONDARY (PER TERM)</v>
      </c>
      <c r="B36" s="686">
        <f>B20</f>
        <v>0</v>
      </c>
      <c r="C36" s="320"/>
      <c r="D36" s="320"/>
      <c r="E36" s="320"/>
      <c r="F36" s="320"/>
      <c r="G36" s="320"/>
      <c r="H36" s="350">
        <f>B36</f>
        <v>0</v>
      </c>
      <c r="I36" s="687">
        <f>H36*3</f>
        <v>0</v>
      </c>
    </row>
    <row r="37" spans="1:11" s="17" customFormat="1" ht="20.25" customHeight="1" thickBot="1">
      <c r="A37" s="342"/>
      <c r="B37" s="436"/>
      <c r="C37" s="293"/>
      <c r="D37" s="293"/>
      <c r="E37" s="293"/>
      <c r="F37" s="293"/>
      <c r="G37" s="293"/>
      <c r="H37" s="436"/>
      <c r="I37" s="437"/>
    </row>
    <row r="38" spans="1:11" s="17" customFormat="1" ht="20.25" customHeight="1">
      <c r="A38" s="28" t="str">
        <f>A22</f>
        <v>VOCATIONAL PREPARATORY (PER HALF YEAR)</v>
      </c>
      <c r="B38" s="349">
        <f>B22</f>
        <v>0</v>
      </c>
      <c r="C38" s="535"/>
      <c r="D38" s="535"/>
      <c r="E38" s="535"/>
      <c r="F38" s="535"/>
      <c r="G38" s="535"/>
      <c r="H38" s="346">
        <f>B38</f>
        <v>0</v>
      </c>
      <c r="I38" s="359">
        <f>H38*2</f>
        <v>0</v>
      </c>
    </row>
    <row r="39" spans="1:11" s="17" customFormat="1" ht="20.25" customHeight="1" thickBot="1">
      <c r="A39" s="28" t="str">
        <f>A23</f>
        <v>ADULT GENERAL EDUCATION AND SECONDARY (PER HALF YEAR)</v>
      </c>
      <c r="B39" s="686">
        <f>B23</f>
        <v>0</v>
      </c>
      <c r="C39" s="320"/>
      <c r="D39" s="320"/>
      <c r="E39" s="320"/>
      <c r="F39" s="320"/>
      <c r="G39" s="320"/>
      <c r="H39" s="688">
        <f>B39</f>
        <v>0</v>
      </c>
      <c r="I39" s="361">
        <f>H39*2</f>
        <v>0</v>
      </c>
    </row>
    <row r="40" spans="1:11" s="17" customFormat="1" ht="20.25" customHeight="1">
      <c r="A40" s="28"/>
      <c r="B40" s="351"/>
    </row>
    <row r="41" spans="1:11" ht="26.25" customHeight="1">
      <c r="A41" s="179" t="s">
        <v>777</v>
      </c>
      <c r="B41" s="915"/>
      <c r="C41" s="915"/>
      <c r="D41" s="915"/>
      <c r="E41" s="915"/>
      <c r="F41" s="915"/>
      <c r="G41" s="915"/>
      <c r="H41" s="915"/>
      <c r="I41" s="915"/>
      <c r="J41" s="175"/>
    </row>
    <row r="42" spans="1:11" ht="20.25" customHeight="1">
      <c r="A42" s="17" t="s">
        <v>779</v>
      </c>
      <c r="B42" s="177"/>
      <c r="C42" s="177"/>
      <c r="D42" s="177"/>
      <c r="E42" s="177"/>
      <c r="F42" s="177"/>
      <c r="G42" s="177"/>
      <c r="H42" s="177"/>
      <c r="I42" s="177"/>
    </row>
    <row r="43" spans="1:11" ht="20.25" customHeight="1">
      <c r="A43" s="17" t="s">
        <v>780</v>
      </c>
      <c r="B43" s="177"/>
      <c r="C43" s="177"/>
      <c r="D43" s="177"/>
      <c r="E43" s="177"/>
      <c r="F43" s="177"/>
      <c r="G43" s="177"/>
      <c r="H43" s="177"/>
      <c r="I43" s="177"/>
    </row>
    <row r="44" spans="1:11" ht="20.25" customHeight="1">
      <c r="A44" s="17" t="s">
        <v>781</v>
      </c>
      <c r="B44" s="177"/>
      <c r="C44" s="177"/>
      <c r="D44" s="177"/>
      <c r="E44" s="177"/>
      <c r="F44" s="177"/>
      <c r="G44" s="177"/>
      <c r="H44" s="177"/>
      <c r="I44" s="177"/>
    </row>
    <row r="45" spans="1:11" ht="20.25" customHeight="1">
      <c r="A45" s="17" t="s">
        <v>782</v>
      </c>
      <c r="B45" s="177"/>
      <c r="C45" s="177"/>
      <c r="D45" s="177"/>
      <c r="E45" s="177"/>
      <c r="F45" s="177"/>
      <c r="G45" s="177"/>
      <c r="H45" s="177"/>
      <c r="I45" s="177"/>
    </row>
    <row r="46" spans="1:11" ht="20.25" customHeight="1">
      <c r="A46" s="177"/>
      <c r="B46" s="177"/>
      <c r="C46" s="177"/>
      <c r="D46" s="177"/>
      <c r="E46" s="177"/>
      <c r="F46" s="177"/>
      <c r="G46" s="177"/>
      <c r="H46" s="177"/>
      <c r="I46" s="177"/>
    </row>
    <row r="47" spans="1:11" ht="20.25" customHeight="1">
      <c r="A47" s="177"/>
      <c r="B47" s="177"/>
      <c r="C47" s="177"/>
      <c r="D47" s="177"/>
      <c r="E47" s="177"/>
      <c r="F47" s="177"/>
      <c r="G47" s="177"/>
      <c r="H47" s="177"/>
      <c r="I47" s="177"/>
    </row>
    <row r="48" spans="1:11" ht="20.25" customHeight="1">
      <c r="A48" s="177"/>
      <c r="B48" s="177"/>
      <c r="C48" s="177"/>
      <c r="D48" s="177"/>
      <c r="E48" s="177"/>
      <c r="F48" s="177"/>
      <c r="G48" s="177"/>
      <c r="H48" s="177"/>
      <c r="I48" s="177"/>
    </row>
    <row r="49" spans="1:9" ht="20.25" customHeight="1">
      <c r="A49" s="177"/>
      <c r="B49" s="177"/>
      <c r="C49" s="177"/>
      <c r="D49" s="177"/>
      <c r="E49" s="177"/>
      <c r="F49" s="177"/>
      <c r="G49" s="177"/>
      <c r="H49" s="177"/>
      <c r="I49" s="177"/>
    </row>
    <row r="50" spans="1:9" ht="20.25" customHeight="1">
      <c r="A50" s="177"/>
      <c r="B50" s="177"/>
      <c r="C50" s="177"/>
      <c r="D50" s="177"/>
      <c r="E50" s="177"/>
      <c r="F50" s="177"/>
      <c r="G50" s="177"/>
      <c r="H50" s="177"/>
      <c r="I50" s="177"/>
    </row>
    <row r="51" spans="1:9" ht="20.25" customHeight="1">
      <c r="A51" s="177"/>
      <c r="B51" s="177"/>
      <c r="C51" s="177"/>
      <c r="D51" s="177"/>
      <c r="E51" s="177"/>
      <c r="F51" s="177"/>
      <c r="G51" s="177"/>
      <c r="H51" s="177"/>
      <c r="I51" s="177"/>
    </row>
    <row r="52" spans="1:9" ht="20.25" customHeight="1">
      <c r="A52" s="177"/>
      <c r="B52" s="177"/>
      <c r="C52" s="177"/>
      <c r="D52" s="177"/>
      <c r="E52" s="177"/>
      <c r="F52" s="177"/>
      <c r="G52" s="177"/>
      <c r="H52" s="177"/>
      <c r="I52" s="177"/>
    </row>
    <row r="53" spans="1:9" ht="20.25" customHeight="1">
      <c r="A53" s="177"/>
      <c r="B53" s="177"/>
      <c r="C53" s="177"/>
      <c r="D53" s="177"/>
      <c r="E53" s="177"/>
      <c r="F53" s="177"/>
      <c r="G53" s="177"/>
      <c r="H53" s="177"/>
      <c r="I53" s="177"/>
    </row>
    <row r="54" spans="1:9" ht="20.25" customHeight="1">
      <c r="A54" s="177"/>
      <c r="B54" s="177"/>
      <c r="C54" s="177"/>
      <c r="D54" s="177"/>
      <c r="E54" s="177"/>
      <c r="F54" s="177"/>
      <c r="G54" s="177"/>
      <c r="H54" s="177"/>
      <c r="I54" s="177"/>
    </row>
    <row r="55" spans="1:9" ht="20.25" customHeight="1">
      <c r="B55" s="177"/>
      <c r="C55" s="177"/>
      <c r="D55" s="177"/>
      <c r="E55" s="177"/>
      <c r="F55" s="177"/>
      <c r="G55" s="177"/>
      <c r="H55" s="177"/>
      <c r="I55" s="177"/>
    </row>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row r="87" ht="20.25" customHeight="1"/>
    <row r="88" ht="20.25" customHeight="1"/>
  </sheetData>
  <sheetProtection algorithmName="SHA-512" hashValue="zFGsWar6tN3Pi1gG29NO0aJRHLK3Ur7j5nfAjtSLkCNhSvg7XN9rtWOvKtvFn3iP0PsbqOtBke8X+764yQxisA==" saltValue="7T9bv3aR8eb9vW1uoLhgEw=="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conditionalFormatting sqref="H32">
    <cfRule type="cellIs" dxfId="1" priority="1" operator="greaterThan">
      <formula>290</formula>
    </cfRule>
  </conditionalFormatting>
  <pageMargins left="0.75" right="0.75" top="1" bottom="1" header="0.5" footer="0.5"/>
  <pageSetup scale="40" orientation="landscape" r:id="rId1"/>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theme="3" tint="0.79998168889431442"/>
  </sheetPr>
  <dimension ref="A1:J148"/>
  <sheetViews>
    <sheetView showGridLines="0" zoomScale="70" zoomScaleNormal="70" zoomScaleSheetLayoutView="50" zoomScalePageLayoutView="50" workbookViewId="0"/>
  </sheetViews>
  <sheetFormatPr defaultColWidth="9.140625" defaultRowHeight="21"/>
  <cols>
    <col min="1" max="1" width="43.7109375" style="17" customWidth="1"/>
    <col min="2" max="2" width="81.140625" style="17" customWidth="1"/>
    <col min="3" max="3" width="18.7109375" style="17" customWidth="1"/>
    <col min="4" max="4" width="23.28515625" style="17" customWidth="1"/>
    <col min="5" max="5" width="29" style="17" customWidth="1"/>
    <col min="6" max="6" width="19.7109375" style="17" customWidth="1"/>
    <col min="7" max="8" width="20.42578125" style="17" customWidth="1"/>
    <col min="9" max="9" width="5.140625" style="17" customWidth="1"/>
    <col min="10" max="16384" width="9.140625" style="17"/>
  </cols>
  <sheetData>
    <row r="1" spans="1:9" ht="23.1" customHeight="1">
      <c r="H1" s="176" t="s">
        <v>210</v>
      </c>
    </row>
    <row r="2" spans="1:9" ht="20.25" customHeight="1">
      <c r="A2" s="917" t="s">
        <v>11</v>
      </c>
      <c r="B2" s="917"/>
      <c r="C2" s="917"/>
      <c r="D2" s="917"/>
      <c r="E2" s="917"/>
      <c r="F2" s="917"/>
      <c r="G2" s="917"/>
      <c r="H2" s="840"/>
      <c r="I2" s="28"/>
    </row>
    <row r="3" spans="1:9" ht="20.25" customHeight="1">
      <c r="A3" s="917" t="s">
        <v>726</v>
      </c>
      <c r="B3" s="917"/>
      <c r="C3" s="917"/>
      <c r="D3" s="917"/>
      <c r="E3" s="917"/>
      <c r="F3" s="917"/>
      <c r="G3" s="917"/>
      <c r="H3" s="840"/>
    </row>
    <row r="4" spans="1:9" ht="20.25" customHeight="1">
      <c r="A4" s="330"/>
      <c r="B4" s="330"/>
      <c r="C4" s="330"/>
      <c r="D4" s="330"/>
      <c r="E4" s="330"/>
      <c r="F4" s="330"/>
      <c r="G4" s="330"/>
      <c r="H4" s="285"/>
    </row>
    <row r="5" spans="1:9" ht="27.6" customHeight="1" thickBot="1">
      <c r="A5" s="917" t="s">
        <v>211</v>
      </c>
      <c r="B5" s="918" t="str">
        <f>'CHECK SHEET'!D7</f>
        <v>College of the Florida Keys</v>
      </c>
      <c r="C5" s="918"/>
      <c r="D5" s="918"/>
      <c r="E5" s="918"/>
      <c r="F5" s="918"/>
      <c r="G5" s="330"/>
      <c r="H5" s="916"/>
    </row>
    <row r="6" spans="1:9" ht="20.25" customHeight="1">
      <c r="A6" s="330"/>
      <c r="B6" s="330"/>
      <c r="C6" s="330"/>
      <c r="D6" s="330"/>
      <c r="E6" s="330"/>
      <c r="F6" s="330"/>
      <c r="G6" s="330"/>
      <c r="H6" s="916"/>
    </row>
    <row r="7" spans="1:9" ht="20.25" customHeight="1">
      <c r="A7" s="837" t="s">
        <v>212</v>
      </c>
      <c r="B7" s="837"/>
      <c r="C7" s="837"/>
      <c r="D7" s="837"/>
      <c r="E7" s="837"/>
      <c r="F7" s="837"/>
      <c r="G7" s="837"/>
      <c r="H7" s="837"/>
    </row>
    <row r="8" spans="1:9" ht="20.25" customHeight="1" thickBot="1">
      <c r="C8" s="28"/>
    </row>
    <row r="9" spans="1:9" ht="85.5" customHeight="1" thickBot="1">
      <c r="A9" s="286" t="s">
        <v>213</v>
      </c>
      <c r="B9" s="286" t="s">
        <v>214</v>
      </c>
      <c r="C9" s="294" t="s">
        <v>215</v>
      </c>
      <c r="D9" s="294" t="s">
        <v>216</v>
      </c>
      <c r="E9" s="294" t="s">
        <v>217</v>
      </c>
      <c r="F9" s="294" t="s">
        <v>66</v>
      </c>
      <c r="G9" s="294" t="s">
        <v>218</v>
      </c>
      <c r="H9" s="295" t="s">
        <v>219</v>
      </c>
      <c r="I9" s="19"/>
    </row>
    <row r="10" spans="1:9" ht="20.25" customHeight="1">
      <c r="A10" s="537" t="s">
        <v>194</v>
      </c>
      <c r="B10" s="537" t="s">
        <v>220</v>
      </c>
      <c r="C10" s="538">
        <v>40101</v>
      </c>
      <c r="D10" s="689">
        <v>1590</v>
      </c>
      <c r="E10" s="539">
        <v>210</v>
      </c>
      <c r="F10" s="540">
        <f t="shared" ref="F10:F15" si="0">+D10-E10</f>
        <v>1380</v>
      </c>
      <c r="G10" s="540">
        <f>'EXHIBIT B'!B14</f>
        <v>91.79</v>
      </c>
      <c r="H10" s="541">
        <f>ROUND(+F10*G10,0)</f>
        <v>126670</v>
      </c>
    </row>
    <row r="11" spans="1:9" ht="20.25" customHeight="1">
      <c r="A11" s="690" t="s">
        <v>194</v>
      </c>
      <c r="B11" s="690" t="s">
        <v>126</v>
      </c>
      <c r="C11" s="691" t="s">
        <v>221</v>
      </c>
      <c r="D11" s="689">
        <v>15000</v>
      </c>
      <c r="E11" s="689">
        <v>1950</v>
      </c>
      <c r="F11" s="692">
        <f t="shared" si="0"/>
        <v>13050</v>
      </c>
      <c r="G11" s="692">
        <f>+'EXHIBIT B'!B15</f>
        <v>82.78</v>
      </c>
      <c r="H11" s="693">
        <f t="shared" ref="H11:H15" si="1">ROUND(+F11*G11,0)</f>
        <v>1080279</v>
      </c>
    </row>
    <row r="12" spans="1:9" ht="20.25" customHeight="1">
      <c r="A12" s="690" t="s">
        <v>194</v>
      </c>
      <c r="B12" s="690" t="s">
        <v>127</v>
      </c>
      <c r="C12" s="691" t="s">
        <v>222</v>
      </c>
      <c r="D12" s="689">
        <v>8220</v>
      </c>
      <c r="E12" s="689">
        <v>1080</v>
      </c>
      <c r="F12" s="692">
        <f t="shared" si="0"/>
        <v>7140</v>
      </c>
      <c r="G12" s="692">
        <f>+'EXHIBIT B'!B15</f>
        <v>82.78</v>
      </c>
      <c r="H12" s="693">
        <f t="shared" si="1"/>
        <v>591049</v>
      </c>
    </row>
    <row r="13" spans="1:9" ht="20.25" customHeight="1">
      <c r="A13" s="690" t="s">
        <v>194</v>
      </c>
      <c r="B13" s="690" t="s">
        <v>76</v>
      </c>
      <c r="C13" s="691" t="s">
        <v>223</v>
      </c>
      <c r="D13" s="694">
        <v>1350</v>
      </c>
      <c r="E13" s="694">
        <v>180</v>
      </c>
      <c r="F13" s="692">
        <f t="shared" si="0"/>
        <v>1170</v>
      </c>
      <c r="G13" s="692">
        <f>+'EXHIBIT B'!B16</f>
        <v>73.400000000000006</v>
      </c>
      <c r="H13" s="693">
        <f t="shared" si="1"/>
        <v>85878</v>
      </c>
    </row>
    <row r="14" spans="1:9" ht="20.25" customHeight="1">
      <c r="A14" s="690" t="s">
        <v>194</v>
      </c>
      <c r="B14" s="690" t="s">
        <v>128</v>
      </c>
      <c r="C14" s="691" t="s">
        <v>224</v>
      </c>
      <c r="D14" s="689">
        <v>270</v>
      </c>
      <c r="E14" s="689">
        <v>30</v>
      </c>
      <c r="F14" s="692">
        <f t="shared" si="0"/>
        <v>240</v>
      </c>
      <c r="G14" s="692">
        <f>+'EXHIBIT B'!B15</f>
        <v>82.78</v>
      </c>
      <c r="H14" s="693">
        <f t="shared" si="1"/>
        <v>19867</v>
      </c>
    </row>
    <row r="15" spans="1:9" ht="20.25" customHeight="1" thickBot="1">
      <c r="A15" s="695" t="s">
        <v>194</v>
      </c>
      <c r="B15" s="695" t="s">
        <v>129</v>
      </c>
      <c r="C15" s="696">
        <v>40160</v>
      </c>
      <c r="D15" s="697">
        <v>0</v>
      </c>
      <c r="E15" s="697">
        <v>0</v>
      </c>
      <c r="F15" s="698">
        <f t="shared" si="0"/>
        <v>0</v>
      </c>
      <c r="G15" s="698">
        <f>+'EXHIBIT B'!B15</f>
        <v>82.78</v>
      </c>
      <c r="H15" s="699">
        <f t="shared" si="1"/>
        <v>0</v>
      </c>
    </row>
    <row r="16" spans="1:9" ht="24.95" customHeight="1" thickBot="1">
      <c r="A16" s="296"/>
      <c r="B16" s="296"/>
      <c r="C16" s="296"/>
      <c r="D16" s="297"/>
      <c r="E16" s="297"/>
      <c r="F16" s="298"/>
      <c r="G16" s="298"/>
      <c r="H16" s="299"/>
    </row>
    <row r="17" spans="1:9" ht="24.95" customHeight="1" thickBot="1">
      <c r="A17" s="300"/>
      <c r="B17" s="301" t="s">
        <v>225</v>
      </c>
      <c r="C17" s="301"/>
      <c r="D17" s="302">
        <f>SUM(D10:D15)</f>
        <v>26430</v>
      </c>
      <c r="E17" s="302">
        <f>SUM(E10:E15)</f>
        <v>3450</v>
      </c>
      <c r="F17" s="303">
        <f>SUM(F10:F15)</f>
        <v>22980</v>
      </c>
      <c r="G17" s="303"/>
      <c r="H17" s="304">
        <f>SUM(H10:H15)</f>
        <v>1903743</v>
      </c>
    </row>
    <row r="18" spans="1:9" ht="88.5" customHeight="1" thickBot="1">
      <c r="A18" s="305" t="s">
        <v>226</v>
      </c>
      <c r="B18" s="286" t="s">
        <v>214</v>
      </c>
      <c r="C18" s="294" t="s">
        <v>215</v>
      </c>
      <c r="D18" s="305" t="s">
        <v>227</v>
      </c>
      <c r="E18" s="294" t="s">
        <v>218</v>
      </c>
      <c r="F18" s="295" t="s">
        <v>219</v>
      </c>
    </row>
    <row r="19" spans="1:9" ht="24.95" customHeight="1">
      <c r="A19" s="635" t="s">
        <v>209</v>
      </c>
      <c r="B19" s="635" t="s">
        <v>220</v>
      </c>
      <c r="C19" s="700">
        <v>40301</v>
      </c>
      <c r="D19" s="967">
        <v>60</v>
      </c>
      <c r="E19" s="701">
        <f>'EXHIBIT B'!C29</f>
        <v>357</v>
      </c>
      <c r="F19" s="702">
        <f t="shared" ref="F19:F25" si="2">ROUND(+D19*E19,0)</f>
        <v>21420</v>
      </c>
      <c r="G19" s="306"/>
      <c r="H19" s="306"/>
    </row>
    <row r="20" spans="1:9" ht="20.25" customHeight="1">
      <c r="A20" s="641" t="s">
        <v>209</v>
      </c>
      <c r="B20" s="641" t="s">
        <v>126</v>
      </c>
      <c r="C20" s="703" t="s">
        <v>228</v>
      </c>
      <c r="D20" s="710">
        <v>660</v>
      </c>
      <c r="E20" s="704">
        <f>+'EXHIBIT B'!C30</f>
        <v>248.33</v>
      </c>
      <c r="F20" s="705">
        <f t="shared" si="2"/>
        <v>163898</v>
      </c>
      <c r="G20" s="48"/>
      <c r="H20" s="48"/>
    </row>
    <row r="21" spans="1:9" ht="20.25" customHeight="1">
      <c r="A21" s="641" t="s">
        <v>209</v>
      </c>
      <c r="B21" s="641" t="s">
        <v>127</v>
      </c>
      <c r="C21" s="703" t="s">
        <v>229</v>
      </c>
      <c r="D21" s="710">
        <v>360</v>
      </c>
      <c r="E21" s="704">
        <f>+'EXHIBIT B'!C30</f>
        <v>248.33</v>
      </c>
      <c r="F21" s="705">
        <f t="shared" si="2"/>
        <v>89399</v>
      </c>
      <c r="G21" s="48"/>
      <c r="H21" s="48"/>
    </row>
    <row r="22" spans="1:9" ht="20.25" customHeight="1">
      <c r="A22" s="641" t="s">
        <v>209</v>
      </c>
      <c r="B22" s="641" t="s">
        <v>76</v>
      </c>
      <c r="C22" s="703" t="s">
        <v>230</v>
      </c>
      <c r="D22" s="710">
        <v>60</v>
      </c>
      <c r="E22" s="704">
        <f>+'EXHIBIT B'!C31</f>
        <v>220.19</v>
      </c>
      <c r="F22" s="705">
        <f t="shared" si="2"/>
        <v>13211</v>
      </c>
      <c r="G22" s="48"/>
      <c r="H22" s="48"/>
    </row>
    <row r="23" spans="1:9" ht="20.25" customHeight="1">
      <c r="A23" s="641" t="s">
        <v>209</v>
      </c>
      <c r="B23" s="641" t="s">
        <v>128</v>
      </c>
      <c r="C23" s="703" t="s">
        <v>231</v>
      </c>
      <c r="D23" s="710">
        <v>0</v>
      </c>
      <c r="E23" s="704">
        <f>+'EXHIBIT B'!C30</f>
        <v>248.33</v>
      </c>
      <c r="F23" s="705">
        <f t="shared" si="2"/>
        <v>0</v>
      </c>
      <c r="G23" s="48"/>
      <c r="H23" s="48"/>
    </row>
    <row r="24" spans="1:9" ht="20.25" customHeight="1">
      <c r="A24" s="1057" t="s">
        <v>209</v>
      </c>
      <c r="B24" s="1057" t="s">
        <v>129</v>
      </c>
      <c r="C24" s="1153">
        <v>40360</v>
      </c>
      <c r="D24" s="1154">
        <v>0</v>
      </c>
      <c r="E24" s="1155">
        <f>+'EXHIBIT B'!C30</f>
        <v>248.33</v>
      </c>
      <c r="F24" s="1156">
        <f t="shared" si="2"/>
        <v>0</v>
      </c>
      <c r="G24" s="48"/>
      <c r="H24" s="48"/>
    </row>
    <row r="25" spans="1:9" ht="20.25" customHeight="1" thickBot="1">
      <c r="A25" s="383" t="s">
        <v>209</v>
      </c>
      <c r="B25" s="383" t="s">
        <v>775</v>
      </c>
      <c r="C25" s="1151" t="s">
        <v>776</v>
      </c>
      <c r="D25" s="1152">
        <v>0</v>
      </c>
      <c r="E25" s="1155">
        <f>+'EXHIBIT B'!H32</f>
        <v>0</v>
      </c>
      <c r="F25" s="1156">
        <f t="shared" si="2"/>
        <v>0</v>
      </c>
      <c r="G25" s="48"/>
      <c r="H25" s="48"/>
    </row>
    <row r="26" spans="1:9" ht="20.25" customHeight="1" thickBot="1">
      <c r="A26" s="307"/>
      <c r="B26" s="307"/>
      <c r="C26" s="307"/>
      <c r="D26" s="307"/>
      <c r="E26" s="308"/>
      <c r="F26" s="309"/>
      <c r="G26" s="48"/>
      <c r="H26" s="48"/>
    </row>
    <row r="27" spans="1:9" ht="20.25" customHeight="1" thickBot="1">
      <c r="A27" s="706"/>
      <c r="B27" s="706" t="s">
        <v>225</v>
      </c>
      <c r="C27" s="706"/>
      <c r="D27" s="707">
        <f>SUM(D19:D25)</f>
        <v>1140</v>
      </c>
      <c r="E27" s="708"/>
      <c r="F27" s="709">
        <f>SUM(F19:F25)</f>
        <v>287928</v>
      </c>
      <c r="G27" s="310"/>
      <c r="H27" s="310"/>
    </row>
    <row r="28" spans="1:9" ht="20.25" customHeight="1" thickBot="1">
      <c r="A28" s="311" t="s">
        <v>232</v>
      </c>
      <c r="B28" s="311"/>
      <c r="C28" s="311"/>
      <c r="D28" s="311"/>
      <c r="E28" s="311"/>
      <c r="F28" s="312"/>
      <c r="G28" s="542"/>
      <c r="H28" s="313">
        <f>H17+F27</f>
        <v>2191671</v>
      </c>
    </row>
    <row r="29" spans="1:9" ht="24.95" customHeight="1">
      <c r="I29" s="170"/>
    </row>
    <row r="30" spans="1:9" ht="24.95" customHeight="1">
      <c r="A30" s="837" t="s">
        <v>233</v>
      </c>
      <c r="B30" s="837"/>
      <c r="C30" s="837"/>
      <c r="D30" s="837"/>
      <c r="E30" s="837"/>
      <c r="F30" s="837"/>
      <c r="G30" s="837"/>
      <c r="H30" s="837"/>
      <c r="I30" s="170"/>
    </row>
    <row r="31" spans="1:9" ht="24.95" customHeight="1" thickBot="1">
      <c r="I31" s="170"/>
    </row>
    <row r="32" spans="1:9" ht="88.5" customHeight="1" thickBot="1">
      <c r="A32" s="305" t="s">
        <v>234</v>
      </c>
      <c r="B32" s="314" t="s">
        <v>214</v>
      </c>
      <c r="C32" s="305" t="s">
        <v>215</v>
      </c>
      <c r="D32" s="305" t="s">
        <v>235</v>
      </c>
      <c r="E32" s="305" t="s">
        <v>236</v>
      </c>
      <c r="F32" s="305" t="s">
        <v>66</v>
      </c>
      <c r="G32" s="305" t="s">
        <v>237</v>
      </c>
      <c r="H32" s="842" t="s">
        <v>219</v>
      </c>
      <c r="I32" s="170"/>
    </row>
    <row r="33" spans="1:8" ht="20.25" customHeight="1">
      <c r="A33" s="543" t="s">
        <v>238</v>
      </c>
      <c r="B33" s="543" t="s">
        <v>239</v>
      </c>
      <c r="C33" s="544" t="s">
        <v>240</v>
      </c>
      <c r="D33" s="545">
        <v>0</v>
      </c>
      <c r="E33" s="545">
        <v>0</v>
      </c>
      <c r="F33" s="546">
        <f>D33-E33</f>
        <v>0</v>
      </c>
      <c r="G33" s="546">
        <f>'EXHIBIT B'!B19</f>
        <v>0</v>
      </c>
      <c r="H33" s="547">
        <f>ROUND(+F33*G33,0)</f>
        <v>0</v>
      </c>
    </row>
    <row r="34" spans="1:8" ht="20.25" customHeight="1">
      <c r="A34" s="641" t="s">
        <v>238</v>
      </c>
      <c r="B34" s="641" t="s">
        <v>241</v>
      </c>
      <c r="C34" s="703" t="s">
        <v>242</v>
      </c>
      <c r="D34" s="710">
        <v>0</v>
      </c>
      <c r="E34" s="710">
        <v>0</v>
      </c>
      <c r="F34" s="704">
        <f>D34-E34</f>
        <v>0</v>
      </c>
      <c r="G34" s="704">
        <f>'EXHIBIT B'!B20</f>
        <v>0</v>
      </c>
      <c r="H34" s="705">
        <f>ROUND(+F34*G34,0)</f>
        <v>0</v>
      </c>
    </row>
    <row r="35" spans="1:8" ht="20.25" customHeight="1">
      <c r="A35" s="641" t="s">
        <v>243</v>
      </c>
      <c r="B35" s="641" t="s">
        <v>239</v>
      </c>
      <c r="C35" s="703">
        <v>40180</v>
      </c>
      <c r="D35" s="710">
        <v>0</v>
      </c>
      <c r="E35" s="710">
        <v>0</v>
      </c>
      <c r="F35" s="704">
        <f>D35-E35</f>
        <v>0</v>
      </c>
      <c r="G35" s="704">
        <f>'EXHIBIT B'!B22</f>
        <v>0</v>
      </c>
      <c r="H35" s="705">
        <f>ROUND(+F35*G35,0)</f>
        <v>0</v>
      </c>
    </row>
    <row r="36" spans="1:8" ht="20.25" customHeight="1" thickBot="1">
      <c r="A36" s="642" t="s">
        <v>243</v>
      </c>
      <c r="B36" s="642" t="s">
        <v>241</v>
      </c>
      <c r="C36" s="711">
        <v>40190</v>
      </c>
      <c r="D36" s="712">
        <v>0</v>
      </c>
      <c r="E36" s="712">
        <v>0</v>
      </c>
      <c r="F36" s="713">
        <f>D36-E36</f>
        <v>0</v>
      </c>
      <c r="G36" s="713">
        <f>'EXHIBIT B'!B23</f>
        <v>0</v>
      </c>
      <c r="H36" s="714">
        <f>ROUND(+F36*G36,0)</f>
        <v>0</v>
      </c>
    </row>
    <row r="37" spans="1:8" ht="20.25" customHeight="1" thickBot="1">
      <c r="A37" s="315"/>
      <c r="B37" s="290" t="s">
        <v>244</v>
      </c>
      <c r="C37" s="290"/>
      <c r="D37" s="316">
        <f>SUM(D33:D36)</f>
        <v>0</v>
      </c>
      <c r="E37" s="316">
        <f>SUM(E33:E36)</f>
        <v>0</v>
      </c>
      <c r="F37" s="317">
        <f>D37-E37</f>
        <v>0</v>
      </c>
      <c r="G37" s="317"/>
      <c r="H37" s="318">
        <f>SUM(H33:H36)</f>
        <v>0</v>
      </c>
    </row>
    <row r="38" spans="1:8" ht="24.95" customHeight="1" thickBot="1">
      <c r="A38" s="319"/>
      <c r="B38" s="320"/>
      <c r="C38" s="320"/>
      <c r="D38" s="320"/>
      <c r="E38" s="320"/>
      <c r="F38" s="320"/>
    </row>
    <row r="39" spans="1:8" ht="88.5" customHeight="1" thickBot="1">
      <c r="A39" s="321" t="s">
        <v>245</v>
      </c>
      <c r="B39" s="322" t="s">
        <v>214</v>
      </c>
      <c r="C39" s="305" t="s">
        <v>215</v>
      </c>
      <c r="D39" s="323" t="s">
        <v>235</v>
      </c>
      <c r="E39" s="323" t="s">
        <v>237</v>
      </c>
      <c r="F39" s="305" t="s">
        <v>219</v>
      </c>
      <c r="G39" s="19"/>
      <c r="H39" s="19"/>
    </row>
    <row r="40" spans="1:8" ht="20.25" customHeight="1">
      <c r="A40" s="543" t="s">
        <v>238</v>
      </c>
      <c r="B40" s="543" t="s">
        <v>239</v>
      </c>
      <c r="C40" s="544">
        <v>40380</v>
      </c>
      <c r="D40" s="545">
        <v>0</v>
      </c>
      <c r="E40" s="546">
        <f>'EXHIBIT B'!B35</f>
        <v>0</v>
      </c>
      <c r="F40" s="547">
        <f>D40*E40</f>
        <v>0</v>
      </c>
    </row>
    <row r="41" spans="1:8" ht="20.25" customHeight="1">
      <c r="A41" s="641" t="s">
        <v>238</v>
      </c>
      <c r="B41" s="641" t="s">
        <v>241</v>
      </c>
      <c r="C41" s="703">
        <v>40390</v>
      </c>
      <c r="D41" s="710">
        <v>0</v>
      </c>
      <c r="E41" s="704">
        <f>'EXHIBIT B'!B36</f>
        <v>0</v>
      </c>
      <c r="F41" s="705">
        <f>D41*E41</f>
        <v>0</v>
      </c>
    </row>
    <row r="42" spans="1:8" ht="20.25" customHeight="1">
      <c r="A42" s="641" t="s">
        <v>243</v>
      </c>
      <c r="B42" s="641" t="s">
        <v>239</v>
      </c>
      <c r="C42" s="703" t="s">
        <v>246</v>
      </c>
      <c r="D42" s="710">
        <v>0</v>
      </c>
      <c r="E42" s="704">
        <f>'EXHIBIT B'!B38</f>
        <v>0</v>
      </c>
      <c r="F42" s="705">
        <f>D42*E42</f>
        <v>0</v>
      </c>
    </row>
    <row r="43" spans="1:8" ht="20.25" customHeight="1" thickBot="1">
      <c r="A43" s="642" t="s">
        <v>243</v>
      </c>
      <c r="B43" s="642" t="s">
        <v>241</v>
      </c>
      <c r="C43" s="711" t="s">
        <v>247</v>
      </c>
      <c r="D43" s="712">
        <v>0</v>
      </c>
      <c r="E43" s="713">
        <f>'EXHIBIT B'!B39</f>
        <v>0</v>
      </c>
      <c r="F43" s="714">
        <f>D43*E43</f>
        <v>0</v>
      </c>
    </row>
    <row r="44" spans="1:8" ht="20.25" customHeight="1" thickBot="1">
      <c r="A44" s="324"/>
      <c r="B44" s="311" t="s">
        <v>225</v>
      </c>
      <c r="C44" s="311"/>
      <c r="D44" s="312">
        <f>SUM(D40:D43)</f>
        <v>0</v>
      </c>
      <c r="E44" s="325"/>
      <c r="F44" s="326">
        <f>SUM(F40:F43)</f>
        <v>0</v>
      </c>
    </row>
    <row r="45" spans="1:8" ht="20.25" customHeight="1" thickBot="1">
      <c r="A45" s="327" t="s">
        <v>248</v>
      </c>
      <c r="B45" s="311"/>
      <c r="C45" s="311"/>
      <c r="D45" s="311"/>
      <c r="E45" s="311"/>
      <c r="F45" s="311"/>
      <c r="G45" s="290"/>
      <c r="H45" s="548">
        <f>H37+F44</f>
        <v>0</v>
      </c>
    </row>
    <row r="46" spans="1:8" ht="20.25" customHeight="1" thickBot="1">
      <c r="A46" s="307"/>
      <c r="B46" s="307"/>
      <c r="C46" s="307"/>
      <c r="D46" s="307"/>
      <c r="E46" s="307"/>
      <c r="F46" s="307"/>
      <c r="G46" s="307"/>
      <c r="H46" s="308"/>
    </row>
    <row r="47" spans="1:8" ht="20.25" customHeight="1" thickBot="1">
      <c r="A47" s="311" t="s">
        <v>249</v>
      </c>
      <c r="B47" s="311"/>
      <c r="C47" s="311"/>
      <c r="D47" s="311"/>
      <c r="E47" s="311"/>
      <c r="F47" s="311"/>
      <c r="G47" s="328"/>
      <c r="H47" s="313">
        <f>H28+H45</f>
        <v>2191671</v>
      </c>
    </row>
    <row r="48" spans="1:8" ht="24.75" customHeight="1">
      <c r="A48" s="843"/>
      <c r="B48" s="843"/>
      <c r="C48" s="843"/>
      <c r="D48" s="843"/>
      <c r="E48" s="843"/>
      <c r="F48" s="843"/>
      <c r="G48" s="329"/>
      <c r="H48" s="329"/>
    </row>
    <row r="49" spans="1:10" ht="24.95" customHeight="1">
      <c r="A49" s="28" t="s">
        <v>250</v>
      </c>
      <c r="H49" s="19"/>
    </row>
    <row r="50" spans="1:10" ht="24.95" customHeight="1">
      <c r="A50" s="28"/>
    </row>
    <row r="51" spans="1:10" ht="43.35" customHeight="1" thickBot="1">
      <c r="A51" s="1104" t="s">
        <v>715</v>
      </c>
      <c r="B51" s="1104"/>
      <c r="C51" s="1105"/>
      <c r="D51" s="1105"/>
      <c r="E51" s="1105"/>
      <c r="F51" s="1105"/>
    </row>
    <row r="52" spans="1:10" ht="44.45" customHeight="1" thickBot="1">
      <c r="A52" s="286" t="s">
        <v>251</v>
      </c>
      <c r="B52" s="286" t="s">
        <v>252</v>
      </c>
      <c r="C52" s="919" t="s">
        <v>253</v>
      </c>
      <c r="D52" s="920"/>
      <c r="E52" s="919" t="s">
        <v>254</v>
      </c>
      <c r="F52" s="920"/>
    </row>
    <row r="53" spans="1:10" ht="24.95" customHeight="1" thickBot="1">
      <c r="A53" s="287"/>
      <c r="B53" s="288"/>
      <c r="C53" s="549"/>
      <c r="D53" s="550"/>
      <c r="E53" s="549"/>
      <c r="F53" s="550"/>
    </row>
    <row r="54" spans="1:10" ht="24.95" customHeight="1" thickBot="1">
      <c r="A54" s="293" t="s">
        <v>141</v>
      </c>
      <c r="B54" s="289"/>
      <c r="C54" s="551"/>
      <c r="D54" s="552"/>
      <c r="E54" s="551"/>
      <c r="F54" s="552"/>
    </row>
    <row r="55" spans="1:10" ht="24.95" customHeight="1">
      <c r="A55" s="715" t="s">
        <v>684</v>
      </c>
      <c r="B55" s="968">
        <v>5000</v>
      </c>
      <c r="C55" s="1133" t="s">
        <v>783</v>
      </c>
      <c r="D55" s="1134"/>
      <c r="E55" s="970" t="s">
        <v>783</v>
      </c>
      <c r="F55" s="971"/>
    </row>
    <row r="56" spans="1:10" ht="24.95" customHeight="1">
      <c r="A56" s="716" t="s">
        <v>684</v>
      </c>
      <c r="B56" s="710">
        <v>136100</v>
      </c>
      <c r="C56" s="972" t="s">
        <v>783</v>
      </c>
      <c r="D56" s="973"/>
      <c r="E56" s="972" t="s">
        <v>786</v>
      </c>
      <c r="F56" s="973"/>
      <c r="J56" s="92"/>
    </row>
    <row r="57" spans="1:10" ht="24.95" customHeight="1">
      <c r="A57" s="716" t="s">
        <v>684</v>
      </c>
      <c r="B57" s="710">
        <v>151901</v>
      </c>
      <c r="C57" s="972" t="s">
        <v>783</v>
      </c>
      <c r="D57" s="973"/>
      <c r="E57" s="972" t="s">
        <v>785</v>
      </c>
      <c r="F57" s="973"/>
    </row>
    <row r="58" spans="1:10" ht="24.95" customHeight="1">
      <c r="A58" s="716" t="s">
        <v>684</v>
      </c>
      <c r="B58" s="710">
        <v>181630</v>
      </c>
      <c r="C58" s="972" t="s">
        <v>783</v>
      </c>
      <c r="D58" s="973"/>
      <c r="E58" s="972" t="s">
        <v>784</v>
      </c>
      <c r="F58" s="973"/>
    </row>
    <row r="59" spans="1:10" ht="24.95" customHeight="1">
      <c r="A59" s="716" t="s">
        <v>684</v>
      </c>
      <c r="B59" s="710">
        <v>8362</v>
      </c>
      <c r="C59" s="972" t="s">
        <v>783</v>
      </c>
      <c r="D59" s="973"/>
      <c r="E59" s="972" t="s">
        <v>787</v>
      </c>
      <c r="F59" s="973"/>
    </row>
    <row r="60" spans="1:10" ht="24.95" customHeight="1" thickBot="1">
      <c r="A60" s="597"/>
      <c r="B60" s="598">
        <v>0</v>
      </c>
      <c r="C60" s="974"/>
      <c r="D60" s="975"/>
      <c r="E60" s="976"/>
      <c r="F60" s="977"/>
    </row>
    <row r="61" spans="1:10" ht="24.95" customHeight="1" thickBot="1">
      <c r="A61" s="290" t="s">
        <v>255</v>
      </c>
      <c r="B61" s="291">
        <f>SUM(B55:B60)</f>
        <v>482993</v>
      </c>
      <c r="C61" s="978"/>
      <c r="D61" s="979"/>
      <c r="E61" s="978"/>
      <c r="F61" s="979"/>
    </row>
    <row r="62" spans="1:10" ht="24.95" customHeight="1" thickBot="1">
      <c r="A62" s="292"/>
      <c r="B62" s="292"/>
      <c r="C62" s="553"/>
      <c r="D62" s="554"/>
      <c r="E62" s="553"/>
      <c r="F62" s="554"/>
    </row>
    <row r="63" spans="1:10" ht="24.95" customHeight="1" thickBot="1">
      <c r="A63" s="293" t="s">
        <v>138</v>
      </c>
      <c r="B63" s="289"/>
      <c r="C63" s="551"/>
      <c r="D63" s="552"/>
      <c r="E63" s="551"/>
      <c r="F63" s="552"/>
    </row>
    <row r="64" spans="1:10" ht="24.95" customHeight="1">
      <c r="A64" s="715" t="s">
        <v>684</v>
      </c>
      <c r="B64" s="969">
        <v>5000</v>
      </c>
      <c r="C64" s="970" t="s">
        <v>783</v>
      </c>
      <c r="D64" s="971"/>
      <c r="E64" s="970" t="s">
        <v>783</v>
      </c>
      <c r="F64" s="971"/>
    </row>
    <row r="65" spans="1:6" ht="24.95" customHeight="1">
      <c r="A65" s="716"/>
      <c r="B65" s="710">
        <v>0</v>
      </c>
      <c r="C65" s="972"/>
      <c r="D65" s="973"/>
      <c r="E65" s="972"/>
      <c r="F65" s="973"/>
    </row>
    <row r="66" spans="1:6" ht="24.95" customHeight="1">
      <c r="A66" s="716"/>
      <c r="B66" s="710">
        <v>0</v>
      </c>
      <c r="C66" s="972"/>
      <c r="D66" s="973"/>
      <c r="E66" s="972"/>
      <c r="F66" s="973"/>
    </row>
    <row r="67" spans="1:6" ht="24.95" customHeight="1">
      <c r="A67" s="716"/>
      <c r="B67" s="710">
        <v>0</v>
      </c>
      <c r="C67" s="972"/>
      <c r="D67" s="973"/>
      <c r="E67" s="972"/>
      <c r="F67" s="973"/>
    </row>
    <row r="68" spans="1:6" ht="24.95" customHeight="1">
      <c r="A68" s="716"/>
      <c r="B68" s="710">
        <v>0</v>
      </c>
      <c r="C68" s="972"/>
      <c r="D68" s="973"/>
      <c r="E68" s="972"/>
      <c r="F68" s="973"/>
    </row>
    <row r="69" spans="1:6" ht="24.95" customHeight="1" thickBot="1">
      <c r="A69" s="597"/>
      <c r="B69" s="598">
        <v>0</v>
      </c>
      <c r="C69" s="976"/>
      <c r="D69" s="977"/>
      <c r="E69" s="976"/>
      <c r="F69" s="977"/>
    </row>
    <row r="70" spans="1:6" ht="24.95" customHeight="1" thickBot="1">
      <c r="A70" s="290" t="s">
        <v>256</v>
      </c>
      <c r="B70" s="291">
        <f>SUM(B64:B69)</f>
        <v>5000</v>
      </c>
      <c r="C70" s="980"/>
      <c r="D70" s="981"/>
      <c r="E70" s="980"/>
      <c r="F70" s="981"/>
    </row>
    <row r="71" spans="1:6" ht="24.95" customHeight="1" thickBot="1">
      <c r="A71" s="290" t="s">
        <v>257</v>
      </c>
      <c r="B71" s="291">
        <f>+B70+B61</f>
        <v>487993</v>
      </c>
      <c r="C71" s="980"/>
      <c r="D71" s="981"/>
      <c r="E71" s="982"/>
      <c r="F71" s="983"/>
    </row>
    <row r="72" spans="1:6" ht="24.95" customHeight="1"/>
    <row r="73" spans="1:6" ht="20.25" customHeight="1"/>
    <row r="74" spans="1:6" ht="20.25" customHeight="1"/>
    <row r="75" spans="1:6" ht="20.25" customHeight="1"/>
    <row r="76" spans="1:6" ht="20.25" customHeight="1"/>
    <row r="77" spans="1:6" ht="20.25" customHeight="1"/>
    <row r="78" spans="1:6" ht="20.25" customHeight="1"/>
    <row r="79" spans="1:6" ht="20.25" customHeight="1"/>
    <row r="80" spans="1:6" ht="20.25" customHeight="1"/>
    <row r="81" ht="20.25" customHeight="1"/>
    <row r="82" ht="20.25" customHeight="1"/>
    <row r="83" ht="20.25" customHeight="1"/>
    <row r="84" ht="20.25" customHeight="1"/>
    <row r="85" ht="20.25" customHeight="1"/>
    <row r="86" ht="20.25" customHeight="1"/>
    <row r="87" ht="20.25" customHeight="1"/>
    <row r="88" ht="20.25" customHeight="1"/>
    <row r="89" ht="20.25" customHeight="1"/>
    <row r="90" ht="20.25"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sheetData>
  <sheetProtection algorithmName="SHA-512" hashValue="Iqe92xzQ1dgRGEdCTZjWz5MwD5KNFuyEFGumjmfxP27ptvnP5Fnr7qrUwI0nBMFyM5i5p3g613Sghf2eOW3/7Q==" saltValue="7fyjtxXAWOVM6nWVBmEbDQ==" spinCount="100000" sheet="1" objects="1" scenarios="1"/>
  <protectedRanges>
    <protectedRange sqref="G37 E34:E36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conditionalFormatting sqref="E25">
    <cfRule type="cellIs" dxfId="0" priority="1" operator="greaterThan">
      <formula>290</formula>
    </cfRule>
  </conditionalFormatting>
  <pageMargins left="0.75" right="0.75" top="1" bottom="1" header="0.5" footer="0.5"/>
  <pageSetup scale="45" orientation="landscape" r:id="rId1"/>
  <headerFooter alignWithMargins="0">
    <oddFooter>&amp;L&amp;Z&amp;F&amp;R&amp;D</oddFooter>
  </headerFooter>
  <rowBreaks count="1" manualBreakCount="1">
    <brk id="38" max="7" man="1"/>
  </rowBreaks>
  <colBreaks count="2" manualBreakCount="2">
    <brk id="27" max="72" man="1"/>
    <brk id="40" max="72" man="1"/>
  </colBreaks>
  <ignoredErrors>
    <ignoredError sqref="C11:C14 C34 E20:E21 C20:C24 E23:E24 C33 C42:C43 C37"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3" tint="0.79998168889431442"/>
    <pageSetUpPr fitToPage="1"/>
  </sheetPr>
  <dimension ref="A1:AU144"/>
  <sheetViews>
    <sheetView showGridLines="0" zoomScale="60" zoomScaleNormal="60" zoomScaleSheetLayoutView="70" zoomScalePageLayoutView="60" workbookViewId="0"/>
  </sheetViews>
  <sheetFormatPr defaultColWidth="9.140625" defaultRowHeight="12.75"/>
  <cols>
    <col min="1" max="1" width="31.28515625" style="178" customWidth="1"/>
    <col min="2" max="2" width="100.42578125" style="178" customWidth="1"/>
    <col min="3" max="3" width="18.7109375" style="178" customWidth="1"/>
    <col min="4" max="4" width="25.7109375" style="178" customWidth="1"/>
    <col min="5" max="5" width="21.42578125" style="178" customWidth="1"/>
    <col min="6" max="6" width="6.85546875" style="178" customWidth="1"/>
    <col min="7" max="7" width="9.140625" style="178"/>
    <col min="8" max="8" width="59" style="178" customWidth="1"/>
    <col min="9" max="9" width="13.7109375" style="178" customWidth="1"/>
    <col min="10" max="10" width="12.7109375" style="178" bestFit="1" customWidth="1"/>
    <col min="11" max="11" width="14" style="178" customWidth="1"/>
    <col min="12" max="28" width="12.7109375" style="178" customWidth="1"/>
    <col min="29" max="29" width="11" style="178" customWidth="1"/>
    <col min="30" max="30" width="12.7109375" style="178" customWidth="1"/>
    <col min="31" max="31" width="12.42578125" style="178" customWidth="1"/>
    <col min="32" max="32" width="11.42578125" style="178" customWidth="1"/>
    <col min="33" max="33" width="2.28515625" style="178" customWidth="1"/>
    <col min="34" max="34" width="20.140625" style="178" customWidth="1"/>
    <col min="35" max="35" width="6" style="178" customWidth="1"/>
    <col min="36" max="36" width="14.42578125" style="178" customWidth="1"/>
    <col min="37" max="37" width="13.7109375" style="178" customWidth="1"/>
    <col min="38" max="38" width="2.140625" style="178" customWidth="1"/>
    <col min="39" max="40" width="9.140625" style="178"/>
    <col min="41" max="41" width="11.28515625" style="178" customWidth="1"/>
    <col min="42" max="42" width="11.42578125" style="178" customWidth="1"/>
    <col min="43" max="43" width="11" style="178" customWidth="1"/>
    <col min="44" max="44" width="11.140625" style="178" customWidth="1"/>
    <col min="45" max="16384" width="9.140625" style="178"/>
  </cols>
  <sheetData>
    <row r="1" spans="1:47" s="17" customFormat="1" ht="24" customHeight="1">
      <c r="A1" s="284"/>
      <c r="B1" s="284"/>
      <c r="C1" s="284"/>
      <c r="D1" s="284"/>
      <c r="E1" s="334" t="s">
        <v>258</v>
      </c>
      <c r="F1" s="284"/>
    </row>
    <row r="2" spans="1:47" s="17" customFormat="1" ht="24" customHeight="1">
      <c r="A2" s="284"/>
      <c r="B2" s="284"/>
      <c r="C2" s="284"/>
      <c r="D2" s="284"/>
      <c r="E2" s="284"/>
      <c r="F2" s="284"/>
    </row>
    <row r="3" spans="1:47" s="17" customFormat="1" ht="24" customHeight="1">
      <c r="A3" s="911" t="s">
        <v>11</v>
      </c>
      <c r="B3" s="911"/>
      <c r="C3" s="911"/>
      <c r="D3" s="911"/>
      <c r="E3" s="911"/>
      <c r="F3" s="284"/>
    </row>
    <row r="4" spans="1:47" s="17" customFormat="1" ht="23.45" customHeight="1">
      <c r="A4" s="911" t="s">
        <v>259</v>
      </c>
      <c r="B4" s="911"/>
      <c r="C4" s="911"/>
      <c r="D4" s="911"/>
      <c r="E4" s="911"/>
      <c r="F4" s="284"/>
    </row>
    <row r="5" spans="1:47" s="17" customFormat="1" ht="23.1" customHeight="1">
      <c r="A5" s="911"/>
      <c r="B5" s="911"/>
      <c r="C5" s="911"/>
      <c r="D5" s="911"/>
      <c r="E5" s="911"/>
      <c r="F5" s="284"/>
    </row>
    <row r="6" spans="1:47" s="17" customFormat="1" ht="24.95" customHeight="1">
      <c r="A6" s="913"/>
      <c r="B6" s="913"/>
      <c r="C6" s="913"/>
      <c r="D6" s="913"/>
      <c r="E6" s="913"/>
      <c r="F6" s="284"/>
    </row>
    <row r="7" spans="1:47" s="17" customFormat="1" ht="24.95" customHeight="1" thickBot="1">
      <c r="A7" s="911" t="s">
        <v>211</v>
      </c>
      <c r="B7" s="914" t="str">
        <f>'CHECK SHEET'!D7</f>
        <v>College of the Florida Keys</v>
      </c>
      <c r="C7" s="914"/>
      <c r="D7" s="914"/>
      <c r="E7" s="914"/>
      <c r="F7" s="839"/>
    </row>
    <row r="8" spans="1:47" s="17" customFormat="1" ht="24.95" customHeight="1">
      <c r="A8" s="921"/>
      <c r="B8" s="921"/>
      <c r="C8" s="921"/>
      <c r="D8" s="921"/>
      <c r="E8" s="921"/>
    </row>
    <row r="9" spans="1:47" s="17" customFormat="1" ht="24.95" customHeight="1">
      <c r="A9" s="922"/>
      <c r="B9" s="922"/>
      <c r="C9" s="922"/>
      <c r="D9" s="922"/>
      <c r="E9" s="922"/>
    </row>
    <row r="10" spans="1:47" s="17" customFormat="1" ht="42.6" customHeight="1">
      <c r="A10" s="923" t="s">
        <v>260</v>
      </c>
      <c r="B10" s="923"/>
      <c r="C10" s="923"/>
      <c r="D10" s="923"/>
      <c r="E10" s="923"/>
    </row>
    <row r="11" spans="1:47" ht="24.95" customHeight="1" thickBot="1">
      <c r="A11" s="177"/>
      <c r="B11" s="177"/>
      <c r="C11" s="177"/>
      <c r="D11" s="177"/>
      <c r="E11" s="177"/>
      <c r="AT11" s="177"/>
      <c r="AU11" s="177"/>
    </row>
    <row r="12" spans="1:47" ht="78" customHeight="1" thickBot="1">
      <c r="A12" s="415" t="s">
        <v>261</v>
      </c>
      <c r="B12" s="415" t="s">
        <v>214</v>
      </c>
      <c r="C12" s="416" t="s">
        <v>262</v>
      </c>
      <c r="D12" s="416" t="s">
        <v>263</v>
      </c>
      <c r="E12" s="416" t="s">
        <v>264</v>
      </c>
    </row>
    <row r="13" spans="1:47" ht="24" customHeight="1">
      <c r="A13" s="417" t="s">
        <v>194</v>
      </c>
      <c r="B13" s="417" t="s">
        <v>220</v>
      </c>
      <c r="C13" s="418">
        <v>40101</v>
      </c>
      <c r="D13" s="555">
        <v>0</v>
      </c>
      <c r="E13" s="555">
        <v>0</v>
      </c>
    </row>
    <row r="14" spans="1:47" ht="24.95" customHeight="1">
      <c r="A14" s="717" t="s">
        <v>194</v>
      </c>
      <c r="B14" s="717" t="s">
        <v>126</v>
      </c>
      <c r="C14" s="718" t="s">
        <v>221</v>
      </c>
      <c r="D14" s="438">
        <v>0</v>
      </c>
      <c r="E14" s="438">
        <v>0</v>
      </c>
    </row>
    <row r="15" spans="1:47" ht="24.95" customHeight="1">
      <c r="A15" s="717" t="s">
        <v>194</v>
      </c>
      <c r="B15" s="717" t="s">
        <v>127</v>
      </c>
      <c r="C15" s="718" t="s">
        <v>222</v>
      </c>
      <c r="D15" s="438">
        <v>0</v>
      </c>
      <c r="E15" s="438">
        <v>0</v>
      </c>
    </row>
    <row r="16" spans="1:47" ht="24.95" customHeight="1">
      <c r="A16" s="717" t="s">
        <v>194</v>
      </c>
      <c r="B16" s="717" t="s">
        <v>76</v>
      </c>
      <c r="C16" s="718" t="s">
        <v>223</v>
      </c>
      <c r="D16" s="438">
        <v>0</v>
      </c>
      <c r="E16" s="438">
        <v>0</v>
      </c>
    </row>
    <row r="17" spans="1:5" ht="24.95" customHeight="1">
      <c r="A17" s="717" t="s">
        <v>194</v>
      </c>
      <c r="B17" s="717" t="s">
        <v>128</v>
      </c>
      <c r="C17" s="718" t="s">
        <v>224</v>
      </c>
      <c r="D17" s="439">
        <v>0</v>
      </c>
      <c r="E17" s="439">
        <v>0</v>
      </c>
    </row>
    <row r="18" spans="1:5" ht="24.95" customHeight="1" thickBot="1">
      <c r="A18" s="717" t="s">
        <v>194</v>
      </c>
      <c r="B18" s="717" t="s">
        <v>129</v>
      </c>
      <c r="C18" s="718">
        <v>40160</v>
      </c>
      <c r="D18" s="440">
        <v>0</v>
      </c>
      <c r="E18" s="440">
        <v>0</v>
      </c>
    </row>
    <row r="19" spans="1:5" ht="24.95" customHeight="1" thickBot="1">
      <c r="A19" s="419"/>
      <c r="B19" s="481"/>
      <c r="C19" s="482"/>
      <c r="D19" s="984"/>
      <c r="E19" s="985"/>
    </row>
    <row r="20" spans="1:5" ht="24.95" customHeight="1" thickBot="1">
      <c r="A20" s="719"/>
      <c r="B20" s="719" t="s">
        <v>225</v>
      </c>
      <c r="C20" s="719"/>
      <c r="D20" s="719"/>
      <c r="E20" s="720">
        <f>SUM(E13:E18)</f>
        <v>0</v>
      </c>
    </row>
    <row r="21" spans="1:5" ht="78" customHeight="1" thickBot="1">
      <c r="A21" s="415" t="s">
        <v>261</v>
      </c>
      <c r="B21" s="415" t="s">
        <v>214</v>
      </c>
      <c r="C21" s="416" t="s">
        <v>262</v>
      </c>
      <c r="D21" s="416" t="s">
        <v>265</v>
      </c>
      <c r="E21" s="416" t="s">
        <v>264</v>
      </c>
    </row>
    <row r="22" spans="1:5" s="175" customFormat="1" ht="24.95" customHeight="1">
      <c r="A22" s="556" t="s">
        <v>209</v>
      </c>
      <c r="B22" s="175" t="s">
        <v>220</v>
      </c>
      <c r="C22" s="483">
        <v>40301</v>
      </c>
      <c r="D22" s="555">
        <v>0</v>
      </c>
      <c r="E22" s="555">
        <v>0</v>
      </c>
    </row>
    <row r="23" spans="1:5" s="175" customFormat="1" ht="24.95" customHeight="1">
      <c r="A23" s="717" t="s">
        <v>209</v>
      </c>
      <c r="B23" s="599" t="s">
        <v>126</v>
      </c>
      <c r="C23" s="620" t="s">
        <v>228</v>
      </c>
      <c r="D23" s="721">
        <v>0</v>
      </c>
      <c r="E23" s="721">
        <v>0</v>
      </c>
    </row>
    <row r="24" spans="1:5" s="175" customFormat="1" ht="24.95" customHeight="1">
      <c r="A24" s="717" t="s">
        <v>209</v>
      </c>
      <c r="B24" s="599" t="s">
        <v>127</v>
      </c>
      <c r="C24" s="620" t="s">
        <v>229</v>
      </c>
      <c r="D24" s="721">
        <v>0</v>
      </c>
      <c r="E24" s="721">
        <v>0</v>
      </c>
    </row>
    <row r="25" spans="1:5" s="175" customFormat="1" ht="24.95" customHeight="1">
      <c r="A25" s="717" t="s">
        <v>209</v>
      </c>
      <c r="B25" s="599" t="s">
        <v>76</v>
      </c>
      <c r="C25" s="620" t="s">
        <v>230</v>
      </c>
      <c r="D25" s="721">
        <v>0</v>
      </c>
      <c r="E25" s="721">
        <v>0</v>
      </c>
    </row>
    <row r="26" spans="1:5" s="175" customFormat="1" ht="24.95" customHeight="1">
      <c r="A26" s="717" t="s">
        <v>209</v>
      </c>
      <c r="B26" s="599" t="s">
        <v>128</v>
      </c>
      <c r="C26" s="620" t="s">
        <v>231</v>
      </c>
      <c r="D26" s="721">
        <v>0</v>
      </c>
      <c r="E26" s="721">
        <v>0</v>
      </c>
    </row>
    <row r="27" spans="1:5" s="175" customFormat="1" ht="24.95" customHeight="1">
      <c r="A27" s="1159" t="s">
        <v>209</v>
      </c>
      <c r="B27" s="599" t="s">
        <v>129</v>
      </c>
      <c r="C27" s="1160">
        <v>40360</v>
      </c>
      <c r="D27" s="1161">
        <v>0</v>
      </c>
      <c r="E27" s="1161">
        <v>0</v>
      </c>
    </row>
    <row r="28" spans="1:5" s="175" customFormat="1" ht="24.95" customHeight="1" thickBot="1">
      <c r="A28" s="1157" t="s">
        <v>209</v>
      </c>
      <c r="B28" s="1162" t="s">
        <v>775</v>
      </c>
      <c r="C28" s="420" t="s">
        <v>776</v>
      </c>
      <c r="D28" s="440">
        <v>0</v>
      </c>
      <c r="E28" s="1158">
        <v>0</v>
      </c>
    </row>
    <row r="29" spans="1:5" ht="24.95" customHeight="1" thickBot="1">
      <c r="A29" s="484"/>
      <c r="B29" s="485"/>
      <c r="C29" s="484"/>
      <c r="D29" s="421"/>
      <c r="E29" s="486"/>
    </row>
    <row r="30" spans="1:5" ht="24.95" customHeight="1" thickBot="1">
      <c r="A30" s="557"/>
      <c r="B30" s="487" t="s">
        <v>225</v>
      </c>
      <c r="C30" s="422"/>
      <c r="D30" s="422"/>
      <c r="E30" s="488">
        <f>SUM(E22:E28)</f>
        <v>0</v>
      </c>
    </row>
    <row r="31" spans="1:5" ht="24.95" customHeight="1" thickBot="1">
      <c r="A31" s="422" t="s">
        <v>266</v>
      </c>
      <c r="B31" s="423"/>
      <c r="C31" s="424"/>
      <c r="D31" s="424"/>
      <c r="E31" s="425">
        <f>E20+E30</f>
        <v>0</v>
      </c>
    </row>
    <row r="32" spans="1:5" ht="24.95" customHeight="1">
      <c r="A32" s="177"/>
      <c r="B32" s="177"/>
      <c r="C32" s="177"/>
      <c r="D32" s="177"/>
      <c r="E32" s="177"/>
    </row>
    <row r="33" spans="1:5" ht="24.95" customHeight="1" thickBot="1">
      <c r="A33" s="16" t="s">
        <v>267</v>
      </c>
      <c r="B33" s="177"/>
      <c r="C33" s="177"/>
      <c r="D33" s="177"/>
      <c r="E33" s="177"/>
    </row>
    <row r="34" spans="1:5" ht="24.95" customHeight="1">
      <c r="A34" s="844"/>
      <c r="B34" s="845"/>
      <c r="C34" s="845"/>
      <c r="D34" s="845"/>
      <c r="E34" s="846"/>
    </row>
    <row r="35" spans="1:5" ht="24.95" customHeight="1">
      <c r="A35" s="847"/>
      <c r="B35" s="848"/>
      <c r="C35" s="848"/>
      <c r="D35" s="848"/>
      <c r="E35" s="849"/>
    </row>
    <row r="36" spans="1:5" ht="24.95" customHeight="1">
      <c r="A36" s="847"/>
      <c r="B36" s="848"/>
      <c r="C36" s="848"/>
      <c r="D36" s="848"/>
      <c r="E36" s="849"/>
    </row>
    <row r="37" spans="1:5" ht="24.95" customHeight="1">
      <c r="A37" s="847"/>
      <c r="B37" s="848"/>
      <c r="C37" s="848"/>
      <c r="D37" s="848"/>
      <c r="E37" s="849"/>
    </row>
    <row r="38" spans="1:5" ht="24.95" customHeight="1" thickBot="1">
      <c r="A38" s="850"/>
      <c r="B38" s="851"/>
      <c r="C38" s="851"/>
      <c r="D38" s="851"/>
      <c r="E38" s="852"/>
    </row>
    <row r="39" spans="1:5" ht="20.25" customHeight="1">
      <c r="A39" s="177"/>
      <c r="B39" s="177"/>
      <c r="C39" s="177"/>
      <c r="D39" s="177"/>
      <c r="E39" s="177"/>
    </row>
    <row r="40" spans="1:5" ht="20.25" customHeight="1"/>
    <row r="41" spans="1:5" ht="20.25" customHeight="1"/>
    <row r="42" spans="1:5" ht="20.25" customHeight="1"/>
    <row r="43" spans="1:5" ht="20.25" customHeight="1"/>
    <row r="44" spans="1:5" ht="20.25" customHeight="1"/>
    <row r="45" spans="1:5" ht="20.25" customHeight="1"/>
    <row r="46" spans="1:5" ht="20.25" customHeight="1"/>
    <row r="47" spans="1:5" ht="20.25" customHeight="1"/>
    <row r="48" spans="1:5"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row r="60" spans="34:35" ht="20.25" customHeight="1">
      <c r="AH60" s="426"/>
      <c r="AI60" s="426"/>
    </row>
    <row r="61" spans="34:35" ht="20.25" customHeight="1">
      <c r="AH61" s="426"/>
      <c r="AI61" s="426"/>
    </row>
    <row r="62" spans="34:35" ht="20.25" customHeight="1">
      <c r="AH62" s="426"/>
    </row>
    <row r="63" spans="34:35" ht="20.25" customHeight="1"/>
    <row r="64" spans="34:35" ht="20.25" customHeight="1">
      <c r="AH64" s="426"/>
      <c r="AI64" s="426"/>
    </row>
    <row r="65" spans="1:35" ht="20.25" customHeight="1">
      <c r="AH65" s="426"/>
      <c r="AI65" s="426"/>
    </row>
    <row r="66" spans="1:35" ht="20.25" customHeight="1">
      <c r="A66" s="177"/>
      <c r="B66" s="177"/>
      <c r="C66" s="177"/>
      <c r="D66" s="177"/>
      <c r="E66" s="177"/>
      <c r="AH66" s="426"/>
      <c r="AI66" s="426"/>
    </row>
    <row r="67" spans="1:35" ht="20.25" customHeight="1">
      <c r="A67" s="177"/>
      <c r="B67" s="177"/>
      <c r="C67" s="177"/>
      <c r="D67" s="177"/>
      <c r="E67" s="177"/>
    </row>
    <row r="68" spans="1:35" ht="20.25" customHeight="1">
      <c r="A68" s="177"/>
      <c r="B68" s="177"/>
      <c r="C68" s="177"/>
      <c r="D68" s="177"/>
      <c r="E68" s="177"/>
      <c r="AH68" s="426"/>
    </row>
    <row r="69" spans="1:35" ht="20.25" customHeight="1">
      <c r="A69" s="177"/>
      <c r="B69" s="177"/>
      <c r="C69" s="177"/>
      <c r="D69" s="177"/>
      <c r="E69" s="177"/>
      <c r="AH69" s="426"/>
      <c r="AI69" s="426"/>
    </row>
    <row r="70" spans="1:35" ht="20.25" customHeight="1">
      <c r="AH70" s="426"/>
      <c r="AI70" s="426"/>
    </row>
    <row r="71" spans="1:35" ht="20.25" customHeight="1">
      <c r="AH71" s="426"/>
    </row>
    <row r="72" spans="1:35" ht="20.25" customHeight="1">
      <c r="AH72" s="426"/>
    </row>
    <row r="73" spans="1:35" ht="20.25" customHeight="1">
      <c r="AH73" s="426"/>
    </row>
    <row r="74" spans="1:35" ht="20.25" customHeight="1">
      <c r="AH74" s="426"/>
      <c r="AI74" s="426"/>
    </row>
    <row r="75" spans="1:35" ht="20.25" customHeight="1"/>
    <row r="76" spans="1:35" ht="20.25" customHeight="1">
      <c r="AH76" s="426"/>
    </row>
    <row r="77" spans="1:35" ht="20.25" customHeight="1">
      <c r="AH77" s="426"/>
      <c r="AI77" s="426"/>
    </row>
    <row r="78" spans="1:35" ht="20.25" customHeight="1">
      <c r="AH78" s="426"/>
      <c r="AI78" s="426"/>
    </row>
    <row r="79" spans="1:35" ht="20.25" customHeight="1">
      <c r="AH79" s="426"/>
      <c r="AI79" s="426"/>
    </row>
    <row r="80" spans="1:35" ht="20.25" customHeight="1">
      <c r="AH80" s="426"/>
      <c r="AI80" s="426"/>
    </row>
    <row r="81" spans="3:35" ht="20.25" customHeight="1">
      <c r="AH81" s="426"/>
    </row>
    <row r="82" spans="3:35" ht="20.25" customHeight="1">
      <c r="AH82" s="426"/>
      <c r="AI82" s="426"/>
    </row>
    <row r="83" spans="3:35" ht="20.25" customHeight="1">
      <c r="AH83" s="426"/>
      <c r="AI83" s="426"/>
    </row>
    <row r="84" spans="3:35" ht="20.25" customHeight="1">
      <c r="AH84" s="426"/>
      <c r="AI84" s="426"/>
    </row>
    <row r="85" spans="3:35" ht="20.25" customHeight="1"/>
    <row r="86" spans="3:35" ht="20.25" customHeight="1">
      <c r="AH86" s="426"/>
      <c r="AI86" s="426"/>
    </row>
    <row r="87" spans="3:35" ht="18" customHeight="1">
      <c r="AH87" s="426"/>
      <c r="AI87" s="426"/>
    </row>
    <row r="88" spans="3:35" ht="18" customHeight="1"/>
    <row r="89" spans="3:35" ht="18" customHeight="1"/>
    <row r="90" spans="3:35" ht="18" customHeight="1"/>
    <row r="91" spans="3:35" ht="18" customHeight="1"/>
    <row r="92" spans="3:35" ht="18" customHeight="1"/>
    <row r="93" spans="3:35" ht="18" customHeight="1"/>
    <row r="94" spans="3:35" ht="18" customHeight="1"/>
    <row r="95" spans="3:35" ht="18" customHeight="1">
      <c r="C95" s="178">
        <f>SUM(C90:C94)</f>
        <v>0</v>
      </c>
    </row>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sheetData>
  <sheetProtection algorithmName="SHA-512" hashValue="4rPY72QkgVXOGI9nUxKSgW+dOmWftb4xDqTo/R2i20micPmpkSfeWs5LOpBcnLhY6TAQDayxZYu29iC8ud10kA==" saltValue="BuYTWakTePMWihVpmD/ZAg==" spinCount="100000" sheet="1" objects="1" scenarios="1"/>
  <phoneticPr fontId="0" type="noConversion"/>
  <printOptions horizontalCentered="1"/>
  <pageMargins left="0.5" right="0.5" top="0.5" bottom="0.5" header="0.5" footer="0.25"/>
  <pageSetup scale="52" orientation="landscape" r:id="rId1"/>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theme="3" tint="0.79998168889431442"/>
  </sheetPr>
  <dimension ref="A1:L270"/>
  <sheetViews>
    <sheetView showGridLines="0" zoomScale="70" zoomScaleNormal="70" zoomScaleSheetLayoutView="70" zoomScalePageLayoutView="70" workbookViewId="0"/>
  </sheetViews>
  <sheetFormatPr defaultColWidth="9.140625" defaultRowHeight="18.75"/>
  <cols>
    <col min="1" max="1" width="57" style="175" customWidth="1"/>
    <col min="2" max="2" width="1.42578125" style="175" customWidth="1"/>
    <col min="3" max="3" width="21.28515625" style="175" customWidth="1"/>
    <col min="4" max="4" width="9.140625" style="175"/>
    <col min="5" max="5" width="49.42578125" style="175" customWidth="1"/>
    <col min="6" max="6" width="17" style="175" customWidth="1"/>
    <col min="7" max="7" width="25.42578125" style="175" customWidth="1"/>
    <col min="8" max="8" width="1.85546875" style="175" customWidth="1"/>
    <col min="9" max="9" width="11.7109375" style="175" bestFit="1" customWidth="1"/>
    <col min="10" max="10" width="15.42578125" style="175" bestFit="1" customWidth="1"/>
    <col min="11" max="16384" width="9.140625" style="175"/>
  </cols>
  <sheetData>
    <row r="1" spans="1:8" ht="26.25">
      <c r="A1" s="924"/>
      <c r="B1" s="924"/>
      <c r="C1" s="924"/>
      <c r="D1" s="924"/>
      <c r="E1" s="924"/>
      <c r="F1" s="924"/>
      <c r="G1" s="925"/>
    </row>
    <row r="2" spans="1:8" ht="30" customHeight="1" thickBot="1">
      <c r="A2" s="925" t="s">
        <v>172</v>
      </c>
      <c r="B2" s="914" t="str">
        <f>'CHECK SHEET'!D7</f>
        <v>College of the Florida Keys</v>
      </c>
      <c r="C2" s="914"/>
      <c r="D2" s="914"/>
      <c r="E2" s="914"/>
      <c r="F2" s="914"/>
      <c r="G2" s="926"/>
    </row>
    <row r="3" spans="1:8" ht="23.1" customHeight="1">
      <c r="A3" s="911" t="s">
        <v>268</v>
      </c>
      <c r="B3" s="911"/>
      <c r="C3" s="911"/>
      <c r="D3" s="911"/>
      <c r="E3" s="911"/>
      <c r="F3" s="911"/>
      <c r="G3" s="911"/>
    </row>
    <row r="4" spans="1:8" ht="23.45" customHeight="1">
      <c r="A4" s="911" t="s">
        <v>269</v>
      </c>
      <c r="B4" s="911"/>
      <c r="C4" s="911"/>
      <c r="D4" s="911"/>
      <c r="E4" s="911"/>
      <c r="F4" s="911"/>
      <c r="G4" s="911"/>
    </row>
    <row r="5" spans="1:8" ht="23.45" customHeight="1">
      <c r="A5" s="911" t="s">
        <v>727</v>
      </c>
      <c r="B5" s="911"/>
      <c r="C5" s="911"/>
      <c r="D5" s="911"/>
      <c r="E5" s="911"/>
      <c r="F5" s="911"/>
      <c r="G5" s="911"/>
    </row>
    <row r="6" spans="1:8" ht="20.25" customHeight="1">
      <c r="A6" s="927"/>
      <c r="B6" s="927"/>
      <c r="C6" s="927"/>
      <c r="D6" s="927"/>
      <c r="E6" s="927"/>
      <c r="F6" s="927"/>
      <c r="G6" s="927"/>
    </row>
    <row r="7" spans="1:8" ht="38.450000000000003" customHeight="1">
      <c r="A7" s="928" t="s">
        <v>270</v>
      </c>
      <c r="B7" s="928"/>
      <c r="C7" s="928"/>
      <c r="D7" s="928"/>
      <c r="E7" s="928"/>
      <c r="F7" s="928"/>
      <c r="G7" s="928"/>
      <c r="H7" s="181"/>
    </row>
    <row r="8" spans="1:8" ht="20.25" customHeight="1">
      <c r="A8" s="180"/>
      <c r="B8" s="180"/>
      <c r="C8" s="180"/>
      <c r="D8" s="180"/>
      <c r="E8" s="180"/>
      <c r="F8" s="180"/>
      <c r="G8" s="180"/>
      <c r="H8" s="181"/>
    </row>
    <row r="9" spans="1:8" ht="76.349999999999994" customHeight="1">
      <c r="A9" s="509" t="s">
        <v>271</v>
      </c>
      <c r="B9" s="510" t="s">
        <v>272</v>
      </c>
      <c r="C9" s="510"/>
      <c r="D9" s="510"/>
      <c r="E9" s="510"/>
      <c r="F9" s="511" t="s">
        <v>262</v>
      </c>
      <c r="G9" s="512" t="s">
        <v>273</v>
      </c>
    </row>
    <row r="10" spans="1:8" ht="20.25" customHeight="1">
      <c r="A10" s="528" t="s">
        <v>213</v>
      </c>
      <c r="B10" s="529"/>
      <c r="C10" s="529"/>
      <c r="D10" s="529"/>
      <c r="E10" s="529"/>
      <c r="F10" s="530"/>
      <c r="G10" s="531"/>
    </row>
    <row r="11" spans="1:8" ht="20.25" customHeight="1">
      <c r="A11" s="492"/>
      <c r="B11" s="182"/>
      <c r="C11" s="182"/>
      <c r="D11" s="182"/>
      <c r="E11" s="182"/>
      <c r="F11" s="183"/>
      <c r="G11" s="184"/>
    </row>
    <row r="12" spans="1:8" ht="20.25" customHeight="1">
      <c r="A12" s="492" t="s">
        <v>194</v>
      </c>
      <c r="B12" s="182"/>
      <c r="C12" s="182" t="s">
        <v>220</v>
      </c>
      <c r="D12" s="182"/>
      <c r="E12" s="182"/>
      <c r="F12" s="185">
        <v>40101</v>
      </c>
      <c r="G12" s="186">
        <f>+'EXHIBIT C'!H10+'EXHIBIT C(2)'!E13</f>
        <v>126670</v>
      </c>
    </row>
    <row r="13" spans="1:8" ht="20.25" customHeight="1">
      <c r="A13" s="492" t="s">
        <v>194</v>
      </c>
      <c r="B13" s="182"/>
      <c r="C13" s="175" t="s">
        <v>126</v>
      </c>
      <c r="D13" s="182"/>
      <c r="E13" s="182"/>
      <c r="F13" s="187" t="s">
        <v>221</v>
      </c>
      <c r="G13" s="186">
        <f>+'EXHIBIT C'!H11+'EXHIBIT C(2)'!E14</f>
        <v>1080279</v>
      </c>
    </row>
    <row r="14" spans="1:8" ht="20.25" customHeight="1">
      <c r="A14" s="492" t="s">
        <v>194</v>
      </c>
      <c r="B14" s="182"/>
      <c r="C14" s="182" t="s">
        <v>127</v>
      </c>
      <c r="D14" s="182"/>
      <c r="E14" s="182"/>
      <c r="F14" s="187" t="s">
        <v>222</v>
      </c>
      <c r="G14" s="513">
        <f>+'EXHIBIT C'!H12+'EXHIBIT C(2)'!E15</f>
        <v>591049</v>
      </c>
    </row>
    <row r="15" spans="1:8" ht="20.25" customHeight="1">
      <c r="A15" s="492" t="s">
        <v>194</v>
      </c>
      <c r="B15" s="182"/>
      <c r="C15" s="188" t="s">
        <v>274</v>
      </c>
      <c r="D15" s="182"/>
      <c r="E15" s="182"/>
      <c r="F15" s="187" t="s">
        <v>223</v>
      </c>
      <c r="G15" s="513">
        <f>+'EXHIBIT C'!H13+'EXHIBIT C(2)'!E16</f>
        <v>85878</v>
      </c>
    </row>
    <row r="16" spans="1:8" ht="20.25" customHeight="1">
      <c r="A16" s="492" t="s">
        <v>194</v>
      </c>
      <c r="B16" s="182"/>
      <c r="C16" s="188" t="s">
        <v>275</v>
      </c>
      <c r="D16" s="182"/>
      <c r="E16" s="182"/>
      <c r="F16" s="187" t="s">
        <v>224</v>
      </c>
      <c r="G16" s="514">
        <f>+'EXHIBIT C'!H14+'EXHIBIT C(2)'!E17</f>
        <v>19867</v>
      </c>
    </row>
    <row r="17" spans="1:7" ht="20.25" customHeight="1">
      <c r="A17" s="492" t="s">
        <v>194</v>
      </c>
      <c r="B17" s="182"/>
      <c r="C17" s="175" t="s">
        <v>129</v>
      </c>
      <c r="D17" s="182"/>
      <c r="E17" s="182"/>
      <c r="F17" s="185">
        <v>40160</v>
      </c>
      <c r="G17" s="514">
        <f>+'EXHIBIT C'!H15+'EXHIBIT C(2)'!E18</f>
        <v>0</v>
      </c>
    </row>
    <row r="18" spans="1:7" ht="20.25" customHeight="1">
      <c r="A18" s="492"/>
      <c r="B18" s="182"/>
      <c r="C18" s="182"/>
      <c r="D18" s="182"/>
      <c r="E18" s="182"/>
      <c r="F18" s="187"/>
      <c r="G18" s="189"/>
    </row>
    <row r="19" spans="1:7" ht="20.25" customHeight="1">
      <c r="A19" s="493" t="s">
        <v>276</v>
      </c>
      <c r="B19" s="182"/>
      <c r="C19" s="182"/>
      <c r="D19" s="182"/>
      <c r="E19" s="182"/>
      <c r="F19" s="187"/>
      <c r="G19" s="722">
        <f>SUM(G12:G17)</f>
        <v>1903743</v>
      </c>
    </row>
    <row r="20" spans="1:7" ht="20.25" customHeight="1">
      <c r="A20" s="492"/>
      <c r="B20" s="182"/>
      <c r="C20" s="182"/>
      <c r="D20" s="182"/>
      <c r="E20" s="182"/>
      <c r="F20" s="187"/>
      <c r="G20" s="190"/>
    </row>
    <row r="21" spans="1:7" ht="20.25" customHeight="1">
      <c r="A21" s="492" t="s">
        <v>209</v>
      </c>
      <c r="B21" s="182"/>
      <c r="C21" s="182" t="s">
        <v>220</v>
      </c>
      <c r="D21" s="182"/>
      <c r="E21" s="182"/>
      <c r="F21" s="185">
        <v>40301</v>
      </c>
      <c r="G21" s="191">
        <f>+'EXHIBIT C'!F19+'EXHIBIT C(2)'!E22</f>
        <v>21420</v>
      </c>
    </row>
    <row r="22" spans="1:7" ht="20.25" customHeight="1">
      <c r="A22" s="492" t="s">
        <v>209</v>
      </c>
      <c r="B22" s="182"/>
      <c r="C22" s="175" t="s">
        <v>126</v>
      </c>
      <c r="D22" s="182"/>
      <c r="E22" s="182"/>
      <c r="F22" s="187" t="s">
        <v>228</v>
      </c>
      <c r="G22" s="191">
        <f>+'EXHIBIT C'!F20+'EXHIBIT C(2)'!E23</f>
        <v>163898</v>
      </c>
    </row>
    <row r="23" spans="1:7" ht="20.25" customHeight="1">
      <c r="A23" s="492" t="s">
        <v>209</v>
      </c>
      <c r="B23" s="182"/>
      <c r="C23" s="182" t="s">
        <v>127</v>
      </c>
      <c r="D23" s="182"/>
      <c r="E23" s="182"/>
      <c r="F23" s="187" t="s">
        <v>229</v>
      </c>
      <c r="G23" s="196">
        <f>+'EXHIBIT C'!F21+'EXHIBIT C(2)'!E24</f>
        <v>89399</v>
      </c>
    </row>
    <row r="24" spans="1:7" ht="20.25" customHeight="1">
      <c r="A24" s="492" t="s">
        <v>209</v>
      </c>
      <c r="B24" s="182"/>
      <c r="C24" s="188" t="s">
        <v>274</v>
      </c>
      <c r="D24" s="182"/>
      <c r="E24" s="182"/>
      <c r="F24" s="187" t="s">
        <v>230</v>
      </c>
      <c r="G24" s="196">
        <f>+'EXHIBIT C'!F22+'EXHIBIT C(2)'!E25</f>
        <v>13211</v>
      </c>
    </row>
    <row r="25" spans="1:7" ht="20.25" customHeight="1">
      <c r="A25" s="492" t="s">
        <v>209</v>
      </c>
      <c r="B25" s="182"/>
      <c r="C25" s="188" t="s">
        <v>275</v>
      </c>
      <c r="D25" s="182"/>
      <c r="E25" s="182"/>
      <c r="F25" s="187" t="s">
        <v>231</v>
      </c>
      <c r="G25" s="196">
        <f>+'EXHIBIT C'!F23+'EXHIBIT C(2)'!E26</f>
        <v>0</v>
      </c>
    </row>
    <row r="26" spans="1:7" ht="20.25" customHeight="1">
      <c r="A26" s="492" t="s">
        <v>209</v>
      </c>
      <c r="B26" s="182"/>
      <c r="C26" s="175" t="s">
        <v>129</v>
      </c>
      <c r="D26" s="182"/>
      <c r="E26" s="182"/>
      <c r="F26" s="185">
        <v>40360</v>
      </c>
      <c r="G26" s="196">
        <f>+'EXHIBIT C'!F24+'EXHIBIT C(2)'!E27</f>
        <v>0</v>
      </c>
    </row>
    <row r="27" spans="1:7" ht="20.25" customHeight="1">
      <c r="A27" s="492" t="s">
        <v>209</v>
      </c>
      <c r="B27" s="182"/>
      <c r="C27" s="175" t="s">
        <v>775</v>
      </c>
      <c r="D27" s="182"/>
      <c r="E27" s="182"/>
      <c r="F27" s="185" t="s">
        <v>776</v>
      </c>
      <c r="G27" s="196">
        <f>+'EXHIBIT C'!F25+'EXHIBIT C(2)'!E28</f>
        <v>0</v>
      </c>
    </row>
    <row r="28" spans="1:7" ht="20.25" customHeight="1">
      <c r="A28" s="492"/>
      <c r="B28" s="182"/>
      <c r="C28" s="182"/>
      <c r="D28" s="182"/>
      <c r="E28" s="182"/>
      <c r="F28" s="187"/>
      <c r="G28" s="192"/>
    </row>
    <row r="29" spans="1:7" ht="20.25" customHeight="1">
      <c r="A29" s="493" t="s">
        <v>277</v>
      </c>
      <c r="B29" s="182"/>
      <c r="C29" s="182"/>
      <c r="D29" s="182"/>
      <c r="E29" s="182"/>
      <c r="F29" s="187"/>
      <c r="G29" s="723">
        <f>SUM(G21:G26)</f>
        <v>287928</v>
      </c>
    </row>
    <row r="30" spans="1:7" ht="20.25" customHeight="1">
      <c r="A30" s="492"/>
      <c r="B30" s="182"/>
      <c r="C30" s="182"/>
      <c r="D30" s="182"/>
      <c r="E30" s="182"/>
      <c r="F30" s="187"/>
      <c r="G30" s="193"/>
    </row>
    <row r="31" spans="1:7" ht="20.25" customHeight="1">
      <c r="A31" s="492" t="s">
        <v>278</v>
      </c>
      <c r="B31" s="182"/>
      <c r="C31" s="853" t="s">
        <v>239</v>
      </c>
      <c r="D31" s="853"/>
      <c r="E31" s="853"/>
      <c r="F31" s="187" t="s">
        <v>240</v>
      </c>
      <c r="G31" s="194">
        <f>'EXHIBIT C'!H33</f>
        <v>0</v>
      </c>
    </row>
    <row r="32" spans="1:7" ht="20.25" customHeight="1">
      <c r="A32" s="492" t="s">
        <v>278</v>
      </c>
      <c r="B32" s="182"/>
      <c r="C32" s="175" t="s">
        <v>241</v>
      </c>
      <c r="D32" s="182"/>
      <c r="E32" s="182"/>
      <c r="F32" s="187" t="s">
        <v>242</v>
      </c>
      <c r="G32" s="194">
        <f>'EXHIBIT C'!H34</f>
        <v>0</v>
      </c>
    </row>
    <row r="33" spans="1:7" ht="20.25" customHeight="1">
      <c r="A33" s="492" t="s">
        <v>279</v>
      </c>
      <c r="B33" s="182"/>
      <c r="C33" s="182" t="s">
        <v>239</v>
      </c>
      <c r="D33" s="182"/>
      <c r="E33" s="182"/>
      <c r="F33" s="187" t="s">
        <v>240</v>
      </c>
      <c r="G33" s="194">
        <f>'EXHIBIT C'!H35</f>
        <v>0</v>
      </c>
    </row>
    <row r="34" spans="1:7" ht="20.25" customHeight="1">
      <c r="A34" s="492" t="s">
        <v>279</v>
      </c>
      <c r="B34" s="182"/>
      <c r="C34" s="175" t="s">
        <v>241</v>
      </c>
      <c r="D34" s="182"/>
      <c r="E34" s="182"/>
      <c r="F34" s="187" t="s">
        <v>242</v>
      </c>
      <c r="G34" s="194">
        <f>'EXHIBIT C'!H36</f>
        <v>0</v>
      </c>
    </row>
    <row r="35" spans="1:7" ht="20.25" customHeight="1">
      <c r="A35" s="492"/>
      <c r="B35" s="182"/>
      <c r="C35" s="182"/>
      <c r="D35" s="182"/>
      <c r="E35" s="182"/>
      <c r="F35" s="187"/>
      <c r="G35" s="195"/>
    </row>
    <row r="36" spans="1:7" ht="20.25" customHeight="1">
      <c r="A36" s="493" t="s">
        <v>280</v>
      </c>
      <c r="B36" s="182"/>
      <c r="C36" s="182"/>
      <c r="D36" s="182"/>
      <c r="E36" s="182"/>
      <c r="F36" s="187"/>
      <c r="G36" s="723">
        <f>SUM(G31:G34)</f>
        <v>0</v>
      </c>
    </row>
    <row r="37" spans="1:7" ht="20.25" customHeight="1">
      <c r="A37" s="492"/>
      <c r="B37" s="182"/>
      <c r="C37" s="182"/>
      <c r="D37" s="182"/>
      <c r="E37" s="182"/>
      <c r="F37" s="187"/>
      <c r="G37" s="192"/>
    </row>
    <row r="38" spans="1:7" ht="20.25" customHeight="1">
      <c r="A38" s="492" t="s">
        <v>281</v>
      </c>
      <c r="B38" s="182"/>
      <c r="C38" s="182" t="s">
        <v>239</v>
      </c>
      <c r="D38" s="182"/>
      <c r="E38" s="182"/>
      <c r="F38" s="187" t="s">
        <v>246</v>
      </c>
      <c r="G38" s="196">
        <f>'EXHIBIT C'!F40</f>
        <v>0</v>
      </c>
    </row>
    <row r="39" spans="1:7" ht="20.25" customHeight="1">
      <c r="A39" s="492" t="s">
        <v>281</v>
      </c>
      <c r="B39" s="182"/>
      <c r="C39" s="854" t="s">
        <v>241</v>
      </c>
      <c r="D39" s="854"/>
      <c r="E39" s="854"/>
      <c r="F39" s="187" t="s">
        <v>247</v>
      </c>
      <c r="G39" s="196">
        <f>'EXHIBIT C'!F41</f>
        <v>0</v>
      </c>
    </row>
    <row r="40" spans="1:7" ht="20.25" customHeight="1">
      <c r="A40" s="492" t="s">
        <v>282</v>
      </c>
      <c r="B40" s="182"/>
      <c r="C40" s="182" t="s">
        <v>239</v>
      </c>
      <c r="D40" s="182"/>
      <c r="E40" s="182"/>
      <c r="F40" s="187" t="s">
        <v>246</v>
      </c>
      <c r="G40" s="196">
        <f>'EXHIBIT C'!F42</f>
        <v>0</v>
      </c>
    </row>
    <row r="41" spans="1:7" ht="20.25" customHeight="1">
      <c r="A41" s="492" t="s">
        <v>282</v>
      </c>
      <c r="B41" s="182"/>
      <c r="C41" s="854" t="s">
        <v>241</v>
      </c>
      <c r="D41" s="854"/>
      <c r="E41" s="854"/>
      <c r="F41" s="187" t="s">
        <v>247</v>
      </c>
      <c r="G41" s="196">
        <f>'EXHIBIT C'!F43</f>
        <v>0</v>
      </c>
    </row>
    <row r="42" spans="1:7" ht="20.25" customHeight="1">
      <c r="A42" s="492"/>
      <c r="B42" s="182"/>
      <c r="C42" s="182"/>
      <c r="D42" s="182"/>
      <c r="E42" s="182"/>
      <c r="F42" s="187"/>
      <c r="G42" s="192"/>
    </row>
    <row r="43" spans="1:7" ht="20.25" customHeight="1">
      <c r="A43" s="493" t="s">
        <v>283</v>
      </c>
      <c r="B43" s="182"/>
      <c r="C43" s="182"/>
      <c r="D43" s="182"/>
      <c r="E43" s="182"/>
      <c r="F43" s="187"/>
      <c r="G43" s="723">
        <f>SUM(G38:G42)</f>
        <v>0</v>
      </c>
    </row>
    <row r="44" spans="1:7" ht="20.25" customHeight="1">
      <c r="A44" s="492"/>
      <c r="B44" s="182"/>
      <c r="C44" s="182"/>
      <c r="D44" s="182"/>
      <c r="E44" s="182"/>
      <c r="F44" s="187"/>
      <c r="G44" s="193"/>
    </row>
    <row r="45" spans="1:7" ht="20.25" customHeight="1">
      <c r="A45" s="493" t="s">
        <v>284</v>
      </c>
      <c r="B45" s="182"/>
      <c r="C45" s="182"/>
      <c r="D45" s="182"/>
      <c r="E45" s="182"/>
      <c r="F45" s="187"/>
      <c r="G45" s="724">
        <f>G19+G29+G36+G43</f>
        <v>2191671</v>
      </c>
    </row>
    <row r="46" spans="1:7" ht="20.25" customHeight="1">
      <c r="A46" s="492"/>
      <c r="B46" s="182"/>
      <c r="C46" s="182"/>
      <c r="D46" s="182"/>
      <c r="E46" s="182"/>
      <c r="F46" s="187"/>
      <c r="G46" s="192"/>
    </row>
    <row r="47" spans="1:7" ht="20.25" customHeight="1">
      <c r="A47" s="492" t="s">
        <v>285</v>
      </c>
      <c r="B47" s="182"/>
      <c r="C47" s="182"/>
      <c r="D47" s="182"/>
      <c r="E47" s="182"/>
      <c r="F47" s="187" t="s">
        <v>286</v>
      </c>
      <c r="G47" s="442">
        <v>0</v>
      </c>
    </row>
    <row r="48" spans="1:7" ht="20.25" customHeight="1">
      <c r="A48" s="492" t="s">
        <v>287</v>
      </c>
      <c r="B48" s="197"/>
      <c r="C48" s="197"/>
      <c r="D48" s="197"/>
      <c r="E48" s="197"/>
      <c r="F48" s="198" t="s">
        <v>288</v>
      </c>
      <c r="G48" s="442">
        <f>125000+24000</f>
        <v>149000</v>
      </c>
    </row>
    <row r="49" spans="1:7" ht="20.25" customHeight="1">
      <c r="A49" s="492" t="s">
        <v>289</v>
      </c>
      <c r="C49" s="197"/>
      <c r="D49" s="197"/>
      <c r="E49" s="197"/>
      <c r="F49" s="198" t="s">
        <v>290</v>
      </c>
      <c r="G49" s="442">
        <v>0</v>
      </c>
    </row>
    <row r="50" spans="1:7" ht="20.25" customHeight="1">
      <c r="A50" s="492" t="s">
        <v>291</v>
      </c>
      <c r="B50" s="182"/>
      <c r="C50" s="182"/>
      <c r="D50" s="182"/>
      <c r="E50" s="182"/>
      <c r="F50" s="187" t="s">
        <v>292</v>
      </c>
      <c r="G50" s="442">
        <f>4500+50000+10000</f>
        <v>64500</v>
      </c>
    </row>
    <row r="51" spans="1:7" ht="20.25" customHeight="1">
      <c r="A51" s="492" t="s">
        <v>293</v>
      </c>
      <c r="B51" s="182"/>
      <c r="C51" s="182"/>
      <c r="D51" s="182"/>
      <c r="E51" s="182"/>
      <c r="F51" s="187" t="s">
        <v>294</v>
      </c>
      <c r="G51" s="442">
        <v>620505</v>
      </c>
    </row>
    <row r="52" spans="1:7" ht="20.25" customHeight="1">
      <c r="A52" s="492" t="s">
        <v>295</v>
      </c>
      <c r="B52" s="182"/>
      <c r="C52" s="182"/>
      <c r="D52" s="182"/>
      <c r="E52" s="182"/>
      <c r="F52" s="185">
        <v>40450</v>
      </c>
      <c r="G52" s="442">
        <v>0</v>
      </c>
    </row>
    <row r="53" spans="1:7" ht="20.25" customHeight="1">
      <c r="A53" s="492" t="s">
        <v>296</v>
      </c>
      <c r="B53" s="182"/>
      <c r="C53" s="182"/>
      <c r="D53" s="182"/>
      <c r="E53" s="182"/>
      <c r="F53" s="187" t="s">
        <v>297</v>
      </c>
      <c r="G53" s="442">
        <v>30000</v>
      </c>
    </row>
    <row r="54" spans="1:7" ht="20.25" customHeight="1">
      <c r="A54" s="492" t="s">
        <v>298</v>
      </c>
      <c r="B54" s="182"/>
      <c r="C54" s="182"/>
      <c r="D54" s="182"/>
      <c r="E54" s="182"/>
      <c r="F54" s="198" t="s">
        <v>299</v>
      </c>
      <c r="G54" s="442">
        <v>0</v>
      </c>
    </row>
    <row r="55" spans="1:7" ht="20.25" customHeight="1">
      <c r="A55" s="492" t="s">
        <v>300</v>
      </c>
      <c r="B55" s="182"/>
      <c r="C55" s="182"/>
      <c r="D55" s="182"/>
      <c r="E55" s="182"/>
      <c r="F55" s="187" t="s">
        <v>301</v>
      </c>
      <c r="G55" s="442">
        <v>5000</v>
      </c>
    </row>
    <row r="56" spans="1:7" ht="20.25" customHeight="1">
      <c r="A56" s="492" t="s">
        <v>302</v>
      </c>
      <c r="B56" s="182"/>
      <c r="C56" s="182"/>
      <c r="D56" s="182"/>
      <c r="E56" s="182"/>
      <c r="F56" s="198" t="s">
        <v>303</v>
      </c>
      <c r="G56" s="442">
        <v>0</v>
      </c>
    </row>
    <row r="57" spans="1:7" ht="20.25" customHeight="1">
      <c r="A57" s="492" t="s">
        <v>304</v>
      </c>
      <c r="B57" s="182"/>
      <c r="C57" s="182"/>
      <c r="D57" s="182"/>
      <c r="E57" s="182"/>
      <c r="F57" s="187" t="s">
        <v>305</v>
      </c>
      <c r="G57" s="442">
        <v>50</v>
      </c>
    </row>
    <row r="58" spans="1:7" ht="20.25" customHeight="1">
      <c r="A58" s="492" t="s">
        <v>306</v>
      </c>
      <c r="B58" s="182"/>
      <c r="C58" s="182"/>
      <c r="D58" s="182"/>
      <c r="E58" s="182"/>
      <c r="F58" s="187" t="s">
        <v>307</v>
      </c>
      <c r="G58" s="442">
        <v>0</v>
      </c>
    </row>
    <row r="59" spans="1:7" ht="20.25" customHeight="1">
      <c r="A59" s="492" t="s">
        <v>308</v>
      </c>
      <c r="B59" s="182"/>
      <c r="C59" s="182"/>
      <c r="D59" s="182"/>
      <c r="E59" s="182"/>
      <c r="F59" s="199" t="s">
        <v>309</v>
      </c>
      <c r="G59" s="442">
        <v>114327</v>
      </c>
    </row>
    <row r="60" spans="1:7" ht="20.25" customHeight="1">
      <c r="A60" s="492" t="s">
        <v>310</v>
      </c>
      <c r="B60" s="182"/>
      <c r="C60" s="182"/>
      <c r="D60" s="182"/>
      <c r="E60" s="182"/>
      <c r="F60" s="187" t="s">
        <v>311</v>
      </c>
      <c r="G60" s="442">
        <v>5000</v>
      </c>
    </row>
    <row r="61" spans="1:7" ht="20.25" customHeight="1">
      <c r="A61" s="492" t="s">
        <v>312</v>
      </c>
      <c r="B61" s="182"/>
      <c r="C61" s="182"/>
      <c r="D61" s="182"/>
      <c r="E61" s="182"/>
      <c r="F61" s="198" t="s">
        <v>313</v>
      </c>
      <c r="G61" s="442">
        <v>0</v>
      </c>
    </row>
    <row r="62" spans="1:7" ht="20.25" customHeight="1">
      <c r="A62" s="492" t="s">
        <v>314</v>
      </c>
      <c r="B62" s="182"/>
      <c r="C62" s="182"/>
      <c r="D62" s="182"/>
      <c r="E62" s="182"/>
      <c r="F62" s="198" t="s">
        <v>315</v>
      </c>
      <c r="G62" s="442">
        <v>0</v>
      </c>
    </row>
    <row r="63" spans="1:7" ht="20.25" customHeight="1">
      <c r="A63" s="492"/>
      <c r="B63" s="182"/>
      <c r="C63" s="182"/>
      <c r="D63" s="182"/>
      <c r="E63" s="182"/>
      <c r="F63" s="187"/>
      <c r="G63" s="725"/>
    </row>
    <row r="64" spans="1:7" ht="20.25" customHeight="1">
      <c r="A64" s="493" t="s">
        <v>316</v>
      </c>
      <c r="B64" s="182"/>
      <c r="C64" s="182"/>
      <c r="D64" s="182"/>
      <c r="E64" s="182"/>
      <c r="F64" s="187"/>
      <c r="G64" s="726">
        <f>SUM(G45:G62)</f>
        <v>3180053</v>
      </c>
    </row>
    <row r="65" spans="1:7" ht="20.25" customHeight="1">
      <c r="A65" s="492"/>
      <c r="B65" s="182"/>
      <c r="C65" s="182"/>
      <c r="D65" s="182"/>
      <c r="E65" s="182"/>
      <c r="F65" s="187"/>
      <c r="G65" s="192"/>
    </row>
    <row r="66" spans="1:7" ht="20.25" customHeight="1">
      <c r="A66" s="855" t="s">
        <v>317</v>
      </c>
      <c r="B66" s="856"/>
      <c r="C66" s="856"/>
      <c r="D66" s="856"/>
      <c r="E66" s="856"/>
      <c r="F66" s="857"/>
      <c r="G66" s="727"/>
    </row>
    <row r="67" spans="1:7" ht="20.25" customHeight="1">
      <c r="A67" s="492"/>
      <c r="B67" s="182"/>
      <c r="C67" s="182"/>
      <c r="D67" s="182"/>
      <c r="E67" s="182"/>
      <c r="F67" s="187"/>
      <c r="G67" s="192"/>
    </row>
    <row r="68" spans="1:7" ht="20.25" customHeight="1">
      <c r="A68" s="492" t="s">
        <v>318</v>
      </c>
      <c r="B68" s="182"/>
      <c r="C68" s="182"/>
      <c r="D68" s="182"/>
      <c r="E68" s="182"/>
      <c r="F68" s="187" t="s">
        <v>319</v>
      </c>
      <c r="G68" s="442">
        <v>0</v>
      </c>
    </row>
    <row r="69" spans="1:7" ht="20.25" customHeight="1">
      <c r="A69" s="492" t="s">
        <v>320</v>
      </c>
      <c r="B69" s="182"/>
      <c r="C69" s="182"/>
      <c r="D69" s="182"/>
      <c r="E69" s="182"/>
      <c r="F69" s="187" t="s">
        <v>321</v>
      </c>
      <c r="G69" s="442">
        <v>150000</v>
      </c>
    </row>
    <row r="70" spans="1:7" ht="20.25" customHeight="1">
      <c r="A70" s="492" t="s">
        <v>322</v>
      </c>
      <c r="B70" s="182"/>
      <c r="C70" s="182"/>
      <c r="D70" s="182"/>
      <c r="E70" s="182"/>
      <c r="F70" s="187" t="s">
        <v>323</v>
      </c>
      <c r="G70" s="442">
        <v>0</v>
      </c>
    </row>
    <row r="71" spans="1:7" ht="20.25" customHeight="1">
      <c r="A71" s="492"/>
      <c r="B71" s="182"/>
      <c r="C71" s="182"/>
      <c r="D71" s="182"/>
      <c r="E71" s="182"/>
      <c r="F71" s="187"/>
      <c r="G71" s="725"/>
    </row>
    <row r="72" spans="1:7" ht="20.25" customHeight="1">
      <c r="A72" s="493" t="s">
        <v>324</v>
      </c>
      <c r="B72" s="182"/>
      <c r="C72" s="182"/>
      <c r="D72" s="182"/>
      <c r="E72" s="182"/>
      <c r="F72" s="187"/>
      <c r="G72" s="220">
        <f>SUM(G68:G70)</f>
        <v>150000</v>
      </c>
    </row>
    <row r="73" spans="1:7" ht="20.25" customHeight="1">
      <c r="A73" s="728"/>
      <c r="B73" s="567"/>
      <c r="C73" s="567"/>
      <c r="D73" s="567"/>
      <c r="E73" s="567"/>
      <c r="F73" s="568"/>
      <c r="G73" s="729"/>
    </row>
    <row r="74" spans="1:7" ht="20.25" customHeight="1">
      <c r="A74" s="855" t="s">
        <v>325</v>
      </c>
      <c r="B74" s="856"/>
      <c r="C74" s="856"/>
      <c r="D74" s="856"/>
      <c r="E74" s="856"/>
      <c r="F74" s="857"/>
      <c r="G74" s="621"/>
    </row>
    <row r="75" spans="1:7" ht="20.25" customHeight="1">
      <c r="A75" s="492"/>
      <c r="B75" s="182"/>
      <c r="C75" s="182"/>
      <c r="D75" s="182"/>
      <c r="E75" s="182"/>
      <c r="F75" s="187"/>
      <c r="G75" s="200"/>
    </row>
    <row r="76" spans="1:7" ht="20.25" customHeight="1">
      <c r="A76" s="492" t="s">
        <v>326</v>
      </c>
      <c r="B76" s="182"/>
      <c r="C76" s="182"/>
      <c r="D76" s="182"/>
      <c r="E76" s="182"/>
      <c r="F76" s="187" t="s">
        <v>327</v>
      </c>
      <c r="G76" s="515">
        <f>'CHECK SHEET'!D84</f>
        <v>9205482.6022929847</v>
      </c>
    </row>
    <row r="77" spans="1:7" ht="20.25" customHeight="1">
      <c r="A77" s="492" t="s">
        <v>696</v>
      </c>
      <c r="B77" s="182"/>
      <c r="C77" s="182"/>
      <c r="D77" s="182"/>
      <c r="E77" s="182"/>
      <c r="F77" s="185">
        <v>42130</v>
      </c>
      <c r="G77" s="516">
        <v>338573</v>
      </c>
    </row>
    <row r="78" spans="1:7" ht="20.25" customHeight="1">
      <c r="A78" s="494" t="s">
        <v>328</v>
      </c>
      <c r="B78" s="495"/>
      <c r="C78" s="495"/>
      <c r="D78" s="495"/>
      <c r="E78" s="495"/>
      <c r="F78" s="201" t="s">
        <v>329</v>
      </c>
      <c r="G78" s="517">
        <v>55645</v>
      </c>
    </row>
    <row r="79" spans="1:7" ht="20.25" customHeight="1">
      <c r="A79" s="494" t="s">
        <v>330</v>
      </c>
      <c r="B79" s="495"/>
      <c r="C79" s="495"/>
      <c r="D79" s="495"/>
      <c r="E79" s="495"/>
      <c r="F79" s="201" t="s">
        <v>331</v>
      </c>
      <c r="G79" s="516">
        <v>0</v>
      </c>
    </row>
    <row r="80" spans="1:7" ht="20.25" customHeight="1">
      <c r="A80" s="492" t="s">
        <v>332</v>
      </c>
      <c r="B80" s="182"/>
      <c r="C80" s="182"/>
      <c r="D80" s="182"/>
      <c r="E80" s="182"/>
      <c r="F80" s="187" t="s">
        <v>333</v>
      </c>
      <c r="G80" s="516">
        <v>500</v>
      </c>
    </row>
    <row r="81" spans="1:10" ht="20.25" customHeight="1">
      <c r="A81" s="492" t="s">
        <v>714</v>
      </c>
      <c r="B81" s="182"/>
      <c r="C81" s="182"/>
      <c r="D81" s="182"/>
      <c r="E81" s="182"/>
      <c r="F81" s="187" t="s">
        <v>334</v>
      </c>
      <c r="G81" s="516">
        <v>50000</v>
      </c>
    </row>
    <row r="82" spans="1:10" ht="20.25" customHeight="1">
      <c r="A82" s="492" t="s">
        <v>335</v>
      </c>
      <c r="B82" s="182"/>
      <c r="C82" s="182"/>
      <c r="D82" s="182"/>
      <c r="E82" s="182"/>
      <c r="F82" s="187" t="s">
        <v>336</v>
      </c>
      <c r="G82" s="515">
        <f>'CHECK SHEET'!D86</f>
        <v>1571784.3977070146</v>
      </c>
    </row>
    <row r="83" spans="1:10" ht="20.25" customHeight="1">
      <c r="A83" s="496" t="s">
        <v>337</v>
      </c>
      <c r="B83" s="497"/>
      <c r="C83" s="497"/>
      <c r="D83" s="497"/>
      <c r="E83" s="497"/>
      <c r="F83" s="200" t="s">
        <v>338</v>
      </c>
      <c r="G83" s="516">
        <v>0</v>
      </c>
    </row>
    <row r="84" spans="1:10" ht="20.25" customHeight="1">
      <c r="A84" s="492" t="s">
        <v>339</v>
      </c>
      <c r="B84" s="182"/>
      <c r="C84" s="182"/>
      <c r="D84" s="182"/>
      <c r="E84" s="182"/>
      <c r="F84" s="187" t="s">
        <v>340</v>
      </c>
      <c r="G84" s="516">
        <v>38000</v>
      </c>
    </row>
    <row r="85" spans="1:10" ht="20.25" customHeight="1">
      <c r="A85" s="492"/>
      <c r="B85" s="182"/>
      <c r="C85" s="182"/>
      <c r="D85" s="182"/>
      <c r="E85" s="182"/>
      <c r="F85" s="187"/>
      <c r="G85" s="730"/>
    </row>
    <row r="86" spans="1:10" ht="20.25" customHeight="1">
      <c r="A86" s="493" t="s">
        <v>341</v>
      </c>
      <c r="B86" s="182"/>
      <c r="C86" s="182"/>
      <c r="D86" s="182"/>
      <c r="E86" s="182"/>
      <c r="F86" s="187"/>
      <c r="G86" s="221">
        <f>SUM(G76:G84)</f>
        <v>11259985</v>
      </c>
    </row>
    <row r="87" spans="1:10" ht="20.25" customHeight="1">
      <c r="A87" s="728"/>
      <c r="B87" s="567"/>
      <c r="C87" s="567"/>
      <c r="D87" s="567"/>
      <c r="E87" s="567"/>
      <c r="F87" s="568"/>
      <c r="G87" s="729"/>
    </row>
    <row r="88" spans="1:10" ht="20.25" customHeight="1">
      <c r="A88" s="858" t="s">
        <v>342</v>
      </c>
      <c r="B88" s="859"/>
      <c r="C88" s="859"/>
      <c r="D88" s="859"/>
      <c r="E88" s="859"/>
      <c r="F88" s="860"/>
      <c r="G88" s="621"/>
    </row>
    <row r="89" spans="1:10" ht="20.25" customHeight="1">
      <c r="A89" s="492"/>
      <c r="B89" s="182"/>
      <c r="C89" s="182"/>
      <c r="D89" s="182"/>
      <c r="E89" s="182"/>
      <c r="F89" s="187"/>
      <c r="G89" s="200"/>
    </row>
    <row r="90" spans="1:10" ht="20.25" customHeight="1">
      <c r="A90" s="492" t="s">
        <v>343</v>
      </c>
      <c r="B90" s="182"/>
      <c r="C90" s="182"/>
      <c r="D90" s="182"/>
      <c r="E90" s="182"/>
      <c r="F90" s="187" t="s">
        <v>344</v>
      </c>
      <c r="G90" s="445">
        <v>0</v>
      </c>
    </row>
    <row r="91" spans="1:10" ht="20.25" customHeight="1">
      <c r="A91" s="492" t="s">
        <v>345</v>
      </c>
      <c r="B91" s="182"/>
      <c r="C91" s="182"/>
      <c r="D91" s="182"/>
      <c r="E91" s="182"/>
      <c r="F91" s="1006">
        <v>43518</v>
      </c>
      <c r="G91" s="518">
        <v>0</v>
      </c>
      <c r="J91" s="202"/>
    </row>
    <row r="92" spans="1:10" ht="20.25" customHeight="1">
      <c r="A92" s="492" t="s">
        <v>346</v>
      </c>
      <c r="B92" s="182"/>
      <c r="C92" s="182"/>
      <c r="D92" s="182"/>
      <c r="E92" s="182"/>
      <c r="F92" s="1006">
        <v>43519</v>
      </c>
      <c r="G92" s="518">
        <v>0</v>
      </c>
    </row>
    <row r="93" spans="1:10" ht="20.25" customHeight="1">
      <c r="A93" s="492" t="s">
        <v>7</v>
      </c>
      <c r="B93" s="182"/>
      <c r="C93" s="182"/>
      <c r="D93" s="182"/>
      <c r="E93" s="182"/>
      <c r="F93" s="205">
        <v>43521</v>
      </c>
      <c r="G93" s="518">
        <v>0</v>
      </c>
    </row>
    <row r="94" spans="1:10" ht="20.25" customHeight="1">
      <c r="A94" s="492" t="s">
        <v>8</v>
      </c>
      <c r="B94" s="182"/>
      <c r="C94" s="182"/>
      <c r="D94" s="182"/>
      <c r="E94" s="182"/>
      <c r="F94" s="205">
        <v>43526</v>
      </c>
      <c r="G94" s="518">
        <v>0</v>
      </c>
    </row>
    <row r="95" spans="1:10" ht="20.25" customHeight="1">
      <c r="A95" s="492" t="s">
        <v>347</v>
      </c>
      <c r="B95" s="182"/>
      <c r="C95" s="182"/>
      <c r="D95" s="182"/>
      <c r="E95" s="182"/>
      <c r="F95" s="187" t="s">
        <v>348</v>
      </c>
      <c r="G95" s="442">
        <v>62000</v>
      </c>
    </row>
    <row r="96" spans="1:10" ht="20.25" customHeight="1">
      <c r="A96" s="600"/>
      <c r="B96" s="569"/>
      <c r="C96" s="569"/>
      <c r="D96" s="569"/>
      <c r="E96" s="569"/>
      <c r="F96" s="585"/>
      <c r="G96" s="730"/>
    </row>
    <row r="97" spans="1:7" ht="20.25" customHeight="1">
      <c r="A97" s="493" t="s">
        <v>349</v>
      </c>
      <c r="B97" s="182"/>
      <c r="C97" s="182"/>
      <c r="D97" s="182"/>
      <c r="E97" s="182"/>
      <c r="F97" s="203"/>
      <c r="G97" s="731">
        <f>SUM(G90:G95)</f>
        <v>62000</v>
      </c>
    </row>
    <row r="98" spans="1:7" ht="20.25" customHeight="1">
      <c r="A98" s="492"/>
      <c r="B98" s="182"/>
      <c r="C98" s="182"/>
      <c r="D98" s="182"/>
      <c r="E98" s="182"/>
      <c r="F98" s="187"/>
      <c r="G98" s="204"/>
    </row>
    <row r="99" spans="1:7" ht="20.25" customHeight="1">
      <c r="A99" s="861" t="s">
        <v>350</v>
      </c>
      <c r="B99" s="862"/>
      <c r="C99" s="862"/>
      <c r="D99" s="862"/>
      <c r="E99" s="862"/>
      <c r="F99" s="863"/>
      <c r="G99" s="732"/>
    </row>
    <row r="100" spans="1:7" ht="20.25" customHeight="1">
      <c r="A100" s="492"/>
      <c r="B100" s="182"/>
      <c r="C100" s="182"/>
      <c r="D100" s="182"/>
      <c r="E100" s="182"/>
      <c r="F100" s="187"/>
      <c r="G100" s="204"/>
    </row>
    <row r="101" spans="1:7" ht="20.25" customHeight="1">
      <c r="A101" s="492" t="s">
        <v>351</v>
      </c>
      <c r="B101" s="182"/>
      <c r="C101" s="182"/>
      <c r="D101" s="182"/>
      <c r="E101" s="182"/>
      <c r="F101" s="187" t="s">
        <v>352</v>
      </c>
      <c r="G101" s="445">
        <v>0</v>
      </c>
    </row>
    <row r="102" spans="1:7" ht="20.25" customHeight="1">
      <c r="A102" s="492" t="s">
        <v>353</v>
      </c>
      <c r="B102" s="182"/>
      <c r="C102" s="182"/>
      <c r="D102" s="182"/>
      <c r="E102" s="182"/>
      <c r="F102" s="187" t="s">
        <v>354</v>
      </c>
      <c r="G102" s="443">
        <v>0</v>
      </c>
    </row>
    <row r="103" spans="1:7" ht="20.25" customHeight="1">
      <c r="A103" s="492" t="s">
        <v>355</v>
      </c>
      <c r="B103" s="182"/>
      <c r="C103" s="182"/>
      <c r="D103" s="182"/>
      <c r="E103" s="182"/>
      <c r="F103" s="205">
        <v>44400</v>
      </c>
      <c r="G103" s="444">
        <v>75000</v>
      </c>
    </row>
    <row r="104" spans="1:7" ht="20.25" customHeight="1">
      <c r="A104" s="492" t="s">
        <v>356</v>
      </c>
      <c r="B104" s="182"/>
      <c r="C104" s="182"/>
      <c r="D104" s="182"/>
      <c r="E104" s="182"/>
      <c r="F104" s="187" t="s">
        <v>357</v>
      </c>
      <c r="G104" s="443">
        <v>0</v>
      </c>
    </row>
    <row r="105" spans="1:7" ht="20.25" customHeight="1">
      <c r="A105" s="492"/>
      <c r="B105" s="182"/>
      <c r="C105" s="182"/>
      <c r="D105" s="182"/>
      <c r="E105" s="182"/>
      <c r="F105" s="187"/>
      <c r="G105" s="733"/>
    </row>
    <row r="106" spans="1:7" ht="20.25" customHeight="1">
      <c r="A106" s="493" t="s">
        <v>358</v>
      </c>
      <c r="B106" s="182"/>
      <c r="C106" s="182"/>
      <c r="D106" s="182"/>
      <c r="E106" s="182"/>
      <c r="F106" s="187"/>
      <c r="G106" s="731">
        <f>SUM(G101:G104)</f>
        <v>75000</v>
      </c>
    </row>
    <row r="107" spans="1:7" ht="20.25" customHeight="1">
      <c r="A107" s="492"/>
      <c r="B107" s="182"/>
      <c r="C107" s="182"/>
      <c r="D107" s="182"/>
      <c r="E107" s="182"/>
      <c r="F107" s="187"/>
      <c r="G107" s="204"/>
    </row>
    <row r="108" spans="1:7" ht="20.25" customHeight="1">
      <c r="A108" s="855" t="s">
        <v>359</v>
      </c>
      <c r="B108" s="856"/>
      <c r="C108" s="856"/>
      <c r="D108" s="856"/>
      <c r="E108" s="856"/>
      <c r="F108" s="857"/>
      <c r="G108" s="734"/>
    </row>
    <row r="109" spans="1:7" ht="20.25" customHeight="1">
      <c r="A109" s="492"/>
      <c r="B109" s="182"/>
      <c r="C109" s="182"/>
      <c r="D109" s="182"/>
      <c r="E109" s="182"/>
      <c r="F109" s="187"/>
      <c r="G109" s="204"/>
    </row>
    <row r="110" spans="1:7" ht="20.25" customHeight="1">
      <c r="A110" s="492" t="s">
        <v>360</v>
      </c>
      <c r="B110" s="182"/>
      <c r="C110" s="182"/>
      <c r="D110" s="182"/>
      <c r="E110" s="182"/>
      <c r="F110" s="187" t="s">
        <v>361</v>
      </c>
      <c r="G110" s="445">
        <v>1000</v>
      </c>
    </row>
    <row r="111" spans="1:7" ht="20.25" customHeight="1">
      <c r="A111" s="492" t="s">
        <v>362</v>
      </c>
      <c r="B111" s="182"/>
      <c r="C111" s="182"/>
      <c r="D111" s="182"/>
      <c r="E111" s="182"/>
      <c r="F111" s="187" t="s">
        <v>363</v>
      </c>
      <c r="G111" s="443">
        <v>6000</v>
      </c>
    </row>
    <row r="112" spans="1:7" ht="20.25" customHeight="1">
      <c r="A112" s="492" t="s">
        <v>364</v>
      </c>
      <c r="B112" s="182"/>
      <c r="C112" s="182"/>
      <c r="D112" s="182"/>
      <c r="E112" s="182"/>
      <c r="F112" s="187" t="s">
        <v>365</v>
      </c>
      <c r="G112" s="443">
        <v>0</v>
      </c>
    </row>
    <row r="113" spans="1:7" ht="20.25" customHeight="1">
      <c r="A113" s="492" t="s">
        <v>366</v>
      </c>
      <c r="B113" s="182"/>
      <c r="C113" s="182"/>
      <c r="D113" s="182"/>
      <c r="E113" s="182"/>
      <c r="F113" s="187" t="s">
        <v>367</v>
      </c>
      <c r="G113" s="443">
        <v>0</v>
      </c>
    </row>
    <row r="114" spans="1:7" ht="20.25" customHeight="1">
      <c r="A114" s="492" t="s">
        <v>368</v>
      </c>
      <c r="B114" s="182"/>
      <c r="C114" s="182"/>
      <c r="D114" s="182"/>
      <c r="E114" s="182"/>
      <c r="F114" s="187" t="s">
        <v>369</v>
      </c>
      <c r="G114" s="1078">
        <v>0</v>
      </c>
    </row>
    <row r="115" spans="1:7" ht="20.25" customHeight="1">
      <c r="A115" s="492"/>
      <c r="B115" s="182"/>
      <c r="C115" s="182"/>
      <c r="D115" s="182"/>
      <c r="E115" s="182"/>
      <c r="F115" s="187"/>
      <c r="G115" s="733"/>
    </row>
    <row r="116" spans="1:7" ht="20.25" customHeight="1">
      <c r="A116" s="735" t="s">
        <v>370</v>
      </c>
      <c r="B116" s="736"/>
      <c r="C116" s="736"/>
      <c r="D116" s="736"/>
      <c r="E116" s="736"/>
      <c r="F116" s="737"/>
      <c r="G116" s="731">
        <f>SUM(G110:G114)</f>
        <v>7000</v>
      </c>
    </row>
    <row r="117" spans="1:7" ht="20.25" customHeight="1">
      <c r="A117" s="492"/>
      <c r="B117" s="182"/>
      <c r="C117" s="182"/>
      <c r="D117" s="182"/>
      <c r="E117" s="182"/>
      <c r="F117" s="498"/>
      <c r="G117" s="499"/>
    </row>
    <row r="118" spans="1:7" ht="20.25" customHeight="1">
      <c r="A118" s="738" t="s">
        <v>371</v>
      </c>
      <c r="B118" s="570"/>
      <c r="C118" s="570"/>
      <c r="D118" s="570"/>
      <c r="E118" s="570"/>
      <c r="F118" s="571" t="s">
        <v>372</v>
      </c>
      <c r="G118" s="739">
        <v>0</v>
      </c>
    </row>
    <row r="119" spans="1:7" ht="20.25" customHeight="1">
      <c r="A119" s="500"/>
      <c r="F119" s="205"/>
      <c r="G119" s="206"/>
    </row>
    <row r="120" spans="1:7" ht="20.25" customHeight="1">
      <c r="A120" s="493" t="s">
        <v>373</v>
      </c>
      <c r="C120" s="182"/>
      <c r="D120" s="182"/>
      <c r="F120" s="205"/>
      <c r="G120" s="731">
        <f>G118</f>
        <v>0</v>
      </c>
    </row>
    <row r="121" spans="1:7" ht="20.25" customHeight="1">
      <c r="A121" s="500"/>
      <c r="F121" s="205"/>
      <c r="G121" s="204"/>
    </row>
    <row r="122" spans="1:7" ht="20.25" customHeight="1">
      <c r="A122" s="861" t="s">
        <v>374</v>
      </c>
      <c r="B122" s="862"/>
      <c r="C122" s="862"/>
      <c r="D122" s="862"/>
      <c r="E122" s="862"/>
      <c r="F122" s="863"/>
      <c r="G122" s="732"/>
    </row>
    <row r="123" spans="1:7" ht="20.25" customHeight="1">
      <c r="A123" s="492"/>
      <c r="B123" s="182"/>
      <c r="C123" s="182"/>
      <c r="D123" s="182"/>
      <c r="E123" s="182"/>
      <c r="F123" s="187"/>
      <c r="G123" s="204"/>
    </row>
    <row r="124" spans="1:7" ht="20.25" customHeight="1">
      <c r="A124" s="492" t="s">
        <v>375</v>
      </c>
      <c r="B124" s="182"/>
      <c r="C124" s="182"/>
      <c r="D124" s="182"/>
      <c r="E124" s="182"/>
      <c r="F124" s="187" t="s">
        <v>376</v>
      </c>
      <c r="G124" s="445">
        <v>315000</v>
      </c>
    </row>
    <row r="125" spans="1:7" ht="20.25" customHeight="1">
      <c r="A125" s="492" t="s">
        <v>377</v>
      </c>
      <c r="B125" s="182"/>
      <c r="C125" s="182"/>
      <c r="D125" s="182"/>
      <c r="E125" s="182"/>
      <c r="F125" s="187" t="s">
        <v>378</v>
      </c>
      <c r="G125" s="443">
        <v>0</v>
      </c>
    </row>
    <row r="126" spans="1:7" ht="20.25" customHeight="1">
      <c r="A126" s="492" t="s">
        <v>379</v>
      </c>
      <c r="B126" s="182"/>
      <c r="C126" s="182"/>
      <c r="D126" s="182"/>
      <c r="E126" s="182"/>
      <c r="F126" s="187" t="s">
        <v>380</v>
      </c>
      <c r="G126" s="443">
        <v>200</v>
      </c>
    </row>
    <row r="127" spans="1:7" ht="20.25" customHeight="1">
      <c r="A127" s="492" t="s">
        <v>381</v>
      </c>
      <c r="B127" s="182"/>
      <c r="C127" s="182"/>
      <c r="D127" s="182"/>
      <c r="E127" s="182"/>
      <c r="F127" s="187" t="s">
        <v>382</v>
      </c>
      <c r="G127" s="443">
        <v>125000</v>
      </c>
    </row>
    <row r="128" spans="1:7" ht="20.25" customHeight="1">
      <c r="A128" s="492"/>
      <c r="B128" s="182"/>
      <c r="C128" s="182"/>
      <c r="D128" s="182"/>
      <c r="E128" s="182"/>
      <c r="F128" s="187"/>
      <c r="G128" s="733"/>
    </row>
    <row r="129" spans="1:7" ht="20.25" customHeight="1">
      <c r="A129" s="493" t="s">
        <v>383</v>
      </c>
      <c r="B129" s="182"/>
      <c r="C129" s="182"/>
      <c r="D129" s="182"/>
      <c r="E129" s="182"/>
      <c r="F129" s="187"/>
      <c r="G129" s="731">
        <f>SUM(G124:G127)</f>
        <v>440200</v>
      </c>
    </row>
    <row r="130" spans="1:7" ht="20.25" customHeight="1">
      <c r="A130" s="492"/>
      <c r="B130" s="182"/>
      <c r="C130" s="182"/>
      <c r="D130" s="182"/>
      <c r="E130" s="182"/>
      <c r="F130" s="187"/>
      <c r="G130" s="204"/>
    </row>
    <row r="131" spans="1:7" ht="20.25" customHeight="1">
      <c r="A131" s="855" t="s">
        <v>384</v>
      </c>
      <c r="B131" s="856"/>
      <c r="C131" s="856"/>
      <c r="D131" s="856"/>
      <c r="E131" s="856"/>
      <c r="F131" s="857"/>
      <c r="G131" s="734"/>
    </row>
    <row r="132" spans="1:7" ht="20.25" customHeight="1">
      <c r="A132" s="492"/>
      <c r="B132" s="182"/>
      <c r="C132" s="182"/>
      <c r="D132" s="182"/>
      <c r="E132" s="182"/>
      <c r="F132" s="187"/>
      <c r="G132" s="204"/>
    </row>
    <row r="133" spans="1:7" ht="20.25" customHeight="1">
      <c r="A133" s="492" t="s">
        <v>385</v>
      </c>
      <c r="B133" s="182"/>
      <c r="C133" s="182"/>
      <c r="D133" s="501"/>
      <c r="E133" s="197"/>
      <c r="F133" s="1095" t="s">
        <v>386</v>
      </c>
      <c r="G133" s="445">
        <v>0</v>
      </c>
    </row>
    <row r="134" spans="1:7" ht="20.25" customHeight="1">
      <c r="A134" s="492" t="s">
        <v>698</v>
      </c>
      <c r="B134" s="182"/>
      <c r="C134" s="182"/>
      <c r="D134" s="501"/>
      <c r="E134" s="197"/>
      <c r="F134" s="1166">
        <v>49200</v>
      </c>
      <c r="G134" s="443">
        <v>5000</v>
      </c>
    </row>
    <row r="135" spans="1:7" ht="20.25" customHeight="1">
      <c r="A135" s="492" t="s">
        <v>387</v>
      </c>
      <c r="B135" s="182"/>
      <c r="C135" s="182"/>
      <c r="D135" s="182"/>
      <c r="E135" s="182"/>
      <c r="F135" s="1052" t="s">
        <v>388</v>
      </c>
      <c r="G135" s="443">
        <v>0</v>
      </c>
    </row>
    <row r="136" spans="1:7" ht="20.25" customHeight="1">
      <c r="A136" s="492" t="s">
        <v>389</v>
      </c>
      <c r="B136" s="182"/>
      <c r="C136" s="182"/>
      <c r="D136" s="182"/>
      <c r="E136" s="182"/>
      <c r="F136" s="185">
        <v>49520</v>
      </c>
      <c r="G136" s="443">
        <v>0</v>
      </c>
    </row>
    <row r="137" spans="1:7" ht="20.25" customHeight="1">
      <c r="A137" s="1021" t="s">
        <v>690</v>
      </c>
      <c r="B137" s="182"/>
      <c r="C137" s="182"/>
      <c r="D137" s="182"/>
      <c r="E137" s="182"/>
      <c r="F137" s="205">
        <v>49521</v>
      </c>
      <c r="G137" s="443">
        <v>0</v>
      </c>
    </row>
    <row r="138" spans="1:7" ht="20.25" customHeight="1">
      <c r="A138" s="492" t="s">
        <v>390</v>
      </c>
      <c r="B138" s="182"/>
      <c r="C138" s="182"/>
      <c r="D138" s="182"/>
      <c r="E138" s="182"/>
      <c r="F138" s="187" t="s">
        <v>391</v>
      </c>
      <c r="G138" s="443">
        <v>0</v>
      </c>
    </row>
    <row r="139" spans="1:7" ht="20.25" customHeight="1">
      <c r="A139" s="492" t="s">
        <v>392</v>
      </c>
      <c r="B139" s="182"/>
      <c r="C139" s="182"/>
      <c r="D139" s="182"/>
      <c r="E139" s="182"/>
      <c r="F139" s="187" t="s">
        <v>393</v>
      </c>
      <c r="G139" s="443">
        <v>0</v>
      </c>
    </row>
    <row r="140" spans="1:7" ht="20.25" customHeight="1">
      <c r="A140" s="492"/>
      <c r="B140" s="182"/>
      <c r="C140" s="182"/>
      <c r="D140" s="182"/>
      <c r="E140" s="182"/>
      <c r="F140" s="187"/>
      <c r="G140" s="733"/>
    </row>
    <row r="141" spans="1:7" ht="20.25" customHeight="1">
      <c r="A141" s="493" t="s">
        <v>394</v>
      </c>
      <c r="B141" s="182"/>
      <c r="C141" s="182"/>
      <c r="D141" s="182"/>
      <c r="E141" s="182"/>
      <c r="F141" s="187"/>
      <c r="G141" s="731">
        <f>SUM(G133:G139)</f>
        <v>5000</v>
      </c>
    </row>
    <row r="142" spans="1:7" ht="20.25" customHeight="1">
      <c r="A142" s="492"/>
      <c r="B142" s="182"/>
      <c r="C142" s="182"/>
      <c r="D142" s="182"/>
      <c r="E142" s="182"/>
      <c r="F142" s="187"/>
      <c r="G142" s="204"/>
    </row>
    <row r="143" spans="1:7" ht="20.25" customHeight="1" thickBot="1">
      <c r="A143" s="521" t="s">
        <v>395</v>
      </c>
      <c r="B143" s="522"/>
      <c r="C143" s="522"/>
      <c r="D143" s="522"/>
      <c r="E143" s="522"/>
      <c r="F143" s="523"/>
      <c r="G143" s="525">
        <f>G64+G72+G86+G97+G106+G116+G120+G129+G141</f>
        <v>15179238</v>
      </c>
    </row>
    <row r="144" spans="1:7" ht="20.25" customHeight="1" thickTop="1">
      <c r="A144" s="728"/>
      <c r="B144" s="567"/>
      <c r="C144" s="567"/>
      <c r="D144" s="567"/>
      <c r="E144" s="567"/>
      <c r="F144" s="622"/>
      <c r="G144" s="623"/>
    </row>
    <row r="145" spans="1:7" ht="20.25" customHeight="1">
      <c r="A145" s="855" t="s">
        <v>396</v>
      </c>
      <c r="B145" s="856"/>
      <c r="C145" s="856"/>
      <c r="D145" s="856"/>
      <c r="E145" s="856"/>
      <c r="F145" s="857"/>
      <c r="G145" s="740"/>
    </row>
    <row r="146" spans="1:7" ht="20.25" customHeight="1">
      <c r="A146" s="492"/>
      <c r="B146" s="182"/>
      <c r="C146" s="182"/>
      <c r="D146" s="182"/>
      <c r="E146" s="182"/>
      <c r="F146" s="187"/>
      <c r="G146" s="207"/>
    </row>
    <row r="147" spans="1:7" ht="20.25" customHeight="1">
      <c r="A147" s="492" t="s">
        <v>397</v>
      </c>
      <c r="B147" s="182"/>
      <c r="C147" s="182"/>
      <c r="D147" s="182"/>
      <c r="E147" s="182"/>
      <c r="F147" s="187" t="s">
        <v>398</v>
      </c>
      <c r="G147" s="446">
        <v>440297</v>
      </c>
    </row>
    <row r="148" spans="1:7" ht="20.25" customHeight="1">
      <c r="A148" s="492" t="s">
        <v>399</v>
      </c>
      <c r="F148" s="187" t="s">
        <v>400</v>
      </c>
      <c r="G148" s="447">
        <v>293536</v>
      </c>
    </row>
    <row r="149" spans="1:7" ht="20.25" customHeight="1">
      <c r="A149" s="492" t="s">
        <v>401</v>
      </c>
      <c r="F149" s="187" t="s">
        <v>402</v>
      </c>
      <c r="G149" s="447">
        <v>443365</v>
      </c>
    </row>
    <row r="150" spans="1:7" ht="20.25" customHeight="1">
      <c r="A150" s="492" t="s">
        <v>403</v>
      </c>
      <c r="F150" s="187" t="s">
        <v>404</v>
      </c>
      <c r="G150" s="447">
        <v>0</v>
      </c>
    </row>
    <row r="151" spans="1:7" ht="20.25" customHeight="1">
      <c r="A151" s="492" t="s">
        <v>405</v>
      </c>
      <c r="F151" s="187" t="s">
        <v>406</v>
      </c>
      <c r="G151" s="447">
        <v>0</v>
      </c>
    </row>
    <row r="152" spans="1:7" ht="20.25" customHeight="1">
      <c r="A152" s="492" t="s">
        <v>407</v>
      </c>
      <c r="B152" s="182"/>
      <c r="C152" s="182"/>
      <c r="D152" s="182"/>
      <c r="E152" s="182"/>
      <c r="F152" s="187" t="s">
        <v>408</v>
      </c>
      <c r="G152" s="447">
        <f>2252306+256401</f>
        <v>2508707</v>
      </c>
    </row>
    <row r="153" spans="1:7" ht="20.25" customHeight="1">
      <c r="A153" s="492" t="s">
        <v>409</v>
      </c>
      <c r="B153" s="182"/>
      <c r="C153" s="182"/>
      <c r="D153" s="182"/>
      <c r="E153" s="182"/>
      <c r="F153" s="187" t="s">
        <v>410</v>
      </c>
      <c r="G153" s="447">
        <v>117213</v>
      </c>
    </row>
    <row r="154" spans="1:7" ht="20.25" customHeight="1">
      <c r="A154" s="492" t="s">
        <v>411</v>
      </c>
      <c r="B154" s="182"/>
      <c r="C154" s="182"/>
      <c r="D154" s="182"/>
      <c r="E154" s="182"/>
      <c r="F154" s="187" t="s">
        <v>412</v>
      </c>
      <c r="G154" s="447">
        <v>0</v>
      </c>
    </row>
    <row r="155" spans="1:7" ht="20.25" customHeight="1">
      <c r="A155" s="492" t="s">
        <v>413</v>
      </c>
      <c r="B155" s="182"/>
      <c r="C155" s="182"/>
      <c r="D155" s="182"/>
      <c r="E155" s="182"/>
      <c r="F155" s="187" t="s">
        <v>414</v>
      </c>
      <c r="G155" s="447">
        <v>0</v>
      </c>
    </row>
    <row r="156" spans="1:7" ht="20.25" customHeight="1">
      <c r="A156" s="492" t="s">
        <v>415</v>
      </c>
      <c r="B156" s="182"/>
      <c r="C156" s="182"/>
      <c r="D156" s="182"/>
      <c r="E156" s="182"/>
      <c r="F156" s="187" t="s">
        <v>416</v>
      </c>
      <c r="G156" s="447">
        <v>0</v>
      </c>
    </row>
    <row r="157" spans="1:7" ht="20.25" customHeight="1">
      <c r="A157" s="492" t="s">
        <v>417</v>
      </c>
      <c r="B157" s="182"/>
      <c r="C157" s="182"/>
      <c r="D157" s="182"/>
      <c r="E157" s="182"/>
      <c r="F157" s="185">
        <v>52500</v>
      </c>
      <c r="G157" s="447">
        <v>0</v>
      </c>
    </row>
    <row r="158" spans="1:7" ht="20.25" customHeight="1">
      <c r="A158" s="492" t="s">
        <v>418</v>
      </c>
      <c r="B158" s="182"/>
      <c r="C158" s="182"/>
      <c r="D158" s="182"/>
      <c r="E158" s="182"/>
      <c r="F158" s="187" t="s">
        <v>419</v>
      </c>
      <c r="G158" s="447">
        <v>0</v>
      </c>
    </row>
    <row r="159" spans="1:7" ht="20.25" customHeight="1">
      <c r="A159" s="492" t="s">
        <v>420</v>
      </c>
      <c r="B159" s="182"/>
      <c r="C159" s="182"/>
      <c r="D159" s="182"/>
      <c r="E159" s="182"/>
      <c r="F159" s="187" t="s">
        <v>421</v>
      </c>
      <c r="G159" s="447">
        <v>0</v>
      </c>
    </row>
    <row r="160" spans="1:7" ht="20.25" customHeight="1">
      <c r="A160" s="492" t="s">
        <v>422</v>
      </c>
      <c r="B160" s="182"/>
      <c r="C160" s="182"/>
      <c r="D160" s="182"/>
      <c r="E160" s="182"/>
      <c r="F160" s="187" t="s">
        <v>423</v>
      </c>
      <c r="G160" s="447">
        <v>0</v>
      </c>
    </row>
    <row r="161" spans="1:7" ht="20.25" customHeight="1">
      <c r="A161" s="492" t="s">
        <v>424</v>
      </c>
      <c r="B161" s="182"/>
      <c r="C161" s="182"/>
      <c r="D161" s="182"/>
      <c r="E161" s="182"/>
      <c r="F161" s="187" t="s">
        <v>425</v>
      </c>
      <c r="G161" s="447">
        <v>0</v>
      </c>
    </row>
    <row r="162" spans="1:7" ht="20.25" customHeight="1">
      <c r="A162" s="492" t="s">
        <v>426</v>
      </c>
      <c r="B162" s="182"/>
      <c r="C162" s="182"/>
      <c r="D162" s="182"/>
      <c r="E162" s="182"/>
      <c r="F162" s="187" t="s">
        <v>427</v>
      </c>
      <c r="G162" s="447">
        <v>2932352</v>
      </c>
    </row>
    <row r="163" spans="1:7" ht="20.25" customHeight="1">
      <c r="A163" s="492" t="s">
        <v>428</v>
      </c>
      <c r="B163" s="182"/>
      <c r="C163" s="182"/>
      <c r="D163" s="182"/>
      <c r="E163" s="182"/>
      <c r="F163" s="187" t="s">
        <v>429</v>
      </c>
      <c r="G163" s="447">
        <v>0</v>
      </c>
    </row>
    <row r="164" spans="1:7" ht="20.25" customHeight="1">
      <c r="A164" s="492" t="s">
        <v>430</v>
      </c>
      <c r="B164" s="182"/>
      <c r="C164" s="182"/>
      <c r="D164" s="182"/>
      <c r="E164" s="182"/>
      <c r="F164" s="187" t="s">
        <v>431</v>
      </c>
      <c r="G164" s="447">
        <v>0</v>
      </c>
    </row>
    <row r="165" spans="1:7" ht="20.25" customHeight="1">
      <c r="A165" s="492" t="s">
        <v>432</v>
      </c>
      <c r="B165" s="182"/>
      <c r="C165" s="182"/>
      <c r="D165" s="182"/>
      <c r="E165" s="182"/>
      <c r="F165" s="187" t="s">
        <v>433</v>
      </c>
      <c r="G165" s="447">
        <v>0</v>
      </c>
    </row>
    <row r="166" spans="1:7" ht="20.25" customHeight="1">
      <c r="A166" s="492" t="s">
        <v>434</v>
      </c>
      <c r="B166" s="182"/>
      <c r="C166" s="182"/>
      <c r="D166" s="182"/>
      <c r="E166" s="182"/>
      <c r="F166" s="187" t="s">
        <v>435</v>
      </c>
      <c r="G166" s="447">
        <v>43769</v>
      </c>
    </row>
    <row r="167" spans="1:7" ht="20.25" customHeight="1">
      <c r="A167" s="492" t="s">
        <v>436</v>
      </c>
      <c r="B167" s="182"/>
      <c r="C167" s="182"/>
      <c r="D167" s="182"/>
      <c r="E167" s="182"/>
      <c r="F167" s="187" t="s">
        <v>437</v>
      </c>
      <c r="G167" s="447">
        <v>188136</v>
      </c>
    </row>
    <row r="168" spans="1:7" ht="20.25" customHeight="1">
      <c r="A168" s="492" t="s">
        <v>438</v>
      </c>
      <c r="B168" s="182"/>
      <c r="C168" s="182"/>
      <c r="D168" s="182"/>
      <c r="E168" s="182"/>
      <c r="F168" s="187" t="s">
        <v>439</v>
      </c>
      <c r="G168" s="447">
        <v>0</v>
      </c>
    </row>
    <row r="169" spans="1:7" ht="20.25" customHeight="1">
      <c r="A169" s="492" t="s">
        <v>440</v>
      </c>
      <c r="B169" s="182"/>
      <c r="C169" s="182"/>
      <c r="D169" s="182"/>
      <c r="E169" s="182"/>
      <c r="F169" s="187" t="s">
        <v>441</v>
      </c>
      <c r="G169" s="447">
        <v>59322</v>
      </c>
    </row>
    <row r="170" spans="1:7" ht="20.25" customHeight="1">
      <c r="A170" s="492" t="s">
        <v>442</v>
      </c>
      <c r="B170" s="182"/>
      <c r="C170" s="182"/>
      <c r="D170" s="182"/>
      <c r="E170" s="182"/>
      <c r="F170" s="187" t="s">
        <v>443</v>
      </c>
      <c r="G170" s="447">
        <v>0</v>
      </c>
    </row>
    <row r="171" spans="1:7" ht="20.25" customHeight="1">
      <c r="A171" s="492" t="s">
        <v>444</v>
      </c>
      <c r="B171" s="182"/>
      <c r="C171" s="182"/>
      <c r="D171" s="182"/>
      <c r="E171" s="182"/>
      <c r="F171" s="187" t="s">
        <v>445</v>
      </c>
      <c r="G171" s="447">
        <v>901762</v>
      </c>
    </row>
    <row r="172" spans="1:7" ht="20.25" customHeight="1">
      <c r="A172" s="492" t="s">
        <v>446</v>
      </c>
      <c r="B172" s="182"/>
      <c r="C172" s="182"/>
      <c r="D172" s="182"/>
      <c r="E172" s="182"/>
      <c r="F172" s="185">
        <v>56001</v>
      </c>
      <c r="G172" s="447">
        <v>0</v>
      </c>
    </row>
    <row r="173" spans="1:7" ht="20.25" customHeight="1">
      <c r="A173" s="492" t="s">
        <v>447</v>
      </c>
      <c r="B173" s="182"/>
      <c r="C173" s="182"/>
      <c r="D173" s="182"/>
      <c r="E173" s="182"/>
      <c r="F173" s="185">
        <v>56002</v>
      </c>
      <c r="G173" s="447">
        <v>0</v>
      </c>
    </row>
    <row r="174" spans="1:7" ht="20.25" customHeight="1">
      <c r="A174" s="492" t="s">
        <v>448</v>
      </c>
      <c r="B174" s="182"/>
      <c r="C174" s="182"/>
      <c r="D174" s="182"/>
      <c r="E174" s="182"/>
      <c r="F174" s="185">
        <v>56003</v>
      </c>
      <c r="G174" s="447">
        <v>0</v>
      </c>
    </row>
    <row r="175" spans="1:7" ht="20.25" customHeight="1">
      <c r="A175" s="492" t="s">
        <v>449</v>
      </c>
      <c r="B175" s="182"/>
      <c r="C175" s="182"/>
      <c r="D175" s="182"/>
      <c r="E175" s="182"/>
      <c r="F175" s="208" t="s">
        <v>450</v>
      </c>
      <c r="G175" s="447">
        <v>0</v>
      </c>
    </row>
    <row r="176" spans="1:7" ht="20.25" customHeight="1">
      <c r="A176" s="492" t="s">
        <v>451</v>
      </c>
      <c r="B176" s="182"/>
      <c r="C176" s="182"/>
      <c r="D176" s="182"/>
      <c r="E176" s="182"/>
      <c r="F176" s="187" t="s">
        <v>452</v>
      </c>
      <c r="G176" s="447">
        <v>0</v>
      </c>
    </row>
    <row r="177" spans="1:7" ht="20.25" customHeight="1">
      <c r="A177" s="500" t="s">
        <v>453</v>
      </c>
      <c r="F177" s="205" t="s">
        <v>454</v>
      </c>
      <c r="G177" s="447">
        <v>64004</v>
      </c>
    </row>
    <row r="178" spans="1:7" ht="20.25" customHeight="1">
      <c r="A178" s="492" t="s">
        <v>455</v>
      </c>
      <c r="B178" s="182"/>
      <c r="C178" s="182"/>
      <c r="D178" s="182"/>
      <c r="E178" s="182"/>
      <c r="F178" s="187" t="s">
        <v>456</v>
      </c>
      <c r="G178" s="447">
        <v>163521</v>
      </c>
    </row>
    <row r="179" spans="1:7" ht="20.25" customHeight="1">
      <c r="A179" s="492" t="s">
        <v>457</v>
      </c>
      <c r="B179" s="182"/>
      <c r="C179" s="182"/>
      <c r="D179" s="182"/>
      <c r="E179" s="182"/>
      <c r="F179" s="187" t="s">
        <v>458</v>
      </c>
      <c r="G179" s="447">
        <v>0</v>
      </c>
    </row>
    <row r="180" spans="1:7" ht="20.25" customHeight="1">
      <c r="A180" s="492" t="s">
        <v>459</v>
      </c>
      <c r="B180" s="182"/>
      <c r="C180" s="182"/>
      <c r="D180" s="182"/>
      <c r="E180" s="182"/>
      <c r="F180" s="187" t="s">
        <v>460</v>
      </c>
      <c r="G180" s="447">
        <v>0</v>
      </c>
    </row>
    <row r="181" spans="1:7" ht="20.25" customHeight="1">
      <c r="A181" s="492" t="s">
        <v>461</v>
      </c>
      <c r="B181" s="182"/>
      <c r="C181" s="182"/>
      <c r="D181" s="182"/>
      <c r="E181" s="182"/>
      <c r="F181" s="187" t="s">
        <v>462</v>
      </c>
      <c r="G181" s="447">
        <v>0</v>
      </c>
    </row>
    <row r="182" spans="1:7" ht="20.25" customHeight="1">
      <c r="A182" s="492" t="s">
        <v>463</v>
      </c>
      <c r="B182" s="182"/>
      <c r="C182" s="182"/>
      <c r="D182" s="182"/>
      <c r="E182" s="182"/>
      <c r="F182" s="187" t="s">
        <v>464</v>
      </c>
      <c r="G182" s="447">
        <v>0</v>
      </c>
    </row>
    <row r="183" spans="1:7" ht="20.25" customHeight="1">
      <c r="A183" s="492" t="s">
        <v>465</v>
      </c>
      <c r="B183" s="182"/>
      <c r="C183" s="182"/>
      <c r="D183" s="182"/>
      <c r="E183" s="182"/>
      <c r="F183" s="187" t="s">
        <v>466</v>
      </c>
      <c r="G183" s="447">
        <v>0</v>
      </c>
    </row>
    <row r="184" spans="1:7" ht="20.25" customHeight="1">
      <c r="A184" s="492" t="s">
        <v>467</v>
      </c>
      <c r="B184" s="182"/>
      <c r="C184" s="182"/>
      <c r="D184" s="182"/>
      <c r="E184" s="182"/>
      <c r="F184" s="187" t="s">
        <v>468</v>
      </c>
      <c r="G184" s="447">
        <v>0</v>
      </c>
    </row>
    <row r="185" spans="1:7" ht="20.25" customHeight="1">
      <c r="A185" s="492" t="s">
        <v>469</v>
      </c>
      <c r="B185" s="182"/>
      <c r="C185" s="182"/>
      <c r="D185" s="182"/>
      <c r="E185" s="182"/>
      <c r="F185" s="187" t="s">
        <v>470</v>
      </c>
      <c r="G185" s="447">
        <f>509427+119140</f>
        <v>628567</v>
      </c>
    </row>
    <row r="186" spans="1:7" ht="20.25" customHeight="1">
      <c r="A186" s="492" t="s">
        <v>471</v>
      </c>
      <c r="B186" s="182"/>
      <c r="C186" s="182"/>
      <c r="D186" s="182"/>
      <c r="E186" s="182"/>
      <c r="F186" s="187" t="s">
        <v>472</v>
      </c>
      <c r="G186" s="447">
        <v>1154829</v>
      </c>
    </row>
    <row r="187" spans="1:7" ht="20.25" customHeight="1">
      <c r="A187" s="492" t="s">
        <v>473</v>
      </c>
      <c r="B187" s="182"/>
      <c r="C187" s="182"/>
      <c r="D187" s="182"/>
      <c r="E187" s="182"/>
      <c r="F187" s="187" t="s">
        <v>474</v>
      </c>
      <c r="G187" s="447">
        <v>25000</v>
      </c>
    </row>
    <row r="188" spans="1:7" ht="20.25" customHeight="1">
      <c r="A188" s="492" t="s">
        <v>475</v>
      </c>
      <c r="B188" s="182"/>
      <c r="C188" s="182"/>
      <c r="D188" s="182"/>
      <c r="E188" s="182"/>
      <c r="F188" s="187" t="s">
        <v>476</v>
      </c>
      <c r="G188" s="447">
        <v>0</v>
      </c>
    </row>
    <row r="189" spans="1:7" ht="20.25" customHeight="1">
      <c r="A189" s="492" t="s">
        <v>477</v>
      </c>
      <c r="B189" s="182"/>
      <c r="C189" s="182"/>
      <c r="D189" s="182"/>
      <c r="E189" s="182"/>
      <c r="F189" s="187" t="s">
        <v>478</v>
      </c>
      <c r="G189" s="447">
        <v>18000</v>
      </c>
    </row>
    <row r="190" spans="1:7" ht="20.25" customHeight="1">
      <c r="A190" s="492" t="s">
        <v>479</v>
      </c>
      <c r="B190" s="182"/>
      <c r="C190" s="182"/>
      <c r="D190" s="182"/>
      <c r="E190" s="182"/>
      <c r="F190" s="205">
        <v>59600</v>
      </c>
      <c r="G190" s="447">
        <f>10000+1600+50000</f>
        <v>61600</v>
      </c>
    </row>
    <row r="191" spans="1:7" ht="20.25" customHeight="1">
      <c r="A191" s="492" t="s">
        <v>480</v>
      </c>
      <c r="B191" s="182"/>
      <c r="C191" s="182"/>
      <c r="D191" s="182"/>
      <c r="E191" s="182"/>
      <c r="F191" s="187" t="s">
        <v>481</v>
      </c>
      <c r="G191" s="447">
        <f>1427308+14923</f>
        <v>1442231</v>
      </c>
    </row>
    <row r="192" spans="1:7" ht="20.25" customHeight="1">
      <c r="A192" s="492" t="s">
        <v>482</v>
      </c>
      <c r="B192" s="182"/>
      <c r="C192" s="182"/>
      <c r="D192" s="182"/>
      <c r="E192" s="182"/>
      <c r="F192" s="187" t="s">
        <v>483</v>
      </c>
      <c r="G192" s="447">
        <v>0</v>
      </c>
    </row>
    <row r="193" spans="1:7" ht="20.25" customHeight="1">
      <c r="A193" s="492" t="s">
        <v>484</v>
      </c>
      <c r="B193" s="182"/>
      <c r="C193" s="182"/>
      <c r="D193" s="182"/>
      <c r="E193" s="182"/>
      <c r="F193" s="187" t="s">
        <v>485</v>
      </c>
      <c r="G193" s="447">
        <v>0</v>
      </c>
    </row>
    <row r="194" spans="1:7" ht="20.25" customHeight="1">
      <c r="A194" s="492"/>
      <c r="B194" s="182"/>
      <c r="C194" s="182"/>
      <c r="D194" s="182"/>
      <c r="E194" s="182"/>
      <c r="F194" s="187"/>
      <c r="G194" s="741"/>
    </row>
    <row r="195" spans="1:7" ht="20.25" customHeight="1">
      <c r="A195" s="505" t="s">
        <v>486</v>
      </c>
      <c r="B195" s="506"/>
      <c r="C195" s="506"/>
      <c r="D195" s="506"/>
      <c r="E195" s="506"/>
      <c r="F195" s="519"/>
      <c r="G195" s="520">
        <f>SUM(G147:G193)</f>
        <v>11486211</v>
      </c>
    </row>
    <row r="196" spans="1:7" ht="20.25" customHeight="1">
      <c r="A196" s="502"/>
      <c r="B196" s="209"/>
      <c r="C196" s="209"/>
      <c r="D196" s="209"/>
      <c r="E196" s="209"/>
      <c r="F196" s="222"/>
      <c r="G196" s="210"/>
    </row>
    <row r="197" spans="1:7" ht="20.25" customHeight="1">
      <c r="A197" s="742" t="s">
        <v>487</v>
      </c>
      <c r="B197" s="601"/>
      <c r="C197" s="601"/>
      <c r="D197" s="601"/>
      <c r="E197" s="601"/>
      <c r="F197" s="727"/>
      <c r="G197" s="743"/>
    </row>
    <row r="198" spans="1:7" ht="20.25" customHeight="1">
      <c r="A198" s="492"/>
      <c r="B198" s="182"/>
      <c r="C198" s="182"/>
      <c r="D198" s="182"/>
      <c r="E198" s="182"/>
      <c r="F198" s="187"/>
      <c r="G198" s="207"/>
    </row>
    <row r="199" spans="1:7" ht="20.25" customHeight="1">
      <c r="A199" s="492" t="s">
        <v>488</v>
      </c>
      <c r="B199" s="182"/>
      <c r="C199" s="182"/>
      <c r="D199" s="182"/>
      <c r="E199" s="182"/>
      <c r="F199" s="187" t="s">
        <v>489</v>
      </c>
      <c r="G199" s="447">
        <v>187767</v>
      </c>
    </row>
    <row r="200" spans="1:7" ht="20.25" customHeight="1">
      <c r="A200" s="492" t="s">
        <v>490</v>
      </c>
      <c r="B200" s="182"/>
      <c r="C200" s="182"/>
      <c r="D200" s="182"/>
      <c r="E200" s="182"/>
      <c r="F200" s="187" t="s">
        <v>491</v>
      </c>
      <c r="G200" s="447">
        <v>32885</v>
      </c>
    </row>
    <row r="201" spans="1:7" ht="20.25" customHeight="1">
      <c r="A201" s="492" t="s">
        <v>492</v>
      </c>
      <c r="B201" s="182"/>
      <c r="C201" s="182"/>
      <c r="D201" s="182"/>
      <c r="E201" s="182"/>
      <c r="F201" s="187" t="s">
        <v>493</v>
      </c>
      <c r="G201" s="447">
        <v>101900</v>
      </c>
    </row>
    <row r="202" spans="1:7" ht="20.25" customHeight="1">
      <c r="A202" s="492" t="s">
        <v>494</v>
      </c>
      <c r="B202" s="182"/>
      <c r="C202" s="182"/>
      <c r="D202" s="182"/>
      <c r="E202" s="182"/>
      <c r="F202" s="187" t="s">
        <v>495</v>
      </c>
      <c r="G202" s="447">
        <v>30251</v>
      </c>
    </row>
    <row r="203" spans="1:7" ht="20.25" customHeight="1">
      <c r="A203" s="492" t="s">
        <v>496</v>
      </c>
      <c r="B203" s="182"/>
      <c r="C203" s="182"/>
      <c r="D203" s="182"/>
      <c r="E203" s="182"/>
      <c r="F203" s="187" t="s">
        <v>497</v>
      </c>
      <c r="G203" s="447">
        <v>651879</v>
      </c>
    </row>
    <row r="204" spans="1:7" ht="20.25" customHeight="1">
      <c r="A204" s="492" t="s">
        <v>498</v>
      </c>
      <c r="B204" s="182"/>
      <c r="C204" s="182"/>
      <c r="D204" s="182"/>
      <c r="E204" s="182"/>
      <c r="F204" s="187" t="s">
        <v>499</v>
      </c>
      <c r="G204" s="447">
        <v>165555</v>
      </c>
    </row>
    <row r="205" spans="1:7" ht="20.25" customHeight="1">
      <c r="A205" s="492" t="s">
        <v>689</v>
      </c>
      <c r="B205" s="182"/>
      <c r="C205" s="182"/>
      <c r="D205" s="182"/>
      <c r="E205" s="182"/>
      <c r="F205" s="1006">
        <v>63100</v>
      </c>
      <c r="G205" s="447">
        <v>0</v>
      </c>
    </row>
    <row r="206" spans="1:7" ht="20.25" customHeight="1">
      <c r="A206" s="492" t="s">
        <v>500</v>
      </c>
      <c r="B206" s="182"/>
      <c r="C206" s="182"/>
      <c r="D206" s="182"/>
      <c r="E206" s="182"/>
      <c r="F206" s="187" t="s">
        <v>501</v>
      </c>
      <c r="G206" s="447">
        <v>427059</v>
      </c>
    </row>
    <row r="207" spans="1:7" ht="20.25" customHeight="1">
      <c r="A207" s="492" t="s">
        <v>502</v>
      </c>
      <c r="B207" s="182"/>
      <c r="C207" s="182"/>
      <c r="D207" s="182"/>
      <c r="E207" s="182"/>
      <c r="F207" s="187" t="s">
        <v>503</v>
      </c>
      <c r="G207" s="447">
        <v>844448</v>
      </c>
    </row>
    <row r="208" spans="1:7" ht="20.25" customHeight="1">
      <c r="A208" s="492" t="s">
        <v>504</v>
      </c>
      <c r="B208" s="182"/>
      <c r="C208" s="182"/>
      <c r="D208" s="182"/>
      <c r="E208" s="182"/>
      <c r="F208" s="187" t="s">
        <v>505</v>
      </c>
      <c r="G208" s="447">
        <v>2132650</v>
      </c>
    </row>
    <row r="209" spans="1:7" ht="20.25" customHeight="1">
      <c r="A209" s="492" t="s">
        <v>683</v>
      </c>
      <c r="B209" s="182"/>
      <c r="C209" s="182"/>
      <c r="D209" s="182"/>
      <c r="E209" s="182"/>
      <c r="F209" s="187" t="s">
        <v>506</v>
      </c>
      <c r="G209" s="447">
        <v>0</v>
      </c>
    </row>
    <row r="210" spans="1:7" ht="20.25" customHeight="1">
      <c r="A210" s="492" t="s">
        <v>507</v>
      </c>
      <c r="B210" s="182"/>
      <c r="C210" s="182"/>
      <c r="D210" s="182"/>
      <c r="E210" s="182"/>
      <c r="F210" s="187" t="s">
        <v>508</v>
      </c>
      <c r="G210" s="447">
        <v>0</v>
      </c>
    </row>
    <row r="211" spans="1:7" ht="20.25" customHeight="1">
      <c r="A211" s="492" t="s">
        <v>509</v>
      </c>
      <c r="B211" s="182"/>
      <c r="C211" s="182"/>
      <c r="D211" s="182"/>
      <c r="E211" s="182"/>
      <c r="F211" s="187" t="s">
        <v>510</v>
      </c>
      <c r="G211" s="447">
        <v>242631</v>
      </c>
    </row>
    <row r="212" spans="1:7" ht="20.25" customHeight="1">
      <c r="A212" s="492" t="s">
        <v>511</v>
      </c>
      <c r="B212" s="182"/>
      <c r="C212" s="182"/>
      <c r="D212" s="182"/>
      <c r="E212" s="182"/>
      <c r="F212" s="187" t="s">
        <v>512</v>
      </c>
      <c r="G212" s="447">
        <v>306042</v>
      </c>
    </row>
    <row r="213" spans="1:7" ht="20.25" customHeight="1">
      <c r="A213" s="492" t="s">
        <v>513</v>
      </c>
      <c r="F213" s="205" t="s">
        <v>514</v>
      </c>
      <c r="G213" s="447">
        <v>156425</v>
      </c>
    </row>
    <row r="214" spans="1:7" ht="20.25" customHeight="1">
      <c r="A214" s="492" t="s">
        <v>515</v>
      </c>
      <c r="B214" s="182"/>
      <c r="C214" s="182"/>
      <c r="D214" s="182"/>
      <c r="E214" s="182"/>
      <c r="F214" s="187" t="s">
        <v>516</v>
      </c>
      <c r="G214" s="447">
        <v>81815</v>
      </c>
    </row>
    <row r="215" spans="1:7" ht="20.25" customHeight="1">
      <c r="A215" s="492" t="s">
        <v>517</v>
      </c>
      <c r="B215" s="182"/>
      <c r="C215" s="182"/>
      <c r="D215" s="182"/>
      <c r="E215" s="182"/>
      <c r="F215" s="187" t="s">
        <v>518</v>
      </c>
      <c r="G215" s="447">
        <v>13840</v>
      </c>
    </row>
    <row r="216" spans="1:7" ht="20.25" customHeight="1">
      <c r="A216" s="492" t="s">
        <v>519</v>
      </c>
      <c r="B216" s="182"/>
      <c r="C216" s="182"/>
      <c r="D216" s="182"/>
      <c r="E216" s="182"/>
      <c r="F216" s="187" t="s">
        <v>520</v>
      </c>
      <c r="G216" s="447">
        <v>25475</v>
      </c>
    </row>
    <row r="217" spans="1:7" ht="20.25" customHeight="1">
      <c r="A217" s="492" t="s">
        <v>521</v>
      </c>
      <c r="B217" s="182"/>
      <c r="C217" s="182"/>
      <c r="D217" s="182"/>
      <c r="E217" s="182"/>
      <c r="F217" s="203" t="s">
        <v>522</v>
      </c>
      <c r="G217" s="447">
        <v>0</v>
      </c>
    </row>
    <row r="218" spans="1:7" ht="20.25" customHeight="1">
      <c r="A218" s="492" t="s">
        <v>523</v>
      </c>
      <c r="B218" s="182"/>
      <c r="C218" s="182"/>
      <c r="D218" s="182"/>
      <c r="E218" s="182"/>
      <c r="F218" s="187" t="s">
        <v>524</v>
      </c>
      <c r="G218" s="447">
        <v>0</v>
      </c>
    </row>
    <row r="219" spans="1:7" ht="20.25" customHeight="1">
      <c r="A219" s="492" t="s">
        <v>525</v>
      </c>
      <c r="B219" s="182"/>
      <c r="C219" s="182"/>
      <c r="D219" s="182"/>
      <c r="E219" s="182"/>
      <c r="F219" s="187" t="s">
        <v>526</v>
      </c>
      <c r="G219" s="447">
        <v>0</v>
      </c>
    </row>
    <row r="220" spans="1:7" ht="20.25" customHeight="1">
      <c r="A220" s="492" t="s">
        <v>527</v>
      </c>
      <c r="B220" s="182"/>
      <c r="C220" s="182"/>
      <c r="D220" s="182"/>
      <c r="E220" s="182"/>
      <c r="F220" s="187" t="s">
        <v>528</v>
      </c>
      <c r="G220" s="447">
        <v>0</v>
      </c>
    </row>
    <row r="221" spans="1:7" ht="20.25" customHeight="1">
      <c r="A221" s="492" t="s">
        <v>529</v>
      </c>
      <c r="B221" s="182"/>
      <c r="C221" s="182"/>
      <c r="D221" s="182"/>
      <c r="E221" s="182"/>
      <c r="F221" s="187" t="s">
        <v>530</v>
      </c>
      <c r="G221" s="447">
        <v>0</v>
      </c>
    </row>
    <row r="222" spans="1:7" ht="20.25" customHeight="1">
      <c r="A222" s="492" t="s">
        <v>531</v>
      </c>
      <c r="B222" s="182"/>
      <c r="C222" s="182"/>
      <c r="D222" s="182"/>
      <c r="E222" s="182"/>
      <c r="F222" s="187" t="s">
        <v>532</v>
      </c>
      <c r="G222" s="447">
        <v>0</v>
      </c>
    </row>
    <row r="223" spans="1:7" ht="20.25" customHeight="1">
      <c r="A223" s="503" t="s">
        <v>699</v>
      </c>
      <c r="B223" s="182"/>
      <c r="C223" s="182"/>
      <c r="D223" s="211"/>
      <c r="E223" s="182"/>
      <c r="F223" s="1097">
        <v>69100</v>
      </c>
      <c r="G223" s="447">
        <v>136100</v>
      </c>
    </row>
    <row r="224" spans="1:7" ht="20.25" customHeight="1">
      <c r="A224" s="503" t="s">
        <v>700</v>
      </c>
      <c r="B224" s="212"/>
      <c r="C224" s="212"/>
      <c r="D224" s="213"/>
      <c r="E224" s="212"/>
      <c r="F224" s="1096">
        <v>69200</v>
      </c>
      <c r="G224" s="447">
        <f>13362+151901+181630</f>
        <v>346893</v>
      </c>
    </row>
    <row r="225" spans="1:9" ht="20.25" customHeight="1">
      <c r="A225" s="492" t="s">
        <v>533</v>
      </c>
      <c r="B225" s="182"/>
      <c r="C225" s="182"/>
      <c r="D225" s="182"/>
      <c r="E225" s="182"/>
      <c r="F225" s="187" t="s">
        <v>534</v>
      </c>
      <c r="G225" s="447">
        <v>60875</v>
      </c>
      <c r="I225" s="214"/>
    </row>
    <row r="226" spans="1:9" ht="20.25" customHeight="1">
      <c r="A226" s="492" t="s">
        <v>535</v>
      </c>
      <c r="B226" s="182"/>
      <c r="C226" s="182"/>
      <c r="D226" s="182"/>
      <c r="E226" s="182"/>
      <c r="F226" s="187" t="s">
        <v>536</v>
      </c>
      <c r="G226" s="447">
        <v>0</v>
      </c>
    </row>
    <row r="227" spans="1:9" ht="20.25" customHeight="1">
      <c r="A227" s="492" t="s">
        <v>537</v>
      </c>
      <c r="B227" s="182"/>
      <c r="C227" s="182"/>
      <c r="D227" s="182"/>
      <c r="E227" s="182"/>
      <c r="F227" s="187" t="s">
        <v>538</v>
      </c>
      <c r="G227" s="1079">
        <v>0</v>
      </c>
    </row>
    <row r="228" spans="1:9" ht="20.25" customHeight="1">
      <c r="A228" s="492"/>
      <c r="B228" s="182"/>
      <c r="C228" s="182"/>
      <c r="D228" s="182"/>
      <c r="E228" s="182"/>
      <c r="F228" s="187"/>
      <c r="G228" s="215"/>
    </row>
    <row r="229" spans="1:9" ht="20.25" customHeight="1">
      <c r="A229" s="738" t="s">
        <v>539</v>
      </c>
      <c r="B229" s="567"/>
      <c r="C229" s="567"/>
      <c r="D229" s="567"/>
      <c r="E229" s="567"/>
      <c r="F229" s="568"/>
      <c r="G229" s="624">
        <f>SUM(G199:G227)</f>
        <v>5944490</v>
      </c>
    </row>
    <row r="230" spans="1:9" ht="20.25" customHeight="1">
      <c r="A230" s="502"/>
      <c r="B230" s="209"/>
      <c r="C230" s="209"/>
      <c r="D230" s="209"/>
      <c r="E230" s="209"/>
      <c r="F230" s="572"/>
      <c r="G230" s="573"/>
    </row>
    <row r="231" spans="1:9" ht="20.25" customHeight="1">
      <c r="A231" s="855" t="s">
        <v>157</v>
      </c>
      <c r="B231" s="856"/>
      <c r="C231" s="856"/>
      <c r="D231" s="856"/>
      <c r="E231" s="856"/>
      <c r="F231" s="857"/>
      <c r="G231" s="744"/>
    </row>
    <row r="232" spans="1:9" ht="20.25" customHeight="1">
      <c r="A232" s="492"/>
      <c r="B232" s="182"/>
      <c r="C232" s="182"/>
      <c r="D232" s="182"/>
      <c r="E232" s="182"/>
      <c r="F232" s="187"/>
      <c r="G232" s="215"/>
    </row>
    <row r="233" spans="1:9" ht="20.25" customHeight="1">
      <c r="A233" s="492" t="s">
        <v>540</v>
      </c>
      <c r="B233" s="182"/>
      <c r="C233" s="182"/>
      <c r="D233" s="182"/>
      <c r="E233" s="182"/>
      <c r="F233" s="187" t="s">
        <v>541</v>
      </c>
      <c r="G233" s="447">
        <v>109290</v>
      </c>
    </row>
    <row r="234" spans="1:9" ht="20.25" customHeight="1">
      <c r="A234" s="492" t="s">
        <v>542</v>
      </c>
      <c r="B234" s="182"/>
      <c r="C234" s="182"/>
      <c r="D234" s="182"/>
      <c r="E234" s="182"/>
      <c r="F234" s="187" t="s">
        <v>543</v>
      </c>
      <c r="G234" s="447">
        <v>15000</v>
      </c>
    </row>
    <row r="235" spans="1:9" ht="20.25" customHeight="1">
      <c r="A235" s="492" t="s">
        <v>544</v>
      </c>
      <c r="B235" s="182"/>
      <c r="C235" s="182"/>
      <c r="D235" s="182"/>
      <c r="E235" s="182"/>
      <c r="F235" s="187" t="s">
        <v>545</v>
      </c>
      <c r="G235" s="447">
        <v>90000</v>
      </c>
    </row>
    <row r="236" spans="1:9" ht="20.25" customHeight="1">
      <c r="A236" s="492" t="s">
        <v>546</v>
      </c>
      <c r="B236" s="182"/>
      <c r="C236" s="182"/>
      <c r="D236" s="182"/>
      <c r="E236" s="182"/>
      <c r="F236" s="1052" t="s">
        <v>547</v>
      </c>
      <c r="G236" s="447">
        <v>0</v>
      </c>
    </row>
    <row r="237" spans="1:9" ht="20.25" customHeight="1">
      <c r="A237" s="492" t="s">
        <v>691</v>
      </c>
      <c r="B237" s="182"/>
      <c r="C237" s="182"/>
      <c r="D237" s="182"/>
      <c r="E237" s="182"/>
      <c r="F237" s="1052">
        <v>73001</v>
      </c>
      <c r="G237" s="447">
        <v>0</v>
      </c>
    </row>
    <row r="238" spans="1:9" ht="20.25" customHeight="1">
      <c r="A238" s="492" t="s">
        <v>692</v>
      </c>
      <c r="B238" s="182"/>
      <c r="C238" s="182"/>
      <c r="D238" s="182"/>
      <c r="E238" s="182"/>
      <c r="F238" s="1052">
        <v>73002</v>
      </c>
      <c r="G238" s="447">
        <v>0</v>
      </c>
    </row>
    <row r="239" spans="1:9" ht="20.25" customHeight="1">
      <c r="A239" s="492" t="s">
        <v>548</v>
      </c>
      <c r="B239" s="182"/>
      <c r="C239" s="182"/>
      <c r="D239" s="182"/>
      <c r="E239" s="182"/>
      <c r="F239" s="205">
        <v>73050</v>
      </c>
      <c r="G239" s="447">
        <v>0</v>
      </c>
    </row>
    <row r="240" spans="1:9" ht="20.25" customHeight="1">
      <c r="A240" s="492" t="s">
        <v>688</v>
      </c>
      <c r="B240" s="182"/>
      <c r="C240" s="182"/>
      <c r="D240" s="182"/>
      <c r="E240" s="182"/>
      <c r="F240" s="205">
        <v>73100</v>
      </c>
      <c r="G240" s="447">
        <v>0</v>
      </c>
    </row>
    <row r="241" spans="1:7" ht="20.25" customHeight="1">
      <c r="A241" s="492" t="s">
        <v>549</v>
      </c>
      <c r="B241" s="182"/>
      <c r="C241" s="182"/>
      <c r="D241" s="182"/>
      <c r="E241" s="182"/>
      <c r="F241" s="187" t="s">
        <v>550</v>
      </c>
      <c r="G241" s="447">
        <v>0</v>
      </c>
    </row>
    <row r="242" spans="1:7" ht="20.25" customHeight="1">
      <c r="A242" s="492" t="s">
        <v>551</v>
      </c>
      <c r="B242" s="182"/>
      <c r="C242" s="182"/>
      <c r="D242" s="182"/>
      <c r="E242" s="182"/>
      <c r="F242" s="187" t="s">
        <v>552</v>
      </c>
      <c r="G242" s="447">
        <v>0</v>
      </c>
    </row>
    <row r="243" spans="1:7" ht="20.25" customHeight="1">
      <c r="A243" s="492" t="s">
        <v>553</v>
      </c>
      <c r="B243" s="182"/>
      <c r="C243" s="182"/>
      <c r="D243" s="182"/>
      <c r="E243" s="182"/>
      <c r="F243" s="187" t="s">
        <v>554</v>
      </c>
      <c r="G243" s="447">
        <v>0</v>
      </c>
    </row>
    <row r="244" spans="1:7" ht="20.25" customHeight="1">
      <c r="A244" s="492" t="s">
        <v>555</v>
      </c>
      <c r="B244" s="182"/>
      <c r="C244" s="182"/>
      <c r="D244" s="182"/>
      <c r="E244" s="182"/>
      <c r="F244" s="187" t="s">
        <v>556</v>
      </c>
      <c r="G244" s="447">
        <v>0</v>
      </c>
    </row>
    <row r="245" spans="1:7" ht="20.25" customHeight="1">
      <c r="A245" s="492" t="s">
        <v>557</v>
      </c>
      <c r="B245" s="182"/>
      <c r="C245" s="182"/>
      <c r="D245" s="182"/>
      <c r="E245" s="182"/>
      <c r="F245" s="187" t="s">
        <v>558</v>
      </c>
      <c r="G245" s="447">
        <v>0</v>
      </c>
    </row>
    <row r="246" spans="1:7" ht="20.25" customHeight="1">
      <c r="A246" s="492"/>
      <c r="B246" s="182"/>
      <c r="C246" s="182"/>
      <c r="D246" s="182"/>
      <c r="E246" s="182"/>
      <c r="F246" s="187"/>
      <c r="G246" s="745"/>
    </row>
    <row r="247" spans="1:7" ht="20.25" customHeight="1">
      <c r="A247" s="738" t="s">
        <v>559</v>
      </c>
      <c r="B247" s="567"/>
      <c r="C247" s="567"/>
      <c r="D247" s="567"/>
      <c r="E247" s="567"/>
      <c r="F247" s="568"/>
      <c r="G247" s="624">
        <f>SUM(G233:G245)</f>
        <v>214290</v>
      </c>
    </row>
    <row r="248" spans="1:7" ht="20.25" customHeight="1">
      <c r="A248" s="502"/>
      <c r="B248" s="209"/>
      <c r="C248" s="209"/>
      <c r="D248" s="209"/>
      <c r="E248" s="209"/>
      <c r="F248" s="209"/>
      <c r="G248" s="574"/>
    </row>
    <row r="249" spans="1:7" ht="20.25" customHeight="1" thickBot="1">
      <c r="A249" s="521" t="s">
        <v>560</v>
      </c>
      <c r="B249" s="522"/>
      <c r="C249" s="522"/>
      <c r="D249" s="522"/>
      <c r="E249" s="522"/>
      <c r="F249" s="523"/>
      <c r="G249" s="524">
        <f>SUM(G195+G229+G247)</f>
        <v>17644991</v>
      </c>
    </row>
    <row r="250" spans="1:7" ht="20.25" customHeight="1" thickTop="1">
      <c r="A250" s="746"/>
      <c r="B250" s="747"/>
      <c r="C250" s="747"/>
      <c r="D250" s="747"/>
      <c r="E250" s="747"/>
      <c r="F250" s="748"/>
      <c r="G250" s="749"/>
    </row>
    <row r="251" spans="1:7" ht="20.25" customHeight="1">
      <c r="A251" s="864"/>
      <c r="B251" s="865"/>
      <c r="C251" s="865"/>
      <c r="D251" s="865"/>
      <c r="E251" s="865"/>
      <c r="F251" s="866"/>
      <c r="G251" s="750"/>
    </row>
    <row r="252" spans="1:7" ht="20.25" customHeight="1">
      <c r="A252" s="492"/>
      <c r="B252" s="182"/>
      <c r="C252" s="182"/>
      <c r="D252" s="182"/>
      <c r="E252" s="182"/>
      <c r="F252" s="187"/>
      <c r="G252" s="215"/>
    </row>
    <row r="253" spans="1:7" ht="20.25" customHeight="1">
      <c r="A253" s="492" t="s">
        <v>561</v>
      </c>
      <c r="B253" s="182"/>
      <c r="C253" s="182"/>
      <c r="D253" s="182"/>
      <c r="E253" s="182"/>
      <c r="F253" s="199">
        <v>30100</v>
      </c>
      <c r="G253" s="446">
        <v>0</v>
      </c>
    </row>
    <row r="254" spans="1:7" ht="20.25" customHeight="1">
      <c r="A254" s="492" t="s">
        <v>562</v>
      </c>
      <c r="B254" s="182"/>
      <c r="C254" s="182"/>
      <c r="D254" s="182"/>
      <c r="E254" s="182"/>
      <c r="F254" s="199">
        <v>30200</v>
      </c>
      <c r="G254" s="447">
        <v>0</v>
      </c>
    </row>
    <row r="255" spans="1:7" ht="20.25" customHeight="1">
      <c r="A255" s="492" t="s">
        <v>563</v>
      </c>
      <c r="B255" s="182"/>
      <c r="C255" s="182"/>
      <c r="D255" s="182"/>
      <c r="E255" s="182"/>
      <c r="F255" s="199">
        <v>30300</v>
      </c>
      <c r="G255" s="447">
        <v>0</v>
      </c>
    </row>
    <row r="256" spans="1:7" ht="20.25" customHeight="1">
      <c r="A256" s="492" t="s">
        <v>564</v>
      </c>
      <c r="B256" s="182"/>
      <c r="C256" s="182"/>
      <c r="D256" s="182"/>
      <c r="E256" s="182"/>
      <c r="F256" s="199">
        <v>30400</v>
      </c>
      <c r="G256" s="447">
        <v>0</v>
      </c>
    </row>
    <row r="257" spans="1:12" ht="20.25" customHeight="1">
      <c r="A257" s="492" t="s">
        <v>565</v>
      </c>
      <c r="B257" s="182"/>
      <c r="C257" s="182"/>
      <c r="D257" s="182"/>
      <c r="E257" s="182"/>
      <c r="F257" s="199">
        <v>30500</v>
      </c>
      <c r="G257" s="447">
        <v>0</v>
      </c>
    </row>
    <row r="258" spans="1:12" ht="20.25" customHeight="1">
      <c r="A258" s="492" t="s">
        <v>566</v>
      </c>
      <c r="B258" s="182"/>
      <c r="C258" s="182"/>
      <c r="D258" s="182"/>
      <c r="E258" s="182"/>
      <c r="F258" s="199">
        <v>30600</v>
      </c>
      <c r="G258" s="447">
        <v>0</v>
      </c>
    </row>
    <row r="259" spans="1:12" ht="20.25" customHeight="1">
      <c r="A259" s="492" t="s">
        <v>567</v>
      </c>
      <c r="B259" s="182"/>
      <c r="C259" s="182"/>
      <c r="D259" s="182"/>
      <c r="E259" s="182"/>
      <c r="F259" s="199">
        <v>30700</v>
      </c>
      <c r="G259" s="447">
        <v>0</v>
      </c>
    </row>
    <row r="260" spans="1:12" ht="20.25" customHeight="1">
      <c r="A260" s="492" t="s">
        <v>568</v>
      </c>
      <c r="B260" s="182"/>
      <c r="C260" s="182"/>
      <c r="D260" s="182"/>
      <c r="E260" s="182"/>
      <c r="F260" s="199">
        <v>30900</v>
      </c>
      <c r="G260" s="447">
        <v>0</v>
      </c>
    </row>
    <row r="261" spans="1:12" ht="20.25" customHeight="1">
      <c r="A261" s="492" t="s">
        <v>569</v>
      </c>
      <c r="B261" s="182"/>
      <c r="C261" s="182"/>
      <c r="D261" s="182"/>
      <c r="E261" s="182"/>
      <c r="F261" s="199">
        <v>31100</v>
      </c>
      <c r="G261" s="611">
        <f>928746-2000</f>
        <v>926746</v>
      </c>
    </row>
    <row r="262" spans="1:12" ht="20.25" customHeight="1">
      <c r="A262" s="492"/>
      <c r="B262" s="182"/>
      <c r="C262" s="182"/>
      <c r="D262" s="182"/>
      <c r="E262" s="182"/>
      <c r="F262" s="199"/>
      <c r="G262" s="751"/>
    </row>
    <row r="263" spans="1:12" ht="20.25" customHeight="1">
      <c r="A263" s="493" t="s">
        <v>570</v>
      </c>
      <c r="B263" s="182"/>
      <c r="C263" s="182"/>
      <c r="D263" s="182"/>
      <c r="E263" s="182"/>
      <c r="F263" s="199"/>
      <c r="G263" s="752">
        <f>SUM(G253:G261)</f>
        <v>926746</v>
      </c>
    </row>
    <row r="264" spans="1:12" ht="20.25" customHeight="1">
      <c r="A264" s="493"/>
      <c r="B264" s="182"/>
      <c r="C264" s="182"/>
      <c r="D264" s="182"/>
      <c r="E264" s="182"/>
      <c r="F264" s="199"/>
      <c r="G264" s="215"/>
    </row>
    <row r="265" spans="1:12" ht="20.25" customHeight="1" thickBot="1">
      <c r="A265" s="504" t="s">
        <v>773</v>
      </c>
      <c r="F265" s="205">
        <v>30800</v>
      </c>
      <c r="G265" s="448">
        <f>-5982674-25000</f>
        <v>-6007674</v>
      </c>
      <c r="H265" s="526"/>
    </row>
    <row r="266" spans="1:12" ht="20.25" customHeight="1">
      <c r="A266" s="500"/>
      <c r="F266" s="205"/>
      <c r="G266" s="215"/>
    </row>
    <row r="267" spans="1:12" ht="20.25" customHeight="1">
      <c r="A267" s="505" t="s">
        <v>571</v>
      </c>
      <c r="B267" s="506"/>
      <c r="C267" s="506"/>
      <c r="D267" s="506"/>
      <c r="E267" s="506"/>
      <c r="F267" s="507"/>
      <c r="G267" s="508">
        <f>G263+G265</f>
        <v>-5080928</v>
      </c>
      <c r="H267" s="527"/>
    </row>
    <row r="268" spans="1:12">
      <c r="A268" s="216"/>
      <c r="B268" s="216"/>
      <c r="C268" s="216"/>
      <c r="D268" s="216"/>
      <c r="E268" s="216"/>
      <c r="F268" s="217"/>
      <c r="G268" s="218"/>
      <c r="H268" s="219"/>
      <c r="I268" s="219"/>
      <c r="J268" s="219"/>
      <c r="K268" s="219"/>
      <c r="L268" s="219"/>
    </row>
    <row r="269" spans="1:12" ht="13.5" customHeight="1">
      <c r="I269" s="219"/>
      <c r="J269" s="219"/>
      <c r="K269" s="219"/>
      <c r="L269" s="219"/>
    </row>
    <row r="270" spans="1:12">
      <c r="I270" s="219"/>
      <c r="J270" s="219"/>
      <c r="K270" s="219"/>
      <c r="L270" s="219"/>
    </row>
  </sheetData>
  <sheetProtection algorithmName="SHA-512" hashValue="hzdfvVqRcXZI8arADcKKh7MLtDYPEiUbVmdNjUgirMC2dhbhogp7WUA+VCSb6MQqXEyQ+Ic9z/JmkZxGk/Ldgg==" saltValue="dqYxOw88mK67ffHeX1GenQ=="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44" orientation="portrait" r:id="rId1"/>
  <headerFooter alignWithMargins="0">
    <oddFooter>&amp;L&amp;Z&amp;F&amp;R&amp;D</oddFooter>
  </headerFooter>
  <rowBreaks count="3" manualBreakCount="3">
    <brk id="73" max="6" man="1"/>
    <brk id="130" max="6" man="1"/>
    <brk id="196" max="6" man="1"/>
  </rowBreaks>
  <ignoredErrors>
    <ignoredError sqref="A246:A250 F138:F139 F124:F127 F118 F110:F114 F11:F17 F191:F193 F28:F34 A228:H228 F158:F171 F147:F156 A258:A262 B243:H246 B229:F229 H229 B248:H250 B247:F247 H247 F46:F65 A264 F175:F189 A255:A256 B230:H230 F38:F41 A252:A253 A266:H272 B265:F265 A230:A232 F67:F73 F75:F87 F95:F98 F100:F104 B232:H232 G231:H231 B252:H252 G251:H251 B262:H264 B233:F236 H233:H236 B253:F261 H253:H261 F89:F92 B241:F242 H241:H242 H199:H204 B199:F204 F133 F135:F136 B206:F222 B225:F227 B223:E224 H206:H227 F21:F26" numberStoredAsText="1"/>
    <ignoredError sqref="G86 G76 G82 G143"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6A80541-7138-4A3D-B60A-65E3AF5727EE}">
  <ds:schemaRefs>
    <ds:schemaRef ds:uri="http://schemas.microsoft.com/sharepoint/v3/contenttype/forms"/>
  </ds:schemaRefs>
</ds:datastoreItem>
</file>

<file path=customXml/itemProps2.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4EB99F0-3281-401A-A88B-34022978AF39}">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ee822479-6e51-4d14-b6b0-2c589e913e66"/>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68</vt:i4>
      </vt:variant>
    </vt:vector>
  </HeadingPairs>
  <TitlesOfParts>
    <vt:vector size="82"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ACCOUNT_TITLE</vt:lpstr>
      <vt:lpstr>ADDITIONAL__REDUCED_BUDGETED_FEE_REVENUES</vt:lpstr>
      <vt:lpstr>BEGINNING_FUND_BALANCE___JULY_1__2024</vt:lpstr>
      <vt:lpstr>VLOOKUP!BROWARD_COLLEGE</vt:lpstr>
      <vt:lpstr>BUDGETED_FEE_REVENUES</vt:lpstr>
      <vt:lpstr>CAPITAL_IMPROVEMENT_FEE__1</vt:lpstr>
      <vt:lpstr>CAPITAL_OUTLAY_______GLC_700S</vt:lpstr>
      <vt:lpstr>CHANGE_IN_CHARGE_PER_STUDENT_CREDIT_HOUR</vt:lpstr>
      <vt:lpstr>CHARGE_PER_STUDENT_CREDIT_HOUR</vt:lpstr>
      <vt:lpstr>COLLEGE</vt:lpstr>
      <vt:lpstr>College_C</vt:lpstr>
      <vt:lpstr>College_C2</vt:lpstr>
      <vt:lpstr>College_D</vt:lpstr>
      <vt:lpstr>College_E</vt:lpstr>
      <vt:lpstr>College_G</vt:lpstr>
      <vt:lpstr>CURRENT_EXPENSE_______GLC_600S</vt:lpstr>
      <vt:lpstr>CURRENT_FUNDS___UNRESTRICTED_LOWER_AND_UPPER_LEVEL</vt:lpstr>
      <vt:lpstr>DISCIPLINE</vt:lpstr>
      <vt:lpstr>Discipline_C2</vt:lpstr>
      <vt:lpstr>ESTIMATED_FUND_BALANCE___JUNE_30__2024</vt:lpstr>
      <vt:lpstr>FEE_EXEMPT__DUAL_ENROLLMENT____APPRENTICESHIP__ETC.</vt:lpstr>
      <vt:lpstr>FUNCTION</vt:lpstr>
      <vt:lpstr>GENERAL__LEDGER_CODE</vt:lpstr>
      <vt:lpstr>GENERAL_LEDGER_CODE</vt:lpstr>
      <vt:lpstr>GLCode_D</vt:lpstr>
      <vt:lpstr>GLCode_G</vt:lpstr>
      <vt:lpstr>PERSONNEL____GLC_500S</vt:lpstr>
      <vt:lpstr>PERSONNEL_COSTS</vt:lpstr>
      <vt:lpstr>PLANNED_EXPENDITURES</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lpstr>PROGRAMS</vt:lpstr>
      <vt:lpstr>RESTRICTED_SOURCES</vt:lpstr>
      <vt:lpstr>Stud_tuition</vt:lpstr>
      <vt:lpstr>STUDENT_ACTIVITY_FEE__1</vt:lpstr>
      <vt:lpstr>STUDENT_FEES</vt:lpstr>
      <vt:lpstr>STUDENT_FINANCIAL_AID_FEE__1</vt:lpstr>
      <vt:lpstr>STUDENT_TUITION</vt:lpstr>
      <vt:lpstr>TECHNOLOGY_FEE__1</vt:lpstr>
      <vt:lpstr>TOTAL</vt:lpstr>
      <vt:lpstr>TOTAL_DISBURSEMENTS</vt:lpstr>
      <vt:lpstr>Total_E</vt:lpstr>
      <vt:lpstr>TOTAL_ESTIMATED_AVAILABLE</vt:lpstr>
      <vt:lpstr>TOTAL_FEE_PAYING</vt:lpstr>
      <vt:lpstr>TOTAL_PLANNED_CREDIT_HOURS</vt:lpstr>
      <vt:lpstr>TOTAL_UNRESTRICTED_AND_RESTRICTED_SOURCES</vt:lpstr>
      <vt:lpstr>TUITION</vt:lpstr>
      <vt:lpstr>TUITION_AND_FEES_FOR_ACADEMIC_YEAR__30_HOURS</vt:lpstr>
      <vt:lpstr>UNRESTRICTED_SOURCES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Sisley, Dottie</cp:lastModifiedBy>
  <cp:revision/>
  <cp:lastPrinted>2024-04-11T18:49:56Z</cp:lastPrinted>
  <dcterms:created xsi:type="dcterms:W3CDTF">2005-03-22T15:46:43Z</dcterms:created>
  <dcterms:modified xsi:type="dcterms:W3CDTF">2024-08-19T18:55:33Z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y fmtid="{D5CDD505-2E9C-101B-9397-08002B2CF9AE}" pid="6" name="MSIP_Label_894b887c-c1f0-44ae-959f-f6e69fa67bf6_Enabled">
    <vt:lpwstr>true</vt:lpwstr>
  </property>
  <property fmtid="{D5CDD505-2E9C-101B-9397-08002B2CF9AE}" pid="7" name="MSIP_Label_894b887c-c1f0-44ae-959f-f6e69fa67bf6_SetDate">
    <vt:lpwstr>2024-06-17T11:52:28Z</vt:lpwstr>
  </property>
  <property fmtid="{D5CDD505-2E9C-101B-9397-08002B2CF9AE}" pid="8" name="MSIP_Label_894b887c-c1f0-44ae-959f-f6e69fa67bf6_Method">
    <vt:lpwstr>Standard</vt:lpwstr>
  </property>
  <property fmtid="{D5CDD505-2E9C-101B-9397-08002B2CF9AE}" pid="9" name="MSIP_Label_894b887c-c1f0-44ae-959f-f6e69fa67bf6_Name">
    <vt:lpwstr>Personal</vt:lpwstr>
  </property>
  <property fmtid="{D5CDD505-2E9C-101B-9397-08002B2CF9AE}" pid="10" name="MSIP_Label_894b887c-c1f0-44ae-959f-f6e69fa67bf6_SiteId">
    <vt:lpwstr>817692ea-99e4-4e45-8228-c4dcf34727d7</vt:lpwstr>
  </property>
  <property fmtid="{D5CDD505-2E9C-101B-9397-08002B2CF9AE}" pid="11" name="MSIP_Label_894b887c-c1f0-44ae-959f-f6e69fa67bf6_ActionId">
    <vt:lpwstr>d7652a50-3421-4478-acbf-9a30fa15967d</vt:lpwstr>
  </property>
  <property fmtid="{D5CDD505-2E9C-101B-9397-08002B2CF9AE}" pid="12" name="MSIP_Label_894b887c-c1f0-44ae-959f-f6e69fa67bf6_ContentBits">
    <vt:lpwstr>0</vt:lpwstr>
  </property>
</Properties>
</file>